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C:\Rozpočty 2022\131_2022 ZŠ Hamry\Rozpočty_export\Export_14_02_2023\"/>
    </mc:Choice>
  </mc:AlternateContent>
  <xr:revisionPtr revIDLastSave="0" documentId="8_{BACF3935-FB74-4ED1-A822-64C4EE1A2B0A}" xr6:coauthVersionLast="47" xr6:coauthVersionMax="47" xr10:uidLastSave="{00000000-0000-0000-0000-000000000000}"/>
  <bookViews>
    <workbookView xWindow="-28920" yWindow="-1890" windowWidth="29040" windowHeight="15840" activeTab="1" xr2:uid="{00000000-000D-0000-FFFF-FFFF00000000}"/>
  </bookViews>
  <sheets>
    <sheet name="Pokyny pro vyplnění" sheetId="11" r:id="rId1"/>
    <sheet name="Stavba" sheetId="1" r:id="rId2"/>
    <sheet name="VzorPolozky" sheetId="10" state="hidden" r:id="rId3"/>
    <sheet name="SO 01-ON+VN 700 Naklady" sheetId="12" r:id="rId4"/>
    <sheet name="SO 01-1 1 Pol" sheetId="13" r:id="rId5"/>
    <sheet name="SO 01-2 2 Pol" sheetId="14" r:id="rId6"/>
    <sheet name="SO 01-3 3 Pol" sheetId="15" r:id="rId7"/>
    <sheet name="SO 01-4 4 Pol" sheetId="16" r:id="rId8"/>
    <sheet name="SO 01-5 5 Pol" sheetId="17" r:id="rId9"/>
    <sheet name="SO 01-601 601 Pol" sheetId="18" r:id="rId10"/>
    <sheet name="SO 01-602 602 Pol" sheetId="19" r:id="rId11"/>
    <sheet name="SO 01-603a 603a Pol" sheetId="20" r:id="rId12"/>
    <sheet name="SO 01-603b 603b Pol" sheetId="21" r:id="rId13"/>
    <sheet name="SO 01-604 604 Pol" sheetId="22" r:id="rId14"/>
    <sheet name="SO 01-605 605 Pol" sheetId="23" r:id="rId15"/>
    <sheet name="SO 01-606 606 Pol" sheetId="24" r:id="rId16"/>
    <sheet name="SO 01-607 607 Pol" sheetId="25" r:id="rId17"/>
    <sheet name="SO 01-608 608 Pol" sheetId="26" r:id="rId18"/>
    <sheet name="SO 01-609 609 Pol" sheetId="27" r:id="rId19"/>
    <sheet name="SO 01-902 902 Pol" sheetId="28" r:id="rId20"/>
  </sheets>
  <externalReferences>
    <externalReference r:id="rId21"/>
  </externalReferences>
  <definedNames>
    <definedName name="CelkemDPHVypocet" localSheetId="1">Stavba!$H$75</definedName>
    <definedName name="CenaCelkem">Stavba!$G$29</definedName>
    <definedName name="CenaCelkemBezDPH">Stavba!$G$28</definedName>
    <definedName name="CenaCelkemVypocet" localSheetId="1">Stavba!$I$75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'SO 01-1 1 Pol'!$1:$7</definedName>
    <definedName name="_xlnm.Print_Titles" localSheetId="5">'SO 01-2 2 Pol'!$1:$7</definedName>
    <definedName name="_xlnm.Print_Titles" localSheetId="6">'SO 01-3 3 Pol'!$1:$7</definedName>
    <definedName name="_xlnm.Print_Titles" localSheetId="7">'SO 01-4 4 Pol'!$1:$7</definedName>
    <definedName name="_xlnm.Print_Titles" localSheetId="8">'SO 01-5 5 Pol'!$1:$7</definedName>
    <definedName name="_xlnm.Print_Titles" localSheetId="9">'SO 01-601 601 Pol'!$1:$7</definedName>
    <definedName name="_xlnm.Print_Titles" localSheetId="10">'SO 01-602 602 Pol'!$1:$7</definedName>
    <definedName name="_xlnm.Print_Titles" localSheetId="11">'SO 01-603a 603a Pol'!$1:$7</definedName>
    <definedName name="_xlnm.Print_Titles" localSheetId="12">'SO 01-603b 603b Pol'!$1:$7</definedName>
    <definedName name="_xlnm.Print_Titles" localSheetId="13">'SO 01-604 604 Pol'!$1:$7</definedName>
    <definedName name="_xlnm.Print_Titles" localSheetId="14">'SO 01-605 605 Pol'!$1:$7</definedName>
    <definedName name="_xlnm.Print_Titles" localSheetId="15">'SO 01-606 606 Pol'!$1:$7</definedName>
    <definedName name="_xlnm.Print_Titles" localSheetId="16">'SO 01-607 607 Pol'!$1:$7</definedName>
    <definedName name="_xlnm.Print_Titles" localSheetId="17">'SO 01-608 608 Pol'!$1:$7</definedName>
    <definedName name="_xlnm.Print_Titles" localSheetId="18">'SO 01-609 609 Pol'!$1:$7</definedName>
    <definedName name="_xlnm.Print_Titles" localSheetId="19">'SO 01-902 902 Pol'!$1:$7</definedName>
    <definedName name="_xlnm.Print_Titles" localSheetId="3">'SO 01-ON+VN 700 Naklady'!$1:$7</definedName>
    <definedName name="oadresa">Stavba!$D$6</definedName>
    <definedName name="Objednatel" localSheetId="1">Stavba!$D$5</definedName>
    <definedName name="Objekt" localSheetId="1">Stavba!$B$38</definedName>
    <definedName name="_xlnm.Print_Area" localSheetId="4">'SO 01-1 1 Pol'!$A$1:$Y$1470</definedName>
    <definedName name="_xlnm.Print_Area" localSheetId="5">'SO 01-2 2 Pol'!$A$1:$Y$272</definedName>
    <definedName name="_xlnm.Print_Area" localSheetId="6">'SO 01-3 3 Pol'!$A$1:$Y$348</definedName>
    <definedName name="_xlnm.Print_Area" localSheetId="7">'SO 01-4 4 Pol'!$A$1:$Y$86</definedName>
    <definedName name="_xlnm.Print_Area" localSheetId="8">'SO 01-5 5 Pol'!$A$1:$Y$102</definedName>
    <definedName name="_xlnm.Print_Area" localSheetId="9">'SO 01-601 601 Pol'!$A$1:$Y$336</definedName>
    <definedName name="_xlnm.Print_Area" localSheetId="10">'SO 01-602 602 Pol'!$A$1:$Y$59</definedName>
    <definedName name="_xlnm.Print_Area" localSheetId="11">'SO 01-603a 603a Pol'!$A$1:$Y$101</definedName>
    <definedName name="_xlnm.Print_Area" localSheetId="12">'SO 01-603b 603b Pol'!$A$1:$Y$73</definedName>
    <definedName name="_xlnm.Print_Area" localSheetId="13">'SO 01-604 604 Pol'!$A$1:$Y$146</definedName>
    <definedName name="_xlnm.Print_Area" localSheetId="14">'SO 01-605 605 Pol'!$A$1:$Y$87</definedName>
    <definedName name="_xlnm.Print_Area" localSheetId="15">'SO 01-606 606 Pol'!$A$1:$Y$93</definedName>
    <definedName name="_xlnm.Print_Area" localSheetId="16">'SO 01-607 607 Pol'!$A$1:$Y$34</definedName>
    <definedName name="_xlnm.Print_Area" localSheetId="17">'SO 01-608 608 Pol'!$A$1:$Y$52</definedName>
    <definedName name="_xlnm.Print_Area" localSheetId="18">'SO 01-609 609 Pol'!$A$1:$Y$169</definedName>
    <definedName name="_xlnm.Print_Area" localSheetId="19">'SO 01-902 902 Pol'!$A$1:$Y$37</definedName>
    <definedName name="_xlnm.Print_Area" localSheetId="3">'SO 01-ON+VN 700 Naklady'!$A$1:$Y$155</definedName>
    <definedName name="_xlnm.Print_Area" localSheetId="1">Stavba!$A$1:$J$172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Stavba!$F$75</definedName>
    <definedName name="ZakladDPHZakl">Stavba!$G$25</definedName>
    <definedName name="ZakladDPHZaklVypocet" localSheetId="1">Stavba!$G$75</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71" i="1" l="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G74" i="1"/>
  <c r="F74" i="1"/>
  <c r="G73" i="1"/>
  <c r="F73" i="1"/>
  <c r="G72" i="1"/>
  <c r="F72" i="1"/>
  <c r="G71" i="1"/>
  <c r="F71" i="1"/>
  <c r="G70" i="1"/>
  <c r="F70" i="1"/>
  <c r="G69" i="1"/>
  <c r="F69" i="1"/>
  <c r="G68" i="1"/>
  <c r="F68" i="1"/>
  <c r="G67" i="1"/>
  <c r="F67" i="1"/>
  <c r="G66" i="1"/>
  <c r="F66"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36" i="28"/>
  <c r="G8" i="28"/>
  <c r="O8" i="28"/>
  <c r="G9" i="28"/>
  <c r="M9" i="28" s="1"/>
  <c r="M8" i="28" s="1"/>
  <c r="I9" i="28"/>
  <c r="I8" i="28" s="1"/>
  <c r="K9" i="28"/>
  <c r="K8" i="28" s="1"/>
  <c r="O9" i="28"/>
  <c r="Q9" i="28"/>
  <c r="Q8" i="28" s="1"/>
  <c r="V9" i="28"/>
  <c r="V8" i="28" s="1"/>
  <c r="G10" i="28"/>
  <c r="I10" i="28"/>
  <c r="K10" i="28"/>
  <c r="M10" i="28"/>
  <c r="O10" i="28"/>
  <c r="Q10" i="28"/>
  <c r="V10" i="28"/>
  <c r="G11" i="28"/>
  <c r="I11" i="28"/>
  <c r="K11" i="28"/>
  <c r="M11" i="28"/>
  <c r="O11" i="28"/>
  <c r="Q11" i="28"/>
  <c r="V11" i="28"/>
  <c r="G12" i="28"/>
  <c r="O12" i="28"/>
  <c r="G13" i="28"/>
  <c r="M13" i="28" s="1"/>
  <c r="M12" i="28" s="1"/>
  <c r="I13" i="28"/>
  <c r="I12" i="28" s="1"/>
  <c r="K13" i="28"/>
  <c r="K12" i="28" s="1"/>
  <c r="O13" i="28"/>
  <c r="Q13" i="28"/>
  <c r="Q12" i="28" s="1"/>
  <c r="V13" i="28"/>
  <c r="V12" i="28" s="1"/>
  <c r="G15" i="28"/>
  <c r="I15" i="28"/>
  <c r="K15" i="28"/>
  <c r="M15" i="28"/>
  <c r="O15" i="28"/>
  <c r="Q15" i="28"/>
  <c r="V15" i="28"/>
  <c r="G16" i="28"/>
  <c r="I16" i="28"/>
  <c r="K16" i="28"/>
  <c r="M16" i="28"/>
  <c r="O16" i="28"/>
  <c r="Q16" i="28"/>
  <c r="V16" i="28"/>
  <c r="G18" i="28"/>
  <c r="M18" i="28" s="1"/>
  <c r="I18" i="28"/>
  <c r="I17" i="28" s="1"/>
  <c r="K18" i="28"/>
  <c r="K17" i="28" s="1"/>
  <c r="O18" i="28"/>
  <c r="Q18" i="28"/>
  <c r="Q17" i="28" s="1"/>
  <c r="V18" i="28"/>
  <c r="V17" i="28" s="1"/>
  <c r="G19" i="28"/>
  <c r="I19" i="28"/>
  <c r="K19" i="28"/>
  <c r="M19" i="28"/>
  <c r="O19" i="28"/>
  <c r="Q19" i="28"/>
  <c r="V19" i="28"/>
  <c r="G20" i="28"/>
  <c r="I20" i="28"/>
  <c r="K20" i="28"/>
  <c r="M20" i="28"/>
  <c r="O20" i="28"/>
  <c r="Q20" i="28"/>
  <c r="V20" i="28"/>
  <c r="G21" i="28"/>
  <c r="G17" i="28" s="1"/>
  <c r="I21" i="28"/>
  <c r="K21" i="28"/>
  <c r="O21" i="28"/>
  <c r="O17" i="28" s="1"/>
  <c r="Q21" i="28"/>
  <c r="V21" i="28"/>
  <c r="G22" i="28"/>
  <c r="I22" i="28"/>
  <c r="K22" i="28"/>
  <c r="M22" i="28"/>
  <c r="O22" i="28"/>
  <c r="Q22" i="28"/>
  <c r="V22" i="28"/>
  <c r="G23" i="28"/>
  <c r="M23" i="28" s="1"/>
  <c r="I23" i="28"/>
  <c r="K23" i="28"/>
  <c r="O23" i="28"/>
  <c r="Q23" i="28"/>
  <c r="V23" i="28"/>
  <c r="G24" i="28"/>
  <c r="I24" i="28"/>
  <c r="K24" i="28"/>
  <c r="M24" i="28"/>
  <c r="O24" i="28"/>
  <c r="Q24" i="28"/>
  <c r="V24" i="28"/>
  <c r="G25" i="28"/>
  <c r="M25" i="28" s="1"/>
  <c r="I25" i="28"/>
  <c r="K25" i="28"/>
  <c r="O25" i="28"/>
  <c r="Q25" i="28"/>
  <c r="V25" i="28"/>
  <c r="G26" i="28"/>
  <c r="I26" i="28"/>
  <c r="K26" i="28"/>
  <c r="M26" i="28"/>
  <c r="O26" i="28"/>
  <c r="Q26" i="28"/>
  <c r="V26" i="28"/>
  <c r="G27" i="28"/>
  <c r="M27" i="28" s="1"/>
  <c r="I27" i="28"/>
  <c r="K27" i="28"/>
  <c r="O27" i="28"/>
  <c r="Q27" i="28"/>
  <c r="V27" i="28"/>
  <c r="G28" i="28"/>
  <c r="I28" i="28"/>
  <c r="K28" i="28"/>
  <c r="M28" i="28"/>
  <c r="O28" i="28"/>
  <c r="Q28" i="28"/>
  <c r="V28" i="28"/>
  <c r="G29" i="28"/>
  <c r="M29" i="28" s="1"/>
  <c r="I29" i="28"/>
  <c r="K29" i="28"/>
  <c r="O29" i="28"/>
  <c r="Q29" i="28"/>
  <c r="V29" i="28"/>
  <c r="G30" i="28"/>
  <c r="I30" i="28"/>
  <c r="O30" i="28"/>
  <c r="Q30" i="28"/>
  <c r="G31" i="28"/>
  <c r="M31" i="28" s="1"/>
  <c r="M30" i="28" s="1"/>
  <c r="I31" i="28"/>
  <c r="K31" i="28"/>
  <c r="K30" i="28" s="1"/>
  <c r="O31" i="28"/>
  <c r="Q31" i="28"/>
  <c r="V31" i="28"/>
  <c r="V30" i="28" s="1"/>
  <c r="G32" i="28"/>
  <c r="I32" i="28"/>
  <c r="K32" i="28"/>
  <c r="M32" i="28"/>
  <c r="O32" i="28"/>
  <c r="Q32" i="28"/>
  <c r="V32" i="28"/>
  <c r="G33" i="28"/>
  <c r="K33" i="28"/>
  <c r="O33" i="28"/>
  <c r="V33" i="28"/>
  <c r="G34" i="28"/>
  <c r="M34" i="28" s="1"/>
  <c r="M33" i="28" s="1"/>
  <c r="I34" i="28"/>
  <c r="I33" i="28" s="1"/>
  <c r="K34" i="28"/>
  <c r="O34" i="28"/>
  <c r="Q34" i="28"/>
  <c r="Q33" i="28" s="1"/>
  <c r="V34" i="28"/>
  <c r="AE36" i="28"/>
  <c r="G168" i="27"/>
  <c r="BA112" i="27"/>
  <c r="BA106" i="27"/>
  <c r="BA77" i="27"/>
  <c r="BA66" i="27"/>
  <c r="BA61" i="27"/>
  <c r="BA41" i="27"/>
  <c r="BA35" i="27"/>
  <c r="BA29" i="27"/>
  <c r="BA25" i="27"/>
  <c r="G9" i="27"/>
  <c r="M9" i="27" s="1"/>
  <c r="I9" i="27"/>
  <c r="I8" i="27" s="1"/>
  <c r="K9" i="27"/>
  <c r="K8" i="27" s="1"/>
  <c r="O9" i="27"/>
  <c r="Q9" i="27"/>
  <c r="Q8" i="27" s="1"/>
  <c r="V9" i="27"/>
  <c r="V8" i="27" s="1"/>
  <c r="G12" i="27"/>
  <c r="I12" i="27"/>
  <c r="K12" i="27"/>
  <c r="M12" i="27"/>
  <c r="O12" i="27"/>
  <c r="Q12" i="27"/>
  <c r="V12" i="27"/>
  <c r="G16" i="27"/>
  <c r="I16" i="27"/>
  <c r="K16" i="27"/>
  <c r="M16" i="27"/>
  <c r="O16" i="27"/>
  <c r="Q16" i="27"/>
  <c r="V16" i="27"/>
  <c r="G19" i="27"/>
  <c r="M19" i="27" s="1"/>
  <c r="I19" i="27"/>
  <c r="K19" i="27"/>
  <c r="O19" i="27"/>
  <c r="O8" i="27" s="1"/>
  <c r="Q19" i="27"/>
  <c r="V19" i="27"/>
  <c r="G24" i="27"/>
  <c r="M24" i="27" s="1"/>
  <c r="I24" i="27"/>
  <c r="K24" i="27"/>
  <c r="O24" i="27"/>
  <c r="Q24" i="27"/>
  <c r="V24" i="27"/>
  <c r="G28" i="27"/>
  <c r="I28" i="27"/>
  <c r="K28" i="27"/>
  <c r="M28" i="27"/>
  <c r="O28" i="27"/>
  <c r="Q28" i="27"/>
  <c r="V28" i="27"/>
  <c r="G34" i="27"/>
  <c r="I34" i="27"/>
  <c r="K34" i="27"/>
  <c r="M34" i="27"/>
  <c r="O34" i="27"/>
  <c r="Q34" i="27"/>
  <c r="V34" i="27"/>
  <c r="G40" i="27"/>
  <c r="M40" i="27" s="1"/>
  <c r="I40" i="27"/>
  <c r="K40" i="27"/>
  <c r="O40" i="27"/>
  <c r="Q40" i="27"/>
  <c r="V40" i="27"/>
  <c r="G43" i="27"/>
  <c r="M43" i="27" s="1"/>
  <c r="I43" i="27"/>
  <c r="K43" i="27"/>
  <c r="O43" i="27"/>
  <c r="Q43" i="27"/>
  <c r="V43" i="27"/>
  <c r="G46" i="27"/>
  <c r="I46" i="27"/>
  <c r="K46" i="27"/>
  <c r="M46" i="27"/>
  <c r="O46" i="27"/>
  <c r="Q46" i="27"/>
  <c r="V46" i="27"/>
  <c r="G49" i="27"/>
  <c r="I49" i="27"/>
  <c r="K49" i="27"/>
  <c r="M49" i="27"/>
  <c r="O49" i="27"/>
  <c r="Q49" i="27"/>
  <c r="V49" i="27"/>
  <c r="G53" i="27"/>
  <c r="M53" i="27" s="1"/>
  <c r="I53" i="27"/>
  <c r="K53" i="27"/>
  <c r="O53" i="27"/>
  <c r="Q53" i="27"/>
  <c r="V53" i="27"/>
  <c r="G56" i="27"/>
  <c r="M56" i="27" s="1"/>
  <c r="I56" i="27"/>
  <c r="K56" i="27"/>
  <c r="O56" i="27"/>
  <c r="Q56" i="27"/>
  <c r="V56" i="27"/>
  <c r="G60" i="27"/>
  <c r="I60" i="27"/>
  <c r="K60" i="27"/>
  <c r="M60" i="27"/>
  <c r="O60" i="27"/>
  <c r="Q60" i="27"/>
  <c r="V60" i="27"/>
  <c r="G65" i="27"/>
  <c r="I65" i="27"/>
  <c r="K65" i="27"/>
  <c r="M65" i="27"/>
  <c r="O65" i="27"/>
  <c r="Q65" i="27"/>
  <c r="V65" i="27"/>
  <c r="G73" i="27"/>
  <c r="M73" i="27" s="1"/>
  <c r="I73" i="27"/>
  <c r="K73" i="27"/>
  <c r="O73" i="27"/>
  <c r="Q73" i="27"/>
  <c r="V73" i="27"/>
  <c r="G76" i="27"/>
  <c r="M76" i="27" s="1"/>
  <c r="I76" i="27"/>
  <c r="K76" i="27"/>
  <c r="O76" i="27"/>
  <c r="Q76" i="27"/>
  <c r="V76" i="27"/>
  <c r="G80" i="27"/>
  <c r="I80" i="27"/>
  <c r="K80" i="27"/>
  <c r="M80" i="27"/>
  <c r="O80" i="27"/>
  <c r="Q80" i="27"/>
  <c r="V80" i="27"/>
  <c r="G82" i="27"/>
  <c r="I82" i="27"/>
  <c r="K82" i="27"/>
  <c r="M82" i="27"/>
  <c r="O82" i="27"/>
  <c r="Q82" i="27"/>
  <c r="V82" i="27"/>
  <c r="G85" i="27"/>
  <c r="M85" i="27" s="1"/>
  <c r="I85" i="27"/>
  <c r="K85" i="27"/>
  <c r="O85" i="27"/>
  <c r="Q85" i="27"/>
  <c r="V85" i="27"/>
  <c r="G88" i="27"/>
  <c r="M88" i="27" s="1"/>
  <c r="I88" i="27"/>
  <c r="K88" i="27"/>
  <c r="O88" i="27"/>
  <c r="Q88" i="27"/>
  <c r="V88" i="27"/>
  <c r="G93" i="27"/>
  <c r="K93" i="27"/>
  <c r="O93" i="27"/>
  <c r="V93" i="27"/>
  <c r="G94" i="27"/>
  <c r="I94" i="27"/>
  <c r="I93" i="27" s="1"/>
  <c r="K94" i="27"/>
  <c r="M94" i="27"/>
  <c r="M93" i="27" s="1"/>
  <c r="O94" i="27"/>
  <c r="Q94" i="27"/>
  <c r="Q93" i="27" s="1"/>
  <c r="V94" i="27"/>
  <c r="G99" i="27"/>
  <c r="I99" i="27"/>
  <c r="I98" i="27" s="1"/>
  <c r="K99" i="27"/>
  <c r="M99" i="27"/>
  <c r="O99" i="27"/>
  <c r="Q99" i="27"/>
  <c r="Q98" i="27" s="1"/>
  <c r="V99" i="27"/>
  <c r="G102" i="27"/>
  <c r="M102" i="27" s="1"/>
  <c r="I102" i="27"/>
  <c r="K102" i="27"/>
  <c r="K98" i="27" s="1"/>
  <c r="O102" i="27"/>
  <c r="Q102" i="27"/>
  <c r="V102" i="27"/>
  <c r="V98" i="27" s="1"/>
  <c r="G105" i="27"/>
  <c r="I105" i="27"/>
  <c r="K105" i="27"/>
  <c r="M105" i="27"/>
  <c r="O105" i="27"/>
  <c r="Q105" i="27"/>
  <c r="V105" i="27"/>
  <c r="G109" i="27"/>
  <c r="M109" i="27" s="1"/>
  <c r="I109" i="27"/>
  <c r="K109" i="27"/>
  <c r="O109" i="27"/>
  <c r="O98" i="27" s="1"/>
  <c r="Q109" i="27"/>
  <c r="V109" i="27"/>
  <c r="G111" i="27"/>
  <c r="I111" i="27"/>
  <c r="K111" i="27"/>
  <c r="M111" i="27"/>
  <c r="O111" i="27"/>
  <c r="Q111" i="27"/>
  <c r="V111" i="27"/>
  <c r="G115" i="27"/>
  <c r="M115" i="27" s="1"/>
  <c r="I115" i="27"/>
  <c r="K115" i="27"/>
  <c r="O115" i="27"/>
  <c r="Q115" i="27"/>
  <c r="V115" i="27"/>
  <c r="G120" i="27"/>
  <c r="I120" i="27"/>
  <c r="K120" i="27"/>
  <c r="M120" i="27"/>
  <c r="O120" i="27"/>
  <c r="Q120" i="27"/>
  <c r="V120" i="27"/>
  <c r="G124" i="27"/>
  <c r="K124" i="27"/>
  <c r="O124" i="27"/>
  <c r="V124" i="27"/>
  <c r="G125" i="27"/>
  <c r="I125" i="27"/>
  <c r="I124" i="27" s="1"/>
  <c r="K125" i="27"/>
  <c r="M125" i="27"/>
  <c r="M124" i="27" s="1"/>
  <c r="O125" i="27"/>
  <c r="Q125" i="27"/>
  <c r="Q124" i="27" s="1"/>
  <c r="V125" i="27"/>
  <c r="G128" i="27"/>
  <c r="K128" i="27"/>
  <c r="O128" i="27"/>
  <c r="V128" i="27"/>
  <c r="G129" i="27"/>
  <c r="I129" i="27"/>
  <c r="I128" i="27" s="1"/>
  <c r="K129" i="27"/>
  <c r="M129" i="27"/>
  <c r="M128" i="27" s="1"/>
  <c r="O129" i="27"/>
  <c r="Q129" i="27"/>
  <c r="Q128" i="27" s="1"/>
  <c r="V129" i="27"/>
  <c r="G131" i="27"/>
  <c r="I131" i="27"/>
  <c r="I130" i="27" s="1"/>
  <c r="K131" i="27"/>
  <c r="M131" i="27"/>
  <c r="O131" i="27"/>
  <c r="Q131" i="27"/>
  <c r="Q130" i="27" s="1"/>
  <c r="V131" i="27"/>
  <c r="G133" i="27"/>
  <c r="M133" i="27" s="1"/>
  <c r="I133" i="27"/>
  <c r="K133" i="27"/>
  <c r="K130" i="27" s="1"/>
  <c r="O133" i="27"/>
  <c r="Q133" i="27"/>
  <c r="V133" i="27"/>
  <c r="V130" i="27" s="1"/>
  <c r="G135" i="27"/>
  <c r="I135" i="27"/>
  <c r="K135" i="27"/>
  <c r="M135" i="27"/>
  <c r="O135" i="27"/>
  <c r="Q135" i="27"/>
  <c r="V135" i="27"/>
  <c r="G138" i="27"/>
  <c r="M138" i="27" s="1"/>
  <c r="I138" i="27"/>
  <c r="K138" i="27"/>
  <c r="O138" i="27"/>
  <c r="O130" i="27" s="1"/>
  <c r="Q138" i="27"/>
  <c r="V138" i="27"/>
  <c r="G140" i="27"/>
  <c r="I140" i="27"/>
  <c r="K140" i="27"/>
  <c r="M140" i="27"/>
  <c r="O140" i="27"/>
  <c r="Q140" i="27"/>
  <c r="V140" i="27"/>
  <c r="G142" i="27"/>
  <c r="M142" i="27" s="1"/>
  <c r="I142" i="27"/>
  <c r="K142" i="27"/>
  <c r="O142" i="27"/>
  <c r="Q142" i="27"/>
  <c r="V142" i="27"/>
  <c r="G145" i="27"/>
  <c r="M145" i="27" s="1"/>
  <c r="M144" i="27" s="1"/>
  <c r="I145" i="27"/>
  <c r="I144" i="27" s="1"/>
  <c r="K145" i="27"/>
  <c r="K144" i="27" s="1"/>
  <c r="O145" i="27"/>
  <c r="O144" i="27" s="1"/>
  <c r="Q145" i="27"/>
  <c r="Q144" i="27" s="1"/>
  <c r="V145" i="27"/>
  <c r="V144" i="27" s="1"/>
  <c r="G147" i="27"/>
  <c r="I147" i="27"/>
  <c r="K147" i="27"/>
  <c r="M147" i="27"/>
  <c r="O147" i="27"/>
  <c r="Q147" i="27"/>
  <c r="V147" i="27"/>
  <c r="G150" i="27"/>
  <c r="I150" i="27"/>
  <c r="I149" i="27" s="1"/>
  <c r="K150" i="27"/>
  <c r="M150" i="27"/>
  <c r="O150" i="27"/>
  <c r="Q150" i="27"/>
  <c r="Q149" i="27" s="1"/>
  <c r="V150" i="27"/>
  <c r="G155" i="27"/>
  <c r="M155" i="27" s="1"/>
  <c r="I155" i="27"/>
  <c r="K155" i="27"/>
  <c r="O155" i="27"/>
  <c r="O149" i="27" s="1"/>
  <c r="Q155" i="27"/>
  <c r="V155" i="27"/>
  <c r="G158" i="27"/>
  <c r="I158" i="27"/>
  <c r="K158" i="27"/>
  <c r="M158" i="27"/>
  <c r="O158" i="27"/>
  <c r="Q158" i="27"/>
  <c r="V158" i="27"/>
  <c r="G160" i="27"/>
  <c r="M160" i="27" s="1"/>
  <c r="I160" i="27"/>
  <c r="K160" i="27"/>
  <c r="K149" i="27" s="1"/>
  <c r="O160" i="27"/>
  <c r="Q160" i="27"/>
  <c r="V160" i="27"/>
  <c r="V149" i="27" s="1"/>
  <c r="G162" i="27"/>
  <c r="I162" i="27"/>
  <c r="K162" i="27"/>
  <c r="M162" i="27"/>
  <c r="O162" i="27"/>
  <c r="Q162" i="27"/>
  <c r="V162" i="27"/>
  <c r="G165" i="27"/>
  <c r="M165" i="27" s="1"/>
  <c r="I165" i="27"/>
  <c r="K165" i="27"/>
  <c r="O165" i="27"/>
  <c r="Q165" i="27"/>
  <c r="V165" i="27"/>
  <c r="AE168" i="27"/>
  <c r="AF168" i="27"/>
  <c r="G51" i="26"/>
  <c r="G9" i="26"/>
  <c r="M9" i="26" s="1"/>
  <c r="I9" i="26"/>
  <c r="I8" i="26" s="1"/>
  <c r="K9" i="26"/>
  <c r="K8" i="26" s="1"/>
  <c r="O9" i="26"/>
  <c r="Q9" i="26"/>
  <c r="Q8" i="26" s="1"/>
  <c r="V9" i="26"/>
  <c r="V8" i="26" s="1"/>
  <c r="G10" i="26"/>
  <c r="I10" i="26"/>
  <c r="K10" i="26"/>
  <c r="M10" i="26"/>
  <c r="O10" i="26"/>
  <c r="Q10" i="26"/>
  <c r="V10" i="26"/>
  <c r="G11" i="26"/>
  <c r="I11" i="26"/>
  <c r="K11" i="26"/>
  <c r="M11" i="26"/>
  <c r="O11" i="26"/>
  <c r="Q11" i="26"/>
  <c r="V11" i="26"/>
  <c r="G12" i="26"/>
  <c r="G8" i="26" s="1"/>
  <c r="I12" i="26"/>
  <c r="K12" i="26"/>
  <c r="O12" i="26"/>
  <c r="O8" i="26" s="1"/>
  <c r="Q12" i="26"/>
  <c r="V12" i="26"/>
  <c r="G13" i="26"/>
  <c r="I13" i="26"/>
  <c r="O13" i="26"/>
  <c r="Q13" i="26"/>
  <c r="G14" i="26"/>
  <c r="I14" i="26"/>
  <c r="K14" i="26"/>
  <c r="K13" i="26" s="1"/>
  <c r="M14" i="26"/>
  <c r="M13" i="26" s="1"/>
  <c r="O14" i="26"/>
  <c r="Q14" i="26"/>
  <c r="V14" i="26"/>
  <c r="V13" i="26" s="1"/>
  <c r="G18" i="26"/>
  <c r="G17" i="26" s="1"/>
  <c r="I18" i="26"/>
  <c r="I17" i="26" s="1"/>
  <c r="K18" i="26"/>
  <c r="O18" i="26"/>
  <c r="O17" i="26" s="1"/>
  <c r="Q18" i="26"/>
  <c r="Q17" i="26" s="1"/>
  <c r="V18" i="26"/>
  <c r="G19" i="26"/>
  <c r="M19" i="26" s="1"/>
  <c r="I19" i="26"/>
  <c r="K19" i="26"/>
  <c r="O19" i="26"/>
  <c r="Q19" i="26"/>
  <c r="V19" i="26"/>
  <c r="G20" i="26"/>
  <c r="I20" i="26"/>
  <c r="K20" i="26"/>
  <c r="K17" i="26" s="1"/>
  <c r="M20" i="26"/>
  <c r="O20" i="26"/>
  <c r="Q20" i="26"/>
  <c r="V20" i="26"/>
  <c r="V17" i="26" s="1"/>
  <c r="G21" i="26"/>
  <c r="I21" i="26"/>
  <c r="K21" i="26"/>
  <c r="M21" i="26"/>
  <c r="O21" i="26"/>
  <c r="Q21" i="26"/>
  <c r="V21" i="26"/>
  <c r="G22" i="26"/>
  <c r="M22" i="26" s="1"/>
  <c r="I22" i="26"/>
  <c r="K22" i="26"/>
  <c r="O22" i="26"/>
  <c r="Q22" i="26"/>
  <c r="V22" i="26"/>
  <c r="G24" i="26"/>
  <c r="I24" i="26"/>
  <c r="I23" i="26" s="1"/>
  <c r="K24" i="26"/>
  <c r="K23" i="26" s="1"/>
  <c r="M24" i="26"/>
  <c r="O24" i="26"/>
  <c r="Q24" i="26"/>
  <c r="Q23" i="26" s="1"/>
  <c r="V24" i="26"/>
  <c r="V23" i="26" s="1"/>
  <c r="G26" i="26"/>
  <c r="I26" i="26"/>
  <c r="K26" i="26"/>
  <c r="M26" i="26"/>
  <c r="O26" i="26"/>
  <c r="Q26" i="26"/>
  <c r="V26" i="26"/>
  <c r="G28" i="26"/>
  <c r="G23" i="26" s="1"/>
  <c r="I28" i="26"/>
  <c r="K28" i="26"/>
  <c r="M28" i="26"/>
  <c r="O28" i="26"/>
  <c r="O23" i="26" s="1"/>
  <c r="Q28" i="26"/>
  <c r="V28" i="26"/>
  <c r="G29" i="26"/>
  <c r="M29" i="26" s="1"/>
  <c r="I29" i="26"/>
  <c r="K29" i="26"/>
  <c r="O29" i="26"/>
  <c r="Q29" i="26"/>
  <c r="V29" i="26"/>
  <c r="G30" i="26"/>
  <c r="I30" i="26"/>
  <c r="K30" i="26"/>
  <c r="M30" i="26"/>
  <c r="O30" i="26"/>
  <c r="Q30" i="26"/>
  <c r="V30" i="26"/>
  <c r="G32" i="26"/>
  <c r="I32" i="26"/>
  <c r="K32" i="26"/>
  <c r="M32" i="26"/>
  <c r="O32" i="26"/>
  <c r="Q32" i="26"/>
  <c r="V32" i="26"/>
  <c r="G34" i="26"/>
  <c r="I34" i="26"/>
  <c r="K34" i="26"/>
  <c r="M34" i="26"/>
  <c r="O34" i="26"/>
  <c r="Q34" i="26"/>
  <c r="V34" i="26"/>
  <c r="G37" i="26"/>
  <c r="M37" i="26" s="1"/>
  <c r="I37" i="26"/>
  <c r="K37" i="26"/>
  <c r="O37" i="26"/>
  <c r="Q37" i="26"/>
  <c r="V37" i="26"/>
  <c r="G38" i="26"/>
  <c r="I38" i="26"/>
  <c r="K38" i="26"/>
  <c r="M38" i="26"/>
  <c r="O38" i="26"/>
  <c r="Q38" i="26"/>
  <c r="V38" i="26"/>
  <c r="G39" i="26"/>
  <c r="I39" i="26"/>
  <c r="K39" i="26"/>
  <c r="M39" i="26"/>
  <c r="O39" i="26"/>
  <c r="Q39" i="26"/>
  <c r="V39" i="26"/>
  <c r="G40" i="26"/>
  <c r="I40" i="26"/>
  <c r="K40" i="26"/>
  <c r="M40" i="26"/>
  <c r="O40" i="26"/>
  <c r="Q40" i="26"/>
  <c r="V40" i="26"/>
  <c r="G41" i="26"/>
  <c r="M41" i="26" s="1"/>
  <c r="I41" i="26"/>
  <c r="K41" i="26"/>
  <c r="O41" i="26"/>
  <c r="Q41" i="26"/>
  <c r="V41" i="26"/>
  <c r="G42" i="26"/>
  <c r="I42" i="26"/>
  <c r="K42" i="26"/>
  <c r="M42" i="26"/>
  <c r="O42" i="26"/>
  <c r="Q42" i="26"/>
  <c r="V42" i="26"/>
  <c r="G43" i="26"/>
  <c r="I43" i="26"/>
  <c r="K43" i="26"/>
  <c r="M43" i="26"/>
  <c r="O43" i="26"/>
  <c r="Q43" i="26"/>
  <c r="V43" i="26"/>
  <c r="G44" i="26"/>
  <c r="I44" i="26"/>
  <c r="K44" i="26"/>
  <c r="M44" i="26"/>
  <c r="O44" i="26"/>
  <c r="Q44" i="26"/>
  <c r="V44" i="26"/>
  <c r="G45" i="26"/>
  <c r="M45" i="26" s="1"/>
  <c r="I45" i="26"/>
  <c r="K45" i="26"/>
  <c r="O45" i="26"/>
  <c r="Q45" i="26"/>
  <c r="V45" i="26"/>
  <c r="G46" i="26"/>
  <c r="I46" i="26"/>
  <c r="K46" i="26"/>
  <c r="M46" i="26"/>
  <c r="O46" i="26"/>
  <c r="Q46" i="26"/>
  <c r="V46" i="26"/>
  <c r="G47" i="26"/>
  <c r="I47" i="26"/>
  <c r="K47" i="26"/>
  <c r="M47" i="26"/>
  <c r="O47" i="26"/>
  <c r="Q47" i="26"/>
  <c r="V47" i="26"/>
  <c r="G48" i="26"/>
  <c r="I48" i="26"/>
  <c r="K48" i="26"/>
  <c r="M48" i="26"/>
  <c r="O48" i="26"/>
  <c r="Q48" i="26"/>
  <c r="V48" i="26"/>
  <c r="G49" i="26"/>
  <c r="M49" i="26" s="1"/>
  <c r="I49" i="26"/>
  <c r="K49" i="26"/>
  <c r="O49" i="26"/>
  <c r="Q49" i="26"/>
  <c r="V49" i="26"/>
  <c r="AE51" i="26"/>
  <c r="AF51" i="26"/>
  <c r="G33" i="25"/>
  <c r="G8" i="25"/>
  <c r="O8" i="25"/>
  <c r="G9" i="25"/>
  <c r="M9" i="25" s="1"/>
  <c r="M8" i="25" s="1"/>
  <c r="I9" i="25"/>
  <c r="I8" i="25" s="1"/>
  <c r="K9" i="25"/>
  <c r="K8" i="25" s="1"/>
  <c r="O9" i="25"/>
  <c r="Q9" i="25"/>
  <c r="Q8" i="25" s="1"/>
  <c r="V9" i="25"/>
  <c r="V8" i="25" s="1"/>
  <c r="G11" i="25"/>
  <c r="I11" i="25"/>
  <c r="I10" i="25" s="1"/>
  <c r="K11" i="25"/>
  <c r="M11" i="25"/>
  <c r="O11" i="25"/>
  <c r="Q11" i="25"/>
  <c r="Q10" i="25" s="1"/>
  <c r="V11" i="25"/>
  <c r="G12" i="25"/>
  <c r="G10" i="25" s="1"/>
  <c r="I12" i="25"/>
  <c r="K12" i="25"/>
  <c r="K10" i="25" s="1"/>
  <c r="O12" i="25"/>
  <c r="O10" i="25" s="1"/>
  <c r="Q12" i="25"/>
  <c r="V12" i="25"/>
  <c r="V10" i="25" s="1"/>
  <c r="G13" i="25"/>
  <c r="I13" i="25"/>
  <c r="K13" i="25"/>
  <c r="M13" i="25"/>
  <c r="O13" i="25"/>
  <c r="Q13" i="25"/>
  <c r="V13" i="25"/>
  <c r="G15" i="25"/>
  <c r="I15" i="25"/>
  <c r="I14" i="25" s="1"/>
  <c r="K15" i="25"/>
  <c r="M15" i="25"/>
  <c r="O15" i="25"/>
  <c r="Q15" i="25"/>
  <c r="Q14" i="25" s="1"/>
  <c r="V15" i="25"/>
  <c r="G16" i="25"/>
  <c r="G14" i="25" s="1"/>
  <c r="I16" i="25"/>
  <c r="K16" i="25"/>
  <c r="K14" i="25" s="1"/>
  <c r="O16" i="25"/>
  <c r="O14" i="25" s="1"/>
  <c r="Q16" i="25"/>
  <c r="V16" i="25"/>
  <c r="V14" i="25" s="1"/>
  <c r="G17" i="25"/>
  <c r="I17" i="25"/>
  <c r="K17" i="25"/>
  <c r="M17" i="25"/>
  <c r="O17" i="25"/>
  <c r="Q17" i="25"/>
  <c r="V17" i="25"/>
  <c r="G19" i="25"/>
  <c r="I19" i="25"/>
  <c r="I18" i="25" s="1"/>
  <c r="K19" i="25"/>
  <c r="M19" i="25"/>
  <c r="O19" i="25"/>
  <c r="Q19" i="25"/>
  <c r="Q18" i="25" s="1"/>
  <c r="V19" i="25"/>
  <c r="G20" i="25"/>
  <c r="AF33" i="25" s="1"/>
  <c r="I20" i="25"/>
  <c r="K20" i="25"/>
  <c r="K18" i="25" s="1"/>
  <c r="O20" i="25"/>
  <c r="Q20" i="25"/>
  <c r="V20" i="25"/>
  <c r="V18" i="25" s="1"/>
  <c r="G21" i="25"/>
  <c r="I21" i="25"/>
  <c r="K21" i="25"/>
  <c r="M21" i="25"/>
  <c r="O21" i="25"/>
  <c r="Q21" i="25"/>
  <c r="V21" i="25"/>
  <c r="G22" i="25"/>
  <c r="M22" i="25" s="1"/>
  <c r="I22" i="25"/>
  <c r="K22" i="25"/>
  <c r="O22" i="25"/>
  <c r="O18" i="25" s="1"/>
  <c r="Q22" i="25"/>
  <c r="V22" i="25"/>
  <c r="G23" i="25"/>
  <c r="I23" i="25"/>
  <c r="K23" i="25"/>
  <c r="M23" i="25"/>
  <c r="O23" i="25"/>
  <c r="Q23" i="25"/>
  <c r="V23" i="25"/>
  <c r="G24" i="25"/>
  <c r="M24" i="25" s="1"/>
  <c r="I24" i="25"/>
  <c r="K24" i="25"/>
  <c r="O24" i="25"/>
  <c r="Q24" i="25"/>
  <c r="V24" i="25"/>
  <c r="G25" i="25"/>
  <c r="I25" i="25"/>
  <c r="K25" i="25"/>
  <c r="M25" i="25"/>
  <c r="O25" i="25"/>
  <c r="Q25" i="25"/>
  <c r="V25" i="25"/>
  <c r="G26" i="25"/>
  <c r="M26" i="25" s="1"/>
  <c r="I26" i="25"/>
  <c r="K26" i="25"/>
  <c r="O26" i="25"/>
  <c r="Q26" i="25"/>
  <c r="V26" i="25"/>
  <c r="G27" i="25"/>
  <c r="I27" i="25"/>
  <c r="K27" i="25"/>
  <c r="M27" i="25"/>
  <c r="O27" i="25"/>
  <c r="Q27" i="25"/>
  <c r="V27" i="25"/>
  <c r="G28" i="25"/>
  <c r="M28" i="25" s="1"/>
  <c r="I28" i="25"/>
  <c r="K28" i="25"/>
  <c r="O28" i="25"/>
  <c r="Q28" i="25"/>
  <c r="V28" i="25"/>
  <c r="G29" i="25"/>
  <c r="I29" i="25"/>
  <c r="K29" i="25"/>
  <c r="M29" i="25"/>
  <c r="O29" i="25"/>
  <c r="Q29" i="25"/>
  <c r="V29" i="25"/>
  <c r="G30" i="25"/>
  <c r="M30" i="25" s="1"/>
  <c r="I30" i="25"/>
  <c r="K30" i="25"/>
  <c r="O30" i="25"/>
  <c r="Q30" i="25"/>
  <c r="V30" i="25"/>
  <c r="G31" i="25"/>
  <c r="I31" i="25"/>
  <c r="K31" i="25"/>
  <c r="M31" i="25"/>
  <c r="O31" i="25"/>
  <c r="Q31" i="25"/>
  <c r="V31" i="25"/>
  <c r="AE33" i="25"/>
  <c r="G92" i="24"/>
  <c r="G9" i="24"/>
  <c r="M9" i="24" s="1"/>
  <c r="I9" i="24"/>
  <c r="I8" i="24" s="1"/>
  <c r="K9" i="24"/>
  <c r="K8" i="24" s="1"/>
  <c r="O9" i="24"/>
  <c r="Q9" i="24"/>
  <c r="Q8" i="24" s="1"/>
  <c r="V9" i="24"/>
  <c r="V8" i="24" s="1"/>
  <c r="G10" i="24"/>
  <c r="I10" i="24"/>
  <c r="K10" i="24"/>
  <c r="M10" i="24"/>
  <c r="O10" i="24"/>
  <c r="Q10" i="24"/>
  <c r="V10" i="24"/>
  <c r="G11" i="24"/>
  <c r="I11" i="24"/>
  <c r="K11" i="24"/>
  <c r="M11" i="24"/>
  <c r="O11" i="24"/>
  <c r="Q11" i="24"/>
  <c r="V11" i="24"/>
  <c r="G12" i="24"/>
  <c r="G8" i="24" s="1"/>
  <c r="I12" i="24"/>
  <c r="K12" i="24"/>
  <c r="O12" i="24"/>
  <c r="O8" i="24" s="1"/>
  <c r="Q12" i="24"/>
  <c r="V12" i="24"/>
  <c r="G14" i="24"/>
  <c r="I14" i="24"/>
  <c r="K14" i="24"/>
  <c r="K13" i="24" s="1"/>
  <c r="M14" i="24"/>
  <c r="O14" i="24"/>
  <c r="Q14" i="24"/>
  <c r="V14" i="24"/>
  <c r="V13" i="24" s="1"/>
  <c r="G16" i="24"/>
  <c r="I16" i="24"/>
  <c r="K16" i="24"/>
  <c r="M16" i="24"/>
  <c r="O16" i="24"/>
  <c r="Q16" i="24"/>
  <c r="V16" i="24"/>
  <c r="G17" i="24"/>
  <c r="G13" i="24" s="1"/>
  <c r="I17" i="24"/>
  <c r="K17" i="24"/>
  <c r="O17" i="24"/>
  <c r="O13" i="24" s="1"/>
  <c r="Q17" i="24"/>
  <c r="V17" i="24"/>
  <c r="G19" i="24"/>
  <c r="M19" i="24" s="1"/>
  <c r="I19" i="24"/>
  <c r="I13" i="24" s="1"/>
  <c r="K19" i="24"/>
  <c r="O19" i="24"/>
  <c r="Q19" i="24"/>
  <c r="Q13" i="24" s="1"/>
  <c r="V19" i="24"/>
  <c r="G21" i="24"/>
  <c r="I21" i="24"/>
  <c r="K21" i="24"/>
  <c r="M21" i="24"/>
  <c r="O21" i="24"/>
  <c r="Q21" i="24"/>
  <c r="V21" i="24"/>
  <c r="G23" i="24"/>
  <c r="I23" i="24"/>
  <c r="K23" i="24"/>
  <c r="M23" i="24"/>
  <c r="O23" i="24"/>
  <c r="Q23" i="24"/>
  <c r="V23" i="24"/>
  <c r="G24" i="24"/>
  <c r="M24" i="24" s="1"/>
  <c r="I24" i="24"/>
  <c r="K24" i="24"/>
  <c r="O24" i="24"/>
  <c r="Q24" i="24"/>
  <c r="V24" i="24"/>
  <c r="G25" i="24"/>
  <c r="M25" i="24" s="1"/>
  <c r="I25" i="24"/>
  <c r="K25" i="24"/>
  <c r="O25" i="24"/>
  <c r="Q25" i="24"/>
  <c r="V25" i="24"/>
  <c r="G26" i="24"/>
  <c r="I26" i="24"/>
  <c r="K26" i="24"/>
  <c r="M26" i="24"/>
  <c r="O26" i="24"/>
  <c r="Q26" i="24"/>
  <c r="V26" i="24"/>
  <c r="G27" i="24"/>
  <c r="I27" i="24"/>
  <c r="K27" i="24"/>
  <c r="M27" i="24"/>
  <c r="O27" i="24"/>
  <c r="Q27" i="24"/>
  <c r="V27" i="24"/>
  <c r="G28" i="24"/>
  <c r="M28" i="24" s="1"/>
  <c r="I28" i="24"/>
  <c r="K28" i="24"/>
  <c r="O28" i="24"/>
  <c r="Q28" i="24"/>
  <c r="V28" i="24"/>
  <c r="G29" i="24"/>
  <c r="M29" i="24" s="1"/>
  <c r="I29" i="24"/>
  <c r="K29" i="24"/>
  <c r="O29" i="24"/>
  <c r="Q29" i="24"/>
  <c r="V29" i="24"/>
  <c r="G31" i="24"/>
  <c r="I31" i="24"/>
  <c r="K31" i="24"/>
  <c r="M31" i="24"/>
  <c r="O31" i="24"/>
  <c r="Q31" i="24"/>
  <c r="V31" i="24"/>
  <c r="G33" i="24"/>
  <c r="G30" i="24" s="1"/>
  <c r="I33" i="24"/>
  <c r="K33" i="24"/>
  <c r="O33" i="24"/>
  <c r="O30" i="24" s="1"/>
  <c r="Q33" i="24"/>
  <c r="V33" i="24"/>
  <c r="G35" i="24"/>
  <c r="M35" i="24" s="1"/>
  <c r="I35" i="24"/>
  <c r="I30" i="24" s="1"/>
  <c r="K35" i="24"/>
  <c r="O35" i="24"/>
  <c r="Q35" i="24"/>
  <c r="Q30" i="24" s="1"/>
  <c r="V35" i="24"/>
  <c r="G37" i="24"/>
  <c r="M37" i="24" s="1"/>
  <c r="I37" i="24"/>
  <c r="K37" i="24"/>
  <c r="K30" i="24" s="1"/>
  <c r="O37" i="24"/>
  <c r="Q37" i="24"/>
  <c r="V37" i="24"/>
  <c r="V30" i="24" s="1"/>
  <c r="G39" i="24"/>
  <c r="I39" i="24"/>
  <c r="K39" i="24"/>
  <c r="M39" i="24"/>
  <c r="O39" i="24"/>
  <c r="Q39" i="24"/>
  <c r="V39" i="24"/>
  <c r="G41" i="24"/>
  <c r="M41" i="24" s="1"/>
  <c r="I41" i="24"/>
  <c r="K41" i="24"/>
  <c r="O41" i="24"/>
  <c r="Q41" i="24"/>
  <c r="V41" i="24"/>
  <c r="G42" i="24"/>
  <c r="M42" i="24" s="1"/>
  <c r="I42" i="24"/>
  <c r="K42" i="24"/>
  <c r="O42" i="24"/>
  <c r="Q42" i="24"/>
  <c r="V42" i="24"/>
  <c r="G43" i="24"/>
  <c r="M43" i="24" s="1"/>
  <c r="I43" i="24"/>
  <c r="K43" i="24"/>
  <c r="O43" i="24"/>
  <c r="Q43" i="24"/>
  <c r="V43" i="24"/>
  <c r="G44" i="24"/>
  <c r="I44" i="24"/>
  <c r="K44" i="24"/>
  <c r="M44" i="24"/>
  <c r="O44" i="24"/>
  <c r="Q44" i="24"/>
  <c r="V44" i="24"/>
  <c r="G45" i="24"/>
  <c r="M45" i="24" s="1"/>
  <c r="I45" i="24"/>
  <c r="K45" i="24"/>
  <c r="O45" i="24"/>
  <c r="Q45" i="24"/>
  <c r="V45" i="24"/>
  <c r="G46" i="24"/>
  <c r="M46" i="24" s="1"/>
  <c r="I46" i="24"/>
  <c r="K46" i="24"/>
  <c r="O46" i="24"/>
  <c r="Q46" i="24"/>
  <c r="V46" i="24"/>
  <c r="G47" i="24"/>
  <c r="M47" i="24" s="1"/>
  <c r="I47" i="24"/>
  <c r="K47" i="24"/>
  <c r="O47" i="24"/>
  <c r="Q47" i="24"/>
  <c r="V47" i="24"/>
  <c r="G48" i="24"/>
  <c r="I48" i="24"/>
  <c r="K48" i="24"/>
  <c r="M48" i="24"/>
  <c r="O48" i="24"/>
  <c r="Q48" i="24"/>
  <c r="V48" i="24"/>
  <c r="G49" i="24"/>
  <c r="M49" i="24" s="1"/>
  <c r="I49" i="24"/>
  <c r="K49" i="24"/>
  <c r="O49" i="24"/>
  <c r="Q49" i="24"/>
  <c r="V49" i="24"/>
  <c r="G50" i="24"/>
  <c r="M50" i="24" s="1"/>
  <c r="I50" i="24"/>
  <c r="K50" i="24"/>
  <c r="O50" i="24"/>
  <c r="Q50" i="24"/>
  <c r="V50" i="24"/>
  <c r="G51" i="24"/>
  <c r="M51" i="24" s="1"/>
  <c r="I51" i="24"/>
  <c r="K51" i="24"/>
  <c r="O51" i="24"/>
  <c r="Q51" i="24"/>
  <c r="V51" i="24"/>
  <c r="G52" i="24"/>
  <c r="I52" i="24"/>
  <c r="K52" i="24"/>
  <c r="M52" i="24"/>
  <c r="O52" i="24"/>
  <c r="Q52" i="24"/>
  <c r="V52" i="24"/>
  <c r="G53" i="24"/>
  <c r="M53" i="24" s="1"/>
  <c r="I53" i="24"/>
  <c r="K53" i="24"/>
  <c r="O53" i="24"/>
  <c r="Q53" i="24"/>
  <c r="V53" i="24"/>
  <c r="G54" i="24"/>
  <c r="M54" i="24" s="1"/>
  <c r="I54" i="24"/>
  <c r="K54" i="24"/>
  <c r="O54" i="24"/>
  <c r="Q54" i="24"/>
  <c r="V54" i="24"/>
  <c r="G55" i="24"/>
  <c r="M55" i="24" s="1"/>
  <c r="I55" i="24"/>
  <c r="K55" i="24"/>
  <c r="O55" i="24"/>
  <c r="Q55" i="24"/>
  <c r="V55" i="24"/>
  <c r="G56" i="24"/>
  <c r="I56" i="24"/>
  <c r="K56" i="24"/>
  <c r="M56" i="24"/>
  <c r="O56" i="24"/>
  <c r="Q56" i="24"/>
  <c r="V56" i="24"/>
  <c r="G57" i="24"/>
  <c r="M57" i="24" s="1"/>
  <c r="I57" i="24"/>
  <c r="K57" i="24"/>
  <c r="O57" i="24"/>
  <c r="Q57" i="24"/>
  <c r="V57" i="24"/>
  <c r="G58" i="24"/>
  <c r="M58" i="24" s="1"/>
  <c r="I58" i="24"/>
  <c r="K58" i="24"/>
  <c r="O58" i="24"/>
  <c r="Q58" i="24"/>
  <c r="V58" i="24"/>
  <c r="G61" i="24"/>
  <c r="I61" i="24"/>
  <c r="I60" i="24" s="1"/>
  <c r="K61" i="24"/>
  <c r="M61" i="24"/>
  <c r="O61" i="24"/>
  <c r="Q61" i="24"/>
  <c r="Q60" i="24" s="1"/>
  <c r="V61" i="24"/>
  <c r="G62" i="24"/>
  <c r="G60" i="24" s="1"/>
  <c r="I62" i="24"/>
  <c r="K62" i="24"/>
  <c r="O62" i="24"/>
  <c r="O60" i="24" s="1"/>
  <c r="Q62" i="24"/>
  <c r="V62" i="24"/>
  <c r="V60" i="24" s="1"/>
  <c r="G63" i="24"/>
  <c r="I63" i="24"/>
  <c r="K63" i="24"/>
  <c r="M63" i="24"/>
  <c r="O63" i="24"/>
  <c r="Q63" i="24"/>
  <c r="V63" i="24"/>
  <c r="G64" i="24"/>
  <c r="M64" i="24" s="1"/>
  <c r="I64" i="24"/>
  <c r="K64" i="24"/>
  <c r="K60" i="24" s="1"/>
  <c r="O64" i="24"/>
  <c r="Q64" i="24"/>
  <c r="V64" i="24"/>
  <c r="G65" i="24"/>
  <c r="I65" i="24"/>
  <c r="K65" i="24"/>
  <c r="M65" i="24"/>
  <c r="O65" i="24"/>
  <c r="Q65" i="24"/>
  <c r="V65" i="24"/>
  <c r="G66" i="24"/>
  <c r="M66" i="24" s="1"/>
  <c r="I66" i="24"/>
  <c r="K66" i="24"/>
  <c r="O66" i="24"/>
  <c r="Q66" i="24"/>
  <c r="V66" i="24"/>
  <c r="G67" i="24"/>
  <c r="I67" i="24"/>
  <c r="K67" i="24"/>
  <c r="M67" i="24"/>
  <c r="O67" i="24"/>
  <c r="Q67" i="24"/>
  <c r="V67" i="24"/>
  <c r="G68" i="24"/>
  <c r="M68" i="24" s="1"/>
  <c r="I68" i="24"/>
  <c r="K68" i="24"/>
  <c r="O68" i="24"/>
  <c r="Q68" i="24"/>
  <c r="V68" i="24"/>
  <c r="G69" i="24"/>
  <c r="I69" i="24"/>
  <c r="K69" i="24"/>
  <c r="M69" i="24"/>
  <c r="O69" i="24"/>
  <c r="Q69" i="24"/>
  <c r="V69" i="24"/>
  <c r="G70" i="24"/>
  <c r="M70" i="24" s="1"/>
  <c r="I70" i="24"/>
  <c r="K70" i="24"/>
  <c r="O70" i="24"/>
  <c r="Q70" i="24"/>
  <c r="V70" i="24"/>
  <c r="G71" i="24"/>
  <c r="I71" i="24"/>
  <c r="K71" i="24"/>
  <c r="M71" i="24"/>
  <c r="O71" i="24"/>
  <c r="Q71" i="24"/>
  <c r="V71" i="24"/>
  <c r="G72" i="24"/>
  <c r="M72" i="24" s="1"/>
  <c r="I72" i="24"/>
  <c r="K72" i="24"/>
  <c r="O72" i="24"/>
  <c r="Q72" i="24"/>
  <c r="V72" i="24"/>
  <c r="G74" i="24"/>
  <c r="G73" i="24" s="1"/>
  <c r="I74" i="24"/>
  <c r="K74" i="24"/>
  <c r="K73" i="24" s="1"/>
  <c r="O74" i="24"/>
  <c r="O73" i="24" s="1"/>
  <c r="Q74" i="24"/>
  <c r="V74" i="24"/>
  <c r="V73" i="24" s="1"/>
  <c r="G75" i="24"/>
  <c r="I75" i="24"/>
  <c r="I73" i="24" s="1"/>
  <c r="K75" i="24"/>
  <c r="M75" i="24"/>
  <c r="O75" i="24"/>
  <c r="Q75" i="24"/>
  <c r="Q73" i="24" s="1"/>
  <c r="V75" i="24"/>
  <c r="G76" i="24"/>
  <c r="M76" i="24" s="1"/>
  <c r="I76" i="24"/>
  <c r="K76" i="24"/>
  <c r="O76" i="24"/>
  <c r="Q76" i="24"/>
  <c r="V76" i="24"/>
  <c r="G77" i="24"/>
  <c r="I77" i="24"/>
  <c r="K77" i="24"/>
  <c r="M77" i="24"/>
  <c r="O77" i="24"/>
  <c r="Q77" i="24"/>
  <c r="V77" i="24"/>
  <c r="G78" i="24"/>
  <c r="M78" i="24" s="1"/>
  <c r="I78" i="24"/>
  <c r="K78" i="24"/>
  <c r="O78" i="24"/>
  <c r="Q78" i="24"/>
  <c r="V78" i="24"/>
  <c r="G81" i="24"/>
  <c r="M81" i="24" s="1"/>
  <c r="M80" i="24" s="1"/>
  <c r="I81" i="24"/>
  <c r="K81" i="24"/>
  <c r="K80" i="24" s="1"/>
  <c r="O81" i="24"/>
  <c r="O80" i="24" s="1"/>
  <c r="Q81" i="24"/>
  <c r="V81" i="24"/>
  <c r="V80" i="24" s="1"/>
  <c r="G83" i="24"/>
  <c r="I83" i="24"/>
  <c r="I80" i="24" s="1"/>
  <c r="K83" i="24"/>
  <c r="M83" i="24"/>
  <c r="O83" i="24"/>
  <c r="Q83" i="24"/>
  <c r="Q80" i="24" s="1"/>
  <c r="V83" i="24"/>
  <c r="G85" i="24"/>
  <c r="I85" i="24"/>
  <c r="I84" i="24" s="1"/>
  <c r="K85" i="24"/>
  <c r="M85" i="24"/>
  <c r="O85" i="24"/>
  <c r="Q85" i="24"/>
  <c r="Q84" i="24" s="1"/>
  <c r="V85" i="24"/>
  <c r="G86" i="24"/>
  <c r="M86" i="24" s="1"/>
  <c r="I86" i="24"/>
  <c r="K86" i="24"/>
  <c r="K84" i="24" s="1"/>
  <c r="O86" i="24"/>
  <c r="Q86" i="24"/>
  <c r="V86" i="24"/>
  <c r="V84" i="24" s="1"/>
  <c r="G87" i="24"/>
  <c r="I87" i="24"/>
  <c r="K87" i="24"/>
  <c r="M87" i="24"/>
  <c r="O87" i="24"/>
  <c r="Q87" i="24"/>
  <c r="V87" i="24"/>
  <c r="G88" i="24"/>
  <c r="G84" i="24" s="1"/>
  <c r="I88" i="24"/>
  <c r="K88" i="24"/>
  <c r="O88" i="24"/>
  <c r="O84" i="24" s="1"/>
  <c r="Q88" i="24"/>
  <c r="V88" i="24"/>
  <c r="G89" i="24"/>
  <c r="I89" i="24"/>
  <c r="K89" i="24"/>
  <c r="M89" i="24"/>
  <c r="O89" i="24"/>
  <c r="Q89" i="24"/>
  <c r="V89" i="24"/>
  <c r="G90" i="24"/>
  <c r="M90" i="24" s="1"/>
  <c r="I90" i="24"/>
  <c r="K90" i="24"/>
  <c r="O90" i="24"/>
  <c r="Q90" i="24"/>
  <c r="V90" i="24"/>
  <c r="AE92" i="24"/>
  <c r="AF92" i="24"/>
  <c r="G86" i="23"/>
  <c r="G9" i="23"/>
  <c r="M9" i="23" s="1"/>
  <c r="I9" i="23"/>
  <c r="I8" i="23" s="1"/>
  <c r="K9" i="23"/>
  <c r="K8" i="23" s="1"/>
  <c r="O9" i="23"/>
  <c r="Q9" i="23"/>
  <c r="Q8" i="23" s="1"/>
  <c r="V9" i="23"/>
  <c r="V8" i="23" s="1"/>
  <c r="G10" i="23"/>
  <c r="I10" i="23"/>
  <c r="K10" i="23"/>
  <c r="M10" i="23"/>
  <c r="O10" i="23"/>
  <c r="Q10" i="23"/>
  <c r="V10" i="23"/>
  <c r="G11" i="23"/>
  <c r="I11" i="23"/>
  <c r="K11" i="23"/>
  <c r="M11" i="23"/>
  <c r="O11" i="23"/>
  <c r="Q11" i="23"/>
  <c r="V11" i="23"/>
  <c r="G12" i="23"/>
  <c r="G8" i="23" s="1"/>
  <c r="I12" i="23"/>
  <c r="K12" i="23"/>
  <c r="O12" i="23"/>
  <c r="O8" i="23" s="1"/>
  <c r="Q12" i="23"/>
  <c r="V12" i="23"/>
  <c r="G14" i="23"/>
  <c r="I14" i="23"/>
  <c r="K14" i="23"/>
  <c r="K13" i="23" s="1"/>
  <c r="M14" i="23"/>
  <c r="O14" i="23"/>
  <c r="Q14" i="23"/>
  <c r="V14" i="23"/>
  <c r="V13" i="23" s="1"/>
  <c r="G16" i="23"/>
  <c r="I16" i="23"/>
  <c r="K16" i="23"/>
  <c r="M16" i="23"/>
  <c r="O16" i="23"/>
  <c r="Q16" i="23"/>
  <c r="V16" i="23"/>
  <c r="G17" i="23"/>
  <c r="G13" i="23" s="1"/>
  <c r="I17" i="23"/>
  <c r="K17" i="23"/>
  <c r="O17" i="23"/>
  <c r="O13" i="23" s="1"/>
  <c r="Q17" i="23"/>
  <c r="V17" i="23"/>
  <c r="G19" i="23"/>
  <c r="M19" i="23" s="1"/>
  <c r="I19" i="23"/>
  <c r="I13" i="23" s="1"/>
  <c r="K19" i="23"/>
  <c r="O19" i="23"/>
  <c r="Q19" i="23"/>
  <c r="Q13" i="23" s="1"/>
  <c r="V19" i="23"/>
  <c r="G21" i="23"/>
  <c r="I21" i="23"/>
  <c r="K21" i="23"/>
  <c r="M21" i="23"/>
  <c r="O21" i="23"/>
  <c r="Q21" i="23"/>
  <c r="V21" i="23"/>
  <c r="G22" i="23"/>
  <c r="I22" i="23"/>
  <c r="K22" i="23"/>
  <c r="M22" i="23"/>
  <c r="O22" i="23"/>
  <c r="Q22" i="23"/>
  <c r="V22" i="23"/>
  <c r="G23" i="23"/>
  <c r="M23" i="23" s="1"/>
  <c r="I23" i="23"/>
  <c r="K23" i="23"/>
  <c r="O23" i="23"/>
  <c r="Q23" i="23"/>
  <c r="V23" i="23"/>
  <c r="G24" i="23"/>
  <c r="M24" i="23" s="1"/>
  <c r="I24" i="23"/>
  <c r="K24" i="23"/>
  <c r="O24" i="23"/>
  <c r="Q24" i="23"/>
  <c r="V24" i="23"/>
  <c r="G25" i="23"/>
  <c r="I25" i="23"/>
  <c r="K25" i="23"/>
  <c r="M25" i="23"/>
  <c r="O25" i="23"/>
  <c r="Q25" i="23"/>
  <c r="V25" i="23"/>
  <c r="G26" i="23"/>
  <c r="I26" i="23"/>
  <c r="K26" i="23"/>
  <c r="M26" i="23"/>
  <c r="O26" i="23"/>
  <c r="Q26" i="23"/>
  <c r="V26" i="23"/>
  <c r="G28" i="23"/>
  <c r="M28" i="23" s="1"/>
  <c r="I28" i="23"/>
  <c r="I27" i="23" s="1"/>
  <c r="K28" i="23"/>
  <c r="K27" i="23" s="1"/>
  <c r="O28" i="23"/>
  <c r="Q28" i="23"/>
  <c r="Q27" i="23" s="1"/>
  <c r="V28" i="23"/>
  <c r="V27" i="23" s="1"/>
  <c r="G29" i="23"/>
  <c r="M29" i="23" s="1"/>
  <c r="I29" i="23"/>
  <c r="K29" i="23"/>
  <c r="O29" i="23"/>
  <c r="Q29" i="23"/>
  <c r="V29" i="23"/>
  <c r="G31" i="23"/>
  <c r="I31" i="23"/>
  <c r="K31" i="23"/>
  <c r="M31" i="23"/>
  <c r="O31" i="23"/>
  <c r="Q31" i="23"/>
  <c r="V31" i="23"/>
  <c r="G32" i="23"/>
  <c r="G27" i="23" s="1"/>
  <c r="I32" i="23"/>
  <c r="K32" i="23"/>
  <c r="O32" i="23"/>
  <c r="O27" i="23" s="1"/>
  <c r="Q32" i="23"/>
  <c r="V32" i="23"/>
  <c r="G33" i="23"/>
  <c r="M33" i="23" s="1"/>
  <c r="I33" i="23"/>
  <c r="K33" i="23"/>
  <c r="O33" i="23"/>
  <c r="Q33" i="23"/>
  <c r="V33" i="23"/>
  <c r="G34" i="23"/>
  <c r="M34" i="23" s="1"/>
  <c r="I34" i="23"/>
  <c r="K34" i="23"/>
  <c r="O34" i="23"/>
  <c r="Q34" i="23"/>
  <c r="V34" i="23"/>
  <c r="G35" i="23"/>
  <c r="I35" i="23"/>
  <c r="K35" i="23"/>
  <c r="M35" i="23"/>
  <c r="O35" i="23"/>
  <c r="Q35" i="23"/>
  <c r="V35" i="23"/>
  <c r="G36" i="23"/>
  <c r="M36" i="23" s="1"/>
  <c r="I36" i="23"/>
  <c r="K36" i="23"/>
  <c r="O36" i="23"/>
  <c r="Q36" i="23"/>
  <c r="V36" i="23"/>
  <c r="G37" i="23"/>
  <c r="M37" i="23" s="1"/>
  <c r="I37" i="23"/>
  <c r="K37" i="23"/>
  <c r="O37" i="23"/>
  <c r="Q37" i="23"/>
  <c r="V37" i="23"/>
  <c r="G38" i="23"/>
  <c r="M38" i="23" s="1"/>
  <c r="I38" i="23"/>
  <c r="K38" i="23"/>
  <c r="O38" i="23"/>
  <c r="Q38" i="23"/>
  <c r="V38" i="23"/>
  <c r="G40" i="23"/>
  <c r="G39" i="23" s="1"/>
  <c r="I40" i="23"/>
  <c r="I39" i="23" s="1"/>
  <c r="K40" i="23"/>
  <c r="O40" i="23"/>
  <c r="O39" i="23" s="1"/>
  <c r="Q40" i="23"/>
  <c r="Q39" i="23" s="1"/>
  <c r="V40" i="23"/>
  <c r="G42" i="23"/>
  <c r="M42" i="23" s="1"/>
  <c r="I42" i="23"/>
  <c r="K42" i="23"/>
  <c r="K39" i="23" s="1"/>
  <c r="O42" i="23"/>
  <c r="Q42" i="23"/>
  <c r="V42" i="23"/>
  <c r="V39" i="23" s="1"/>
  <c r="G44" i="23"/>
  <c r="I44" i="23"/>
  <c r="K44" i="23"/>
  <c r="M44" i="23"/>
  <c r="O44" i="23"/>
  <c r="Q44" i="23"/>
  <c r="V44" i="23"/>
  <c r="G46" i="23"/>
  <c r="I46" i="23"/>
  <c r="K46" i="23"/>
  <c r="M46" i="23"/>
  <c r="O46" i="23"/>
  <c r="Q46" i="23"/>
  <c r="V46" i="23"/>
  <c r="G48" i="23"/>
  <c r="M48" i="23" s="1"/>
  <c r="I48" i="23"/>
  <c r="K48" i="23"/>
  <c r="O48" i="23"/>
  <c r="Q48" i="23"/>
  <c r="V48" i="23"/>
  <c r="G50" i="23"/>
  <c r="M50" i="23" s="1"/>
  <c r="I50" i="23"/>
  <c r="K50" i="23"/>
  <c r="O50" i="23"/>
  <c r="Q50" i="23"/>
  <c r="V50" i="23"/>
  <c r="G52" i="23"/>
  <c r="I52" i="23"/>
  <c r="K52" i="23"/>
  <c r="M52" i="23"/>
  <c r="O52" i="23"/>
  <c r="Q52" i="23"/>
  <c r="V52" i="23"/>
  <c r="G54" i="23"/>
  <c r="I54" i="23"/>
  <c r="K54" i="23"/>
  <c r="M54" i="23"/>
  <c r="O54" i="23"/>
  <c r="Q54" i="23"/>
  <c r="V54" i="23"/>
  <c r="G56" i="23"/>
  <c r="M56" i="23" s="1"/>
  <c r="I56" i="23"/>
  <c r="K56" i="23"/>
  <c r="O56" i="23"/>
  <c r="Q56" i="23"/>
  <c r="V56" i="23"/>
  <c r="G58" i="23"/>
  <c r="I58" i="23"/>
  <c r="K58" i="23"/>
  <c r="K57" i="23" s="1"/>
  <c r="M58" i="23"/>
  <c r="O58" i="23"/>
  <c r="Q58" i="23"/>
  <c r="V58" i="23"/>
  <c r="V57" i="23" s="1"/>
  <c r="G59" i="23"/>
  <c r="I59" i="23"/>
  <c r="K59" i="23"/>
  <c r="M59" i="23"/>
  <c r="O59" i="23"/>
  <c r="Q59" i="23"/>
  <c r="V59" i="23"/>
  <c r="G60" i="23"/>
  <c r="G57" i="23" s="1"/>
  <c r="I60" i="23"/>
  <c r="K60" i="23"/>
  <c r="O60" i="23"/>
  <c r="O57" i="23" s="1"/>
  <c r="Q60" i="23"/>
  <c r="V60" i="23"/>
  <c r="G61" i="23"/>
  <c r="M61" i="23" s="1"/>
  <c r="I61" i="23"/>
  <c r="I57" i="23" s="1"/>
  <c r="K61" i="23"/>
  <c r="O61" i="23"/>
  <c r="Q61" i="23"/>
  <c r="Q57" i="23" s="1"/>
  <c r="V61" i="23"/>
  <c r="G62" i="23"/>
  <c r="I62" i="23"/>
  <c r="K62" i="23"/>
  <c r="M62" i="23"/>
  <c r="O62" i="23"/>
  <c r="Q62" i="23"/>
  <c r="V62" i="23"/>
  <c r="G63" i="23"/>
  <c r="I63" i="23"/>
  <c r="K63" i="23"/>
  <c r="M63" i="23"/>
  <c r="O63" i="23"/>
  <c r="Q63" i="23"/>
  <c r="V63" i="23"/>
  <c r="G64" i="23"/>
  <c r="M64" i="23" s="1"/>
  <c r="I64" i="23"/>
  <c r="K64" i="23"/>
  <c r="O64" i="23"/>
  <c r="Q64" i="23"/>
  <c r="V64" i="23"/>
  <c r="G65" i="23"/>
  <c r="M65" i="23" s="1"/>
  <c r="I65" i="23"/>
  <c r="K65" i="23"/>
  <c r="O65" i="23"/>
  <c r="Q65" i="23"/>
  <c r="V65" i="23"/>
  <c r="G66" i="23"/>
  <c r="M66" i="23" s="1"/>
  <c r="I66" i="23"/>
  <c r="K66" i="23"/>
  <c r="O66" i="23"/>
  <c r="Q66" i="23"/>
  <c r="V66" i="23"/>
  <c r="G67" i="23"/>
  <c r="I67" i="23"/>
  <c r="K67" i="23"/>
  <c r="M67" i="23"/>
  <c r="O67" i="23"/>
  <c r="Q67" i="23"/>
  <c r="V67" i="23"/>
  <c r="G68" i="23"/>
  <c r="M68" i="23" s="1"/>
  <c r="I68" i="23"/>
  <c r="K68" i="23"/>
  <c r="O68" i="23"/>
  <c r="Q68" i="23"/>
  <c r="V68" i="23"/>
  <c r="G69" i="23"/>
  <c r="M69" i="23" s="1"/>
  <c r="I69" i="23"/>
  <c r="K69" i="23"/>
  <c r="O69" i="23"/>
  <c r="Q69" i="23"/>
  <c r="V69" i="23"/>
  <c r="G70" i="23"/>
  <c r="M70" i="23" s="1"/>
  <c r="I70" i="23"/>
  <c r="K70" i="23"/>
  <c r="O70" i="23"/>
  <c r="Q70" i="23"/>
  <c r="V70" i="23"/>
  <c r="G71" i="23"/>
  <c r="I71" i="23"/>
  <c r="K71" i="23"/>
  <c r="M71" i="23"/>
  <c r="O71" i="23"/>
  <c r="Q71" i="23"/>
  <c r="V71" i="23"/>
  <c r="G72" i="23"/>
  <c r="AF86" i="23" s="1"/>
  <c r="I72" i="23"/>
  <c r="K72" i="23"/>
  <c r="O72" i="23"/>
  <c r="Q72" i="23"/>
  <c r="V72" i="23"/>
  <c r="G73" i="23"/>
  <c r="M73" i="23" s="1"/>
  <c r="I73" i="23"/>
  <c r="K73" i="23"/>
  <c r="O73" i="23"/>
  <c r="Q73" i="23"/>
  <c r="V73" i="23"/>
  <c r="G74" i="23"/>
  <c r="M74" i="23" s="1"/>
  <c r="I74" i="23"/>
  <c r="K74" i="23"/>
  <c r="O74" i="23"/>
  <c r="Q74" i="23"/>
  <c r="V74" i="23"/>
  <c r="G75" i="23"/>
  <c r="I75" i="23"/>
  <c r="K75" i="23"/>
  <c r="M75" i="23"/>
  <c r="O75" i="23"/>
  <c r="Q75" i="23"/>
  <c r="V75" i="23"/>
  <c r="G76" i="23"/>
  <c r="M76" i="23" s="1"/>
  <c r="I76" i="23"/>
  <c r="K76" i="23"/>
  <c r="O76" i="23"/>
  <c r="Q76" i="23"/>
  <c r="V76" i="23"/>
  <c r="I77" i="23"/>
  <c r="Q77" i="23"/>
  <c r="G78" i="23"/>
  <c r="M78" i="23" s="1"/>
  <c r="M77" i="23" s="1"/>
  <c r="I78" i="23"/>
  <c r="K78" i="23"/>
  <c r="K77" i="23" s="1"/>
  <c r="O78" i="23"/>
  <c r="O77" i="23" s="1"/>
  <c r="Q78" i="23"/>
  <c r="V78" i="23"/>
  <c r="V77" i="23" s="1"/>
  <c r="G80" i="23"/>
  <c r="I80" i="23"/>
  <c r="K80" i="23"/>
  <c r="M80" i="23"/>
  <c r="O80" i="23"/>
  <c r="Q80" i="23"/>
  <c r="V80" i="23"/>
  <c r="G81" i="23"/>
  <c r="O81" i="23"/>
  <c r="G82" i="23"/>
  <c r="M82" i="23" s="1"/>
  <c r="M81" i="23" s="1"/>
  <c r="I82" i="23"/>
  <c r="I81" i="23" s="1"/>
  <c r="K82" i="23"/>
  <c r="O82" i="23"/>
  <c r="Q82" i="23"/>
  <c r="Q81" i="23" s="1"/>
  <c r="V82" i="23"/>
  <c r="G83" i="23"/>
  <c r="M83" i="23" s="1"/>
  <c r="I83" i="23"/>
  <c r="K83" i="23"/>
  <c r="K81" i="23" s="1"/>
  <c r="O83" i="23"/>
  <c r="Q83" i="23"/>
  <c r="V83" i="23"/>
  <c r="V81" i="23" s="1"/>
  <c r="G84" i="23"/>
  <c r="I84" i="23"/>
  <c r="K84" i="23"/>
  <c r="M84" i="23"/>
  <c r="O84" i="23"/>
  <c r="Q84" i="23"/>
  <c r="V84" i="23"/>
  <c r="AE86" i="23"/>
  <c r="G145" i="22"/>
  <c r="BA129" i="22"/>
  <c r="BA127" i="22"/>
  <c r="BA125" i="22"/>
  <c r="BA44" i="22"/>
  <c r="BA33" i="22"/>
  <c r="G9" i="22"/>
  <c r="M9" i="22" s="1"/>
  <c r="I9" i="22"/>
  <c r="I8" i="22" s="1"/>
  <c r="K9" i="22"/>
  <c r="K8" i="22" s="1"/>
  <c r="O9" i="22"/>
  <c r="Q9" i="22"/>
  <c r="Q8" i="22" s="1"/>
  <c r="V9" i="22"/>
  <c r="V8" i="22" s="1"/>
  <c r="G11" i="22"/>
  <c r="I11" i="22"/>
  <c r="K11" i="22"/>
  <c r="M11" i="22"/>
  <c r="O11" i="22"/>
  <c r="Q11" i="22"/>
  <c r="V11" i="22"/>
  <c r="G12" i="22"/>
  <c r="I12" i="22"/>
  <c r="K12" i="22"/>
  <c r="M12" i="22"/>
  <c r="O12" i="22"/>
  <c r="Q12" i="22"/>
  <c r="V12" i="22"/>
  <c r="G14" i="22"/>
  <c r="M14" i="22" s="1"/>
  <c r="I14" i="22"/>
  <c r="K14" i="22"/>
  <c r="O14" i="22"/>
  <c r="O8" i="22" s="1"/>
  <c r="Q14" i="22"/>
  <c r="V14" i="22"/>
  <c r="G16" i="22"/>
  <c r="M16" i="22" s="1"/>
  <c r="I16" i="22"/>
  <c r="K16" i="22"/>
  <c r="O16" i="22"/>
  <c r="Q16" i="22"/>
  <c r="V16" i="22"/>
  <c r="G18" i="22"/>
  <c r="I18" i="22"/>
  <c r="K18" i="22"/>
  <c r="M18" i="22"/>
  <c r="O18" i="22"/>
  <c r="Q18" i="22"/>
  <c r="V18" i="22"/>
  <c r="G20" i="22"/>
  <c r="I20" i="22"/>
  <c r="K20" i="22"/>
  <c r="M20" i="22"/>
  <c r="O20" i="22"/>
  <c r="Q20" i="22"/>
  <c r="V20" i="22"/>
  <c r="G21" i="22"/>
  <c r="M21" i="22" s="1"/>
  <c r="I21" i="22"/>
  <c r="K21" i="22"/>
  <c r="O21" i="22"/>
  <c r="Q21" i="22"/>
  <c r="V21" i="22"/>
  <c r="G22" i="22"/>
  <c r="M22" i="22" s="1"/>
  <c r="I22" i="22"/>
  <c r="K22" i="22"/>
  <c r="O22" i="22"/>
  <c r="Q22" i="22"/>
  <c r="V22" i="22"/>
  <c r="G23" i="22"/>
  <c r="I23" i="22"/>
  <c r="K23" i="22"/>
  <c r="M23" i="22"/>
  <c r="O23" i="22"/>
  <c r="Q23" i="22"/>
  <c r="V23" i="22"/>
  <c r="G24" i="22"/>
  <c r="I24" i="22"/>
  <c r="K24" i="22"/>
  <c r="M24" i="22"/>
  <c r="O24" i="22"/>
  <c r="Q24" i="22"/>
  <c r="V24" i="22"/>
  <c r="G25" i="22"/>
  <c r="M25" i="22" s="1"/>
  <c r="I25" i="22"/>
  <c r="K25" i="22"/>
  <c r="O25" i="22"/>
  <c r="Q25" i="22"/>
  <c r="V25" i="22"/>
  <c r="G27" i="22"/>
  <c r="I27" i="22"/>
  <c r="K27" i="22"/>
  <c r="K26" i="22" s="1"/>
  <c r="M27" i="22"/>
  <c r="O27" i="22"/>
  <c r="Q27" i="22"/>
  <c r="V27" i="22"/>
  <c r="V26" i="22" s="1"/>
  <c r="G29" i="22"/>
  <c r="I29" i="22"/>
  <c r="K29" i="22"/>
  <c r="M29" i="22"/>
  <c r="O29" i="22"/>
  <c r="Q29" i="22"/>
  <c r="V29" i="22"/>
  <c r="G30" i="22"/>
  <c r="G26" i="22" s="1"/>
  <c r="I30" i="22"/>
  <c r="K30" i="22"/>
  <c r="O30" i="22"/>
  <c r="O26" i="22" s="1"/>
  <c r="Q30" i="22"/>
  <c r="V30" i="22"/>
  <c r="G31" i="22"/>
  <c r="M31" i="22" s="1"/>
  <c r="I31" i="22"/>
  <c r="I26" i="22" s="1"/>
  <c r="K31" i="22"/>
  <c r="O31" i="22"/>
  <c r="Q31" i="22"/>
  <c r="Q26" i="22" s="1"/>
  <c r="V31" i="22"/>
  <c r="G32" i="22"/>
  <c r="I32" i="22"/>
  <c r="K32" i="22"/>
  <c r="M32" i="22"/>
  <c r="O32" i="22"/>
  <c r="Q32" i="22"/>
  <c r="V32" i="22"/>
  <c r="G52" i="22"/>
  <c r="I52" i="22"/>
  <c r="K52" i="22"/>
  <c r="M52" i="22"/>
  <c r="O52" i="22"/>
  <c r="Q52" i="22"/>
  <c r="V52" i="22"/>
  <c r="G54" i="22"/>
  <c r="M54" i="22" s="1"/>
  <c r="I54" i="22"/>
  <c r="I53" i="22" s="1"/>
  <c r="K54" i="22"/>
  <c r="K53" i="22" s="1"/>
  <c r="O54" i="22"/>
  <c r="Q54" i="22"/>
  <c r="Q53" i="22" s="1"/>
  <c r="V54" i="22"/>
  <c r="V53" i="22" s="1"/>
  <c r="G55" i="22"/>
  <c r="I55" i="22"/>
  <c r="K55" i="22"/>
  <c r="M55" i="22"/>
  <c r="O55" i="22"/>
  <c r="Q55" i="22"/>
  <c r="V55" i="22"/>
  <c r="G57" i="22"/>
  <c r="I57" i="22"/>
  <c r="K57" i="22"/>
  <c r="M57" i="22"/>
  <c r="O57" i="22"/>
  <c r="Q57" i="22"/>
  <c r="V57" i="22"/>
  <c r="G58" i="22"/>
  <c r="M58" i="22" s="1"/>
  <c r="I58" i="22"/>
  <c r="K58" i="22"/>
  <c r="O58" i="22"/>
  <c r="O53" i="22" s="1"/>
  <c r="Q58" i="22"/>
  <c r="V58" i="22"/>
  <c r="G59" i="22"/>
  <c r="M59" i="22" s="1"/>
  <c r="I59" i="22"/>
  <c r="K59" i="22"/>
  <c r="O59" i="22"/>
  <c r="Q59" i="22"/>
  <c r="V59" i="22"/>
  <c r="G60" i="22"/>
  <c r="I60" i="22"/>
  <c r="K60" i="22"/>
  <c r="M60" i="22"/>
  <c r="O60" i="22"/>
  <c r="Q60" i="22"/>
  <c r="V60" i="22"/>
  <c r="G61" i="22"/>
  <c r="I61" i="22"/>
  <c r="K61" i="22"/>
  <c r="M61" i="22"/>
  <c r="O61" i="22"/>
  <c r="Q61" i="22"/>
  <c r="V61" i="22"/>
  <c r="G62" i="22"/>
  <c r="M62" i="22" s="1"/>
  <c r="I62" i="22"/>
  <c r="K62" i="22"/>
  <c r="O62" i="22"/>
  <c r="Q62" i="22"/>
  <c r="V62" i="22"/>
  <c r="G63" i="22"/>
  <c r="M63" i="22" s="1"/>
  <c r="I63" i="22"/>
  <c r="K63" i="22"/>
  <c r="O63" i="22"/>
  <c r="Q63" i="22"/>
  <c r="V63" i="22"/>
  <c r="G64" i="22"/>
  <c r="I64" i="22"/>
  <c r="K64" i="22"/>
  <c r="M64" i="22"/>
  <c r="O64" i="22"/>
  <c r="Q64" i="22"/>
  <c r="V64" i="22"/>
  <c r="G65" i="22"/>
  <c r="I65" i="22"/>
  <c r="K65" i="22"/>
  <c r="M65" i="22"/>
  <c r="O65" i="22"/>
  <c r="Q65" i="22"/>
  <c r="V65" i="22"/>
  <c r="G66" i="22"/>
  <c r="M66" i="22" s="1"/>
  <c r="I66" i="22"/>
  <c r="K66" i="22"/>
  <c r="O66" i="22"/>
  <c r="Q66" i="22"/>
  <c r="V66" i="22"/>
  <c r="G67" i="22"/>
  <c r="M67" i="22" s="1"/>
  <c r="I67" i="22"/>
  <c r="K67" i="22"/>
  <c r="O67" i="22"/>
  <c r="Q67" i="22"/>
  <c r="V67" i="22"/>
  <c r="G68" i="22"/>
  <c r="I68" i="22"/>
  <c r="K68" i="22"/>
  <c r="M68" i="22"/>
  <c r="O68" i="22"/>
  <c r="Q68" i="22"/>
  <c r="V68" i="22"/>
  <c r="G69" i="22"/>
  <c r="I69" i="22"/>
  <c r="K69" i="22"/>
  <c r="M69" i="22"/>
  <c r="O69" i="22"/>
  <c r="Q69" i="22"/>
  <c r="V69" i="22"/>
  <c r="G71" i="22"/>
  <c r="M71" i="22" s="1"/>
  <c r="I71" i="22"/>
  <c r="I70" i="22" s="1"/>
  <c r="K71" i="22"/>
  <c r="K70" i="22" s="1"/>
  <c r="O71" i="22"/>
  <c r="Q71" i="22"/>
  <c r="Q70" i="22" s="1"/>
  <c r="V71" i="22"/>
  <c r="V70" i="22" s="1"/>
  <c r="G73" i="22"/>
  <c r="I73" i="22"/>
  <c r="K73" i="22"/>
  <c r="M73" i="22"/>
  <c r="O73" i="22"/>
  <c r="Q73" i="22"/>
  <c r="V73" i="22"/>
  <c r="G75" i="22"/>
  <c r="I75" i="22"/>
  <c r="K75" i="22"/>
  <c r="M75" i="22"/>
  <c r="O75" i="22"/>
  <c r="Q75" i="22"/>
  <c r="V75" i="22"/>
  <c r="G77" i="22"/>
  <c r="M77" i="22" s="1"/>
  <c r="I77" i="22"/>
  <c r="K77" i="22"/>
  <c r="O77" i="22"/>
  <c r="O70" i="22" s="1"/>
  <c r="Q77" i="22"/>
  <c r="V77" i="22"/>
  <c r="G79" i="22"/>
  <c r="M79" i="22" s="1"/>
  <c r="I79" i="22"/>
  <c r="K79" i="22"/>
  <c r="O79" i="22"/>
  <c r="Q79" i="22"/>
  <c r="V79" i="22"/>
  <c r="G81" i="22"/>
  <c r="I81" i="22"/>
  <c r="K81" i="22"/>
  <c r="M81" i="22"/>
  <c r="O81" i="22"/>
  <c r="Q81" i="22"/>
  <c r="V81" i="22"/>
  <c r="G83" i="22"/>
  <c r="I83" i="22"/>
  <c r="K83" i="22"/>
  <c r="M83" i="22"/>
  <c r="O83" i="22"/>
  <c r="Q83" i="22"/>
  <c r="V83" i="22"/>
  <c r="G84" i="22"/>
  <c r="M84" i="22" s="1"/>
  <c r="I84" i="22"/>
  <c r="K84" i="22"/>
  <c r="O84" i="22"/>
  <c r="Q84" i="22"/>
  <c r="V84" i="22"/>
  <c r="G86" i="22"/>
  <c r="M86" i="22" s="1"/>
  <c r="I86" i="22"/>
  <c r="K86" i="22"/>
  <c r="O86" i="22"/>
  <c r="Q86" i="22"/>
  <c r="V86" i="22"/>
  <c r="G88" i="22"/>
  <c r="I88" i="22"/>
  <c r="K88" i="22"/>
  <c r="M88" i="22"/>
  <c r="O88" i="22"/>
  <c r="Q88" i="22"/>
  <c r="V88" i="22"/>
  <c r="G90" i="22"/>
  <c r="I90" i="22"/>
  <c r="K90" i="22"/>
  <c r="M90" i="22"/>
  <c r="O90" i="22"/>
  <c r="Q90" i="22"/>
  <c r="V90" i="22"/>
  <c r="G92" i="22"/>
  <c r="M92" i="22" s="1"/>
  <c r="I92" i="22"/>
  <c r="K92" i="22"/>
  <c r="O92" i="22"/>
  <c r="Q92" i="22"/>
  <c r="V92" i="22"/>
  <c r="G94" i="22"/>
  <c r="I94" i="22"/>
  <c r="K94" i="22"/>
  <c r="K93" i="22" s="1"/>
  <c r="M94" i="22"/>
  <c r="O94" i="22"/>
  <c r="Q94" i="22"/>
  <c r="V94" i="22"/>
  <c r="V93" i="22" s="1"/>
  <c r="G95" i="22"/>
  <c r="I95" i="22"/>
  <c r="K95" i="22"/>
  <c r="M95" i="22"/>
  <c r="O95" i="22"/>
  <c r="Q95" i="22"/>
  <c r="V95" i="22"/>
  <c r="G96" i="22"/>
  <c r="G93" i="22" s="1"/>
  <c r="I96" i="22"/>
  <c r="K96" i="22"/>
  <c r="O96" i="22"/>
  <c r="O93" i="22" s="1"/>
  <c r="Q96" i="22"/>
  <c r="V96" i="22"/>
  <c r="G97" i="22"/>
  <c r="M97" i="22" s="1"/>
  <c r="I97" i="22"/>
  <c r="I93" i="22" s="1"/>
  <c r="K97" i="22"/>
  <c r="O97" i="22"/>
  <c r="Q97" i="22"/>
  <c r="Q93" i="22" s="1"/>
  <c r="V97" i="22"/>
  <c r="G98" i="22"/>
  <c r="I98" i="22"/>
  <c r="K98" i="22"/>
  <c r="M98" i="22"/>
  <c r="O98" i="22"/>
  <c r="Q98" i="22"/>
  <c r="V98" i="22"/>
  <c r="G99" i="22"/>
  <c r="I99" i="22"/>
  <c r="K99" i="22"/>
  <c r="M99" i="22"/>
  <c r="O99" i="22"/>
  <c r="Q99" i="22"/>
  <c r="V99" i="22"/>
  <c r="G100" i="22"/>
  <c r="M100" i="22" s="1"/>
  <c r="I100" i="22"/>
  <c r="K100" i="22"/>
  <c r="O100" i="22"/>
  <c r="Q100" i="22"/>
  <c r="V100" i="22"/>
  <c r="G101" i="22"/>
  <c r="M101" i="22" s="1"/>
  <c r="I101" i="22"/>
  <c r="K101" i="22"/>
  <c r="O101" i="22"/>
  <c r="Q101" i="22"/>
  <c r="V101" i="22"/>
  <c r="G102" i="22"/>
  <c r="I102" i="22"/>
  <c r="K102" i="22"/>
  <c r="M102" i="22"/>
  <c r="O102" i="22"/>
  <c r="Q102" i="22"/>
  <c r="V102" i="22"/>
  <c r="G103" i="22"/>
  <c r="I103" i="22"/>
  <c r="K103" i="22"/>
  <c r="M103" i="22"/>
  <c r="O103" i="22"/>
  <c r="Q103" i="22"/>
  <c r="V103" i="22"/>
  <c r="G104" i="22"/>
  <c r="M104" i="22" s="1"/>
  <c r="I104" i="22"/>
  <c r="K104" i="22"/>
  <c r="O104" i="22"/>
  <c r="Q104" i="22"/>
  <c r="V104" i="22"/>
  <c r="G105" i="22"/>
  <c r="M105" i="22" s="1"/>
  <c r="I105" i="22"/>
  <c r="K105" i="22"/>
  <c r="O105" i="22"/>
  <c r="Q105" i="22"/>
  <c r="V105" i="22"/>
  <c r="G106" i="22"/>
  <c r="I106" i="22"/>
  <c r="K106" i="22"/>
  <c r="M106" i="22"/>
  <c r="O106" i="22"/>
  <c r="Q106" i="22"/>
  <c r="V106" i="22"/>
  <c r="G107" i="22"/>
  <c r="I107" i="22"/>
  <c r="K107" i="22"/>
  <c r="M107" i="22"/>
  <c r="O107" i="22"/>
  <c r="Q107" i="22"/>
  <c r="V107" i="22"/>
  <c r="G108" i="22"/>
  <c r="M108" i="22" s="1"/>
  <c r="I108" i="22"/>
  <c r="K108" i="22"/>
  <c r="O108" i="22"/>
  <c r="Q108" i="22"/>
  <c r="V108" i="22"/>
  <c r="G109" i="22"/>
  <c r="M109" i="22" s="1"/>
  <c r="I109" i="22"/>
  <c r="K109" i="22"/>
  <c r="O109" i="22"/>
  <c r="Q109" i="22"/>
  <c r="V109" i="22"/>
  <c r="G110" i="22"/>
  <c r="I110" i="22"/>
  <c r="K110" i="22"/>
  <c r="M110" i="22"/>
  <c r="O110" i="22"/>
  <c r="Q110" i="22"/>
  <c r="V110" i="22"/>
  <c r="G111" i="22"/>
  <c r="I111" i="22"/>
  <c r="K111" i="22"/>
  <c r="M111" i="22"/>
  <c r="O111" i="22"/>
  <c r="Q111" i="22"/>
  <c r="V111" i="22"/>
  <c r="G112" i="22"/>
  <c r="M112" i="22" s="1"/>
  <c r="I112" i="22"/>
  <c r="K112" i="22"/>
  <c r="O112" i="22"/>
  <c r="Q112" i="22"/>
  <c r="V112" i="22"/>
  <c r="G113" i="22"/>
  <c r="M113" i="22" s="1"/>
  <c r="I113" i="22"/>
  <c r="K113" i="22"/>
  <c r="O113" i="22"/>
  <c r="Q113" i="22"/>
  <c r="V113" i="22"/>
  <c r="G114" i="22"/>
  <c r="I114" i="22"/>
  <c r="K114" i="22"/>
  <c r="M114" i="22"/>
  <c r="O114" i="22"/>
  <c r="Q114" i="22"/>
  <c r="V114" i="22"/>
  <c r="G115" i="22"/>
  <c r="I115" i="22"/>
  <c r="K115" i="22"/>
  <c r="M115" i="22"/>
  <c r="O115" i="22"/>
  <c r="Q115" i="22"/>
  <c r="V115" i="22"/>
  <c r="G116" i="22"/>
  <c r="M116" i="22" s="1"/>
  <c r="I116" i="22"/>
  <c r="K116" i="22"/>
  <c r="O116" i="22"/>
  <c r="Q116" i="22"/>
  <c r="V116" i="22"/>
  <c r="G117" i="22"/>
  <c r="M117" i="22" s="1"/>
  <c r="I117" i="22"/>
  <c r="K117" i="22"/>
  <c r="O117" i="22"/>
  <c r="Q117" i="22"/>
  <c r="V117" i="22"/>
  <c r="G118" i="22"/>
  <c r="I118" i="22"/>
  <c r="K118" i="22"/>
  <c r="M118" i="22"/>
  <c r="O118" i="22"/>
  <c r="Q118" i="22"/>
  <c r="V118" i="22"/>
  <c r="G119" i="22"/>
  <c r="I119" i="22"/>
  <c r="K119" i="22"/>
  <c r="M119" i="22"/>
  <c r="O119" i="22"/>
  <c r="Q119" i="22"/>
  <c r="V119" i="22"/>
  <c r="G120" i="22"/>
  <c r="M120" i="22" s="1"/>
  <c r="I120" i="22"/>
  <c r="K120" i="22"/>
  <c r="O120" i="22"/>
  <c r="Q120" i="22"/>
  <c r="V120" i="22"/>
  <c r="G121" i="22"/>
  <c r="M121" i="22" s="1"/>
  <c r="I121" i="22"/>
  <c r="K121" i="22"/>
  <c r="O121" i="22"/>
  <c r="Q121" i="22"/>
  <c r="V121" i="22"/>
  <c r="G122" i="22"/>
  <c r="I122" i="22"/>
  <c r="K122" i="22"/>
  <c r="M122" i="22"/>
  <c r="O122" i="22"/>
  <c r="Q122" i="22"/>
  <c r="V122" i="22"/>
  <c r="G123" i="22"/>
  <c r="I123" i="22"/>
  <c r="K123" i="22"/>
  <c r="M123" i="22"/>
  <c r="O123" i="22"/>
  <c r="Q123" i="22"/>
  <c r="V123" i="22"/>
  <c r="G124" i="22"/>
  <c r="M124" i="22" s="1"/>
  <c r="I124" i="22"/>
  <c r="K124" i="22"/>
  <c r="O124" i="22"/>
  <c r="Q124" i="22"/>
  <c r="V124" i="22"/>
  <c r="G126" i="22"/>
  <c r="M126" i="22" s="1"/>
  <c r="I126" i="22"/>
  <c r="K126" i="22"/>
  <c r="O126" i="22"/>
  <c r="Q126" i="22"/>
  <c r="V126" i="22"/>
  <c r="G128" i="22"/>
  <c r="I128" i="22"/>
  <c r="K128" i="22"/>
  <c r="M128" i="22"/>
  <c r="O128" i="22"/>
  <c r="Q128" i="22"/>
  <c r="V128" i="22"/>
  <c r="G131" i="22"/>
  <c r="M131" i="22" s="1"/>
  <c r="I131" i="22"/>
  <c r="I130" i="22" s="1"/>
  <c r="K131" i="22"/>
  <c r="O131" i="22"/>
  <c r="O130" i="22" s="1"/>
  <c r="Q131" i="22"/>
  <c r="Q130" i="22" s="1"/>
  <c r="V131" i="22"/>
  <c r="G133" i="22"/>
  <c r="M133" i="22" s="1"/>
  <c r="I133" i="22"/>
  <c r="K133" i="22"/>
  <c r="K130" i="22" s="1"/>
  <c r="O133" i="22"/>
  <c r="Q133" i="22"/>
  <c r="V133" i="22"/>
  <c r="V130" i="22" s="1"/>
  <c r="G135" i="22"/>
  <c r="G134" i="22" s="1"/>
  <c r="I135" i="22"/>
  <c r="I134" i="22" s="1"/>
  <c r="K135" i="22"/>
  <c r="M135" i="22"/>
  <c r="O135" i="22"/>
  <c r="O134" i="22" s="1"/>
  <c r="Q135" i="22"/>
  <c r="Q134" i="22" s="1"/>
  <c r="V135" i="22"/>
  <c r="G136" i="22"/>
  <c r="M136" i="22" s="1"/>
  <c r="I136" i="22"/>
  <c r="K136" i="22"/>
  <c r="O136" i="22"/>
  <c r="Q136" i="22"/>
  <c r="V136" i="22"/>
  <c r="G137" i="22"/>
  <c r="I137" i="22"/>
  <c r="K137" i="22"/>
  <c r="M137" i="22"/>
  <c r="O137" i="22"/>
  <c r="Q137" i="22"/>
  <c r="V137" i="22"/>
  <c r="G138" i="22"/>
  <c r="I138" i="22"/>
  <c r="K138" i="22"/>
  <c r="K134" i="22" s="1"/>
  <c r="M138" i="22"/>
  <c r="O138" i="22"/>
  <c r="Q138" i="22"/>
  <c r="V138" i="22"/>
  <c r="V134" i="22" s="1"/>
  <c r="G140" i="22"/>
  <c r="M140" i="22" s="1"/>
  <c r="M139" i="22" s="1"/>
  <c r="I140" i="22"/>
  <c r="I139" i="22" s="1"/>
  <c r="K140" i="22"/>
  <c r="K139" i="22" s="1"/>
  <c r="O140" i="22"/>
  <c r="O139" i="22" s="1"/>
  <c r="Q140" i="22"/>
  <c r="Q139" i="22" s="1"/>
  <c r="V140" i="22"/>
  <c r="V139" i="22" s="1"/>
  <c r="G141" i="22"/>
  <c r="I141" i="22"/>
  <c r="K141" i="22"/>
  <c r="M141" i="22"/>
  <c r="O141" i="22"/>
  <c r="Q141" i="22"/>
  <c r="V141" i="22"/>
  <c r="G142" i="22"/>
  <c r="I142" i="22"/>
  <c r="K142" i="22"/>
  <c r="M142" i="22"/>
  <c r="O142" i="22"/>
  <c r="Q142" i="22"/>
  <c r="V142" i="22"/>
  <c r="G143" i="22"/>
  <c r="I143" i="22"/>
  <c r="K143" i="22"/>
  <c r="M143" i="22"/>
  <c r="O143" i="22"/>
  <c r="Q143" i="22"/>
  <c r="V143" i="22"/>
  <c r="AE145" i="22"/>
  <c r="AF145" i="22"/>
  <c r="G72" i="21"/>
  <c r="G9" i="21"/>
  <c r="M9" i="21" s="1"/>
  <c r="I9" i="21"/>
  <c r="I8" i="21" s="1"/>
  <c r="K9" i="21"/>
  <c r="K8" i="21" s="1"/>
  <c r="O9" i="21"/>
  <c r="Q9" i="21"/>
  <c r="Q8" i="21" s="1"/>
  <c r="V9" i="21"/>
  <c r="V8" i="21" s="1"/>
  <c r="G11" i="21"/>
  <c r="I11" i="21"/>
  <c r="K11" i="21"/>
  <c r="M11" i="21"/>
  <c r="O11" i="21"/>
  <c r="Q11" i="21"/>
  <c r="V11" i="21"/>
  <c r="G13" i="21"/>
  <c r="I13" i="21"/>
  <c r="K13" i="21"/>
  <c r="M13" i="21"/>
  <c r="O13" i="21"/>
  <c r="Q13" i="21"/>
  <c r="V13" i="21"/>
  <c r="G15" i="21"/>
  <c r="G8" i="21" s="1"/>
  <c r="I15" i="21"/>
  <c r="K15" i="21"/>
  <c r="O15" i="21"/>
  <c r="O8" i="21" s="1"/>
  <c r="Q15" i="21"/>
  <c r="V15" i="21"/>
  <c r="G17" i="21"/>
  <c r="M17" i="21" s="1"/>
  <c r="I17" i="21"/>
  <c r="K17" i="21"/>
  <c r="O17" i="21"/>
  <c r="Q17" i="21"/>
  <c r="V17" i="21"/>
  <c r="G19" i="21"/>
  <c r="I19" i="21"/>
  <c r="K19" i="21"/>
  <c r="M19" i="21"/>
  <c r="O19" i="21"/>
  <c r="Q19" i="21"/>
  <c r="V19" i="21"/>
  <c r="G21" i="21"/>
  <c r="I21" i="21"/>
  <c r="K21" i="21"/>
  <c r="M21" i="21"/>
  <c r="O21" i="21"/>
  <c r="Q21" i="21"/>
  <c r="V21" i="21"/>
  <c r="G23" i="21"/>
  <c r="M23" i="21" s="1"/>
  <c r="I23" i="21"/>
  <c r="K23" i="21"/>
  <c r="O23" i="21"/>
  <c r="Q23" i="21"/>
  <c r="V23" i="21"/>
  <c r="G25" i="21"/>
  <c r="I25" i="21"/>
  <c r="K25" i="21"/>
  <c r="M25" i="21"/>
  <c r="O25" i="21"/>
  <c r="Q25" i="21"/>
  <c r="V25" i="21"/>
  <c r="G27" i="21"/>
  <c r="M27" i="21" s="1"/>
  <c r="I27" i="21"/>
  <c r="K27" i="21"/>
  <c r="O27" i="21"/>
  <c r="Q27" i="21"/>
  <c r="V27" i="21"/>
  <c r="G29" i="21"/>
  <c r="I29" i="21"/>
  <c r="K29" i="21"/>
  <c r="M29" i="21"/>
  <c r="O29" i="21"/>
  <c r="Q29" i="21"/>
  <c r="V29" i="21"/>
  <c r="G31" i="21"/>
  <c r="M31" i="21" s="1"/>
  <c r="I31" i="21"/>
  <c r="K31" i="21"/>
  <c r="O31" i="21"/>
  <c r="Q31" i="21"/>
  <c r="V31" i="21"/>
  <c r="G33" i="21"/>
  <c r="I33" i="21"/>
  <c r="K33" i="21"/>
  <c r="M33" i="21"/>
  <c r="O33" i="21"/>
  <c r="Q33" i="21"/>
  <c r="V33" i="21"/>
  <c r="G35" i="21"/>
  <c r="M35" i="21" s="1"/>
  <c r="I35" i="21"/>
  <c r="K35" i="21"/>
  <c r="O35" i="21"/>
  <c r="Q35" i="21"/>
  <c r="V35" i="21"/>
  <c r="G37" i="21"/>
  <c r="I37" i="21"/>
  <c r="K37" i="21"/>
  <c r="M37" i="21"/>
  <c r="O37" i="21"/>
  <c r="Q37" i="21"/>
  <c r="V37" i="21"/>
  <c r="G39" i="21"/>
  <c r="M39" i="21" s="1"/>
  <c r="I39" i="21"/>
  <c r="K39" i="21"/>
  <c r="O39" i="21"/>
  <c r="Q39" i="21"/>
  <c r="V39" i="21"/>
  <c r="G41" i="21"/>
  <c r="I41" i="21"/>
  <c r="K41" i="21"/>
  <c r="M41" i="21"/>
  <c r="O41" i="21"/>
  <c r="Q41" i="21"/>
  <c r="V41" i="21"/>
  <c r="G43" i="21"/>
  <c r="M43" i="21" s="1"/>
  <c r="I43" i="21"/>
  <c r="K43" i="21"/>
  <c r="O43" i="21"/>
  <c r="Q43" i="21"/>
  <c r="V43" i="21"/>
  <c r="G45" i="21"/>
  <c r="I45" i="21"/>
  <c r="K45" i="21"/>
  <c r="M45" i="21"/>
  <c r="O45" i="21"/>
  <c r="Q45" i="21"/>
  <c r="V45" i="21"/>
  <c r="G47" i="21"/>
  <c r="AF72" i="21" s="1"/>
  <c r="I47" i="21"/>
  <c r="K47" i="21"/>
  <c r="O47" i="21"/>
  <c r="Q47" i="21"/>
  <c r="V47" i="21"/>
  <c r="G49" i="21"/>
  <c r="I49" i="21"/>
  <c r="K49" i="21"/>
  <c r="M49" i="21"/>
  <c r="O49" i="21"/>
  <c r="Q49" i="21"/>
  <c r="V49" i="21"/>
  <c r="G51" i="21"/>
  <c r="M51" i="21" s="1"/>
  <c r="I51" i="21"/>
  <c r="K51" i="21"/>
  <c r="O51" i="21"/>
  <c r="Q51" i="21"/>
  <c r="V51" i="21"/>
  <c r="G53" i="21"/>
  <c r="I53" i="21"/>
  <c r="K53" i="21"/>
  <c r="M53" i="21"/>
  <c r="O53" i="21"/>
  <c r="Q53" i="21"/>
  <c r="V53" i="21"/>
  <c r="G55" i="21"/>
  <c r="M55" i="21" s="1"/>
  <c r="I55" i="21"/>
  <c r="K55" i="21"/>
  <c r="O55" i="21"/>
  <c r="Q55" i="21"/>
  <c r="V55" i="21"/>
  <c r="G57" i="21"/>
  <c r="I57" i="21"/>
  <c r="K57" i="21"/>
  <c r="M57" i="21"/>
  <c r="O57" i="21"/>
  <c r="Q57" i="21"/>
  <c r="V57" i="21"/>
  <c r="G59" i="21"/>
  <c r="M59" i="21" s="1"/>
  <c r="I59" i="21"/>
  <c r="K59" i="21"/>
  <c r="O59" i="21"/>
  <c r="Q59" i="21"/>
  <c r="V59" i="21"/>
  <c r="G61" i="21"/>
  <c r="I61" i="21"/>
  <c r="K61" i="21"/>
  <c r="M61" i="21"/>
  <c r="O61" i="21"/>
  <c r="Q61" i="21"/>
  <c r="V61" i="21"/>
  <c r="G63" i="21"/>
  <c r="M63" i="21" s="1"/>
  <c r="I63" i="21"/>
  <c r="K63" i="21"/>
  <c r="O63" i="21"/>
  <c r="Q63" i="21"/>
  <c r="V63" i="21"/>
  <c r="G65" i="21"/>
  <c r="I65" i="21"/>
  <c r="K65" i="21"/>
  <c r="M65" i="21"/>
  <c r="O65" i="21"/>
  <c r="Q65" i="21"/>
  <c r="V65" i="21"/>
  <c r="G67" i="21"/>
  <c r="M67" i="21" s="1"/>
  <c r="I67" i="21"/>
  <c r="K67" i="21"/>
  <c r="O67" i="21"/>
  <c r="Q67" i="21"/>
  <c r="V67" i="21"/>
  <c r="G69" i="21"/>
  <c r="I69" i="21"/>
  <c r="K69" i="21"/>
  <c r="M69" i="21"/>
  <c r="O69" i="21"/>
  <c r="Q69" i="21"/>
  <c r="V69" i="21"/>
  <c r="AE72" i="21"/>
  <c r="G100" i="20"/>
  <c r="G9" i="20"/>
  <c r="M9" i="20" s="1"/>
  <c r="I9" i="20"/>
  <c r="I8" i="20" s="1"/>
  <c r="K9" i="20"/>
  <c r="K8" i="20" s="1"/>
  <c r="O9" i="20"/>
  <c r="Q9" i="20"/>
  <c r="Q8" i="20" s="1"/>
  <c r="V9" i="20"/>
  <c r="V8" i="20" s="1"/>
  <c r="G11" i="20"/>
  <c r="I11" i="20"/>
  <c r="K11" i="20"/>
  <c r="M11" i="20"/>
  <c r="O11" i="20"/>
  <c r="Q11" i="20"/>
  <c r="V11" i="20"/>
  <c r="G13" i="20"/>
  <c r="I13" i="20"/>
  <c r="K13" i="20"/>
  <c r="M13" i="20"/>
  <c r="O13" i="20"/>
  <c r="Q13" i="20"/>
  <c r="V13" i="20"/>
  <c r="G15" i="20"/>
  <c r="G8" i="20" s="1"/>
  <c r="I15" i="20"/>
  <c r="K15" i="20"/>
  <c r="O15" i="20"/>
  <c r="O8" i="20" s="1"/>
  <c r="Q15" i="20"/>
  <c r="V15" i="20"/>
  <c r="G17" i="20"/>
  <c r="M17" i="20" s="1"/>
  <c r="I17" i="20"/>
  <c r="K17" i="20"/>
  <c r="O17" i="20"/>
  <c r="Q17" i="20"/>
  <c r="V17" i="20"/>
  <c r="G19" i="20"/>
  <c r="I19" i="20"/>
  <c r="K19" i="20"/>
  <c r="M19" i="20"/>
  <c r="O19" i="20"/>
  <c r="Q19" i="20"/>
  <c r="V19" i="20"/>
  <c r="G21" i="20"/>
  <c r="I21" i="20"/>
  <c r="K21" i="20"/>
  <c r="M21" i="20"/>
  <c r="O21" i="20"/>
  <c r="Q21" i="20"/>
  <c r="V21" i="20"/>
  <c r="G23" i="20"/>
  <c r="M23" i="20" s="1"/>
  <c r="I23" i="20"/>
  <c r="K23" i="20"/>
  <c r="O23" i="20"/>
  <c r="Q23" i="20"/>
  <c r="V23" i="20"/>
  <c r="G25" i="20"/>
  <c r="M25" i="20" s="1"/>
  <c r="I25" i="20"/>
  <c r="K25" i="20"/>
  <c r="O25" i="20"/>
  <c r="Q25" i="20"/>
  <c r="V25" i="20"/>
  <c r="G27" i="20"/>
  <c r="I27" i="20"/>
  <c r="K27" i="20"/>
  <c r="M27" i="20"/>
  <c r="O27" i="20"/>
  <c r="Q27" i="20"/>
  <c r="V27" i="20"/>
  <c r="G29" i="20"/>
  <c r="I29" i="20"/>
  <c r="K29" i="20"/>
  <c r="M29" i="20"/>
  <c r="O29" i="20"/>
  <c r="Q29" i="20"/>
  <c r="V29" i="20"/>
  <c r="G31" i="20"/>
  <c r="M31" i="20" s="1"/>
  <c r="I31" i="20"/>
  <c r="K31" i="20"/>
  <c r="O31" i="20"/>
  <c r="Q31" i="20"/>
  <c r="V31" i="20"/>
  <c r="G33" i="20"/>
  <c r="M33" i="20" s="1"/>
  <c r="I33" i="20"/>
  <c r="K33" i="20"/>
  <c r="O33" i="20"/>
  <c r="Q33" i="20"/>
  <c r="V33" i="20"/>
  <c r="G35" i="20"/>
  <c r="I35" i="20"/>
  <c r="K35" i="20"/>
  <c r="M35" i="20"/>
  <c r="O35" i="20"/>
  <c r="Q35" i="20"/>
  <c r="V35" i="20"/>
  <c r="G37" i="20"/>
  <c r="I37" i="20"/>
  <c r="K37" i="20"/>
  <c r="M37" i="20"/>
  <c r="O37" i="20"/>
  <c r="Q37" i="20"/>
  <c r="V37" i="20"/>
  <c r="G39" i="20"/>
  <c r="M39" i="20" s="1"/>
  <c r="I39" i="20"/>
  <c r="K39" i="20"/>
  <c r="O39" i="20"/>
  <c r="Q39" i="20"/>
  <c r="V39" i="20"/>
  <c r="G41" i="20"/>
  <c r="M41" i="20" s="1"/>
  <c r="I41" i="20"/>
  <c r="K41" i="20"/>
  <c r="O41" i="20"/>
  <c r="Q41" i="20"/>
  <c r="V41" i="20"/>
  <c r="G43" i="20"/>
  <c r="I43" i="20"/>
  <c r="K43" i="20"/>
  <c r="M43" i="20"/>
  <c r="O43" i="20"/>
  <c r="Q43" i="20"/>
  <c r="V43" i="20"/>
  <c r="G45" i="20"/>
  <c r="I45" i="20"/>
  <c r="K45" i="20"/>
  <c r="M45" i="20"/>
  <c r="O45" i="20"/>
  <c r="Q45" i="20"/>
  <c r="V45" i="20"/>
  <c r="G47" i="20"/>
  <c r="M47" i="20" s="1"/>
  <c r="I47" i="20"/>
  <c r="K47" i="20"/>
  <c r="O47" i="20"/>
  <c r="Q47" i="20"/>
  <c r="V47" i="20"/>
  <c r="G49" i="20"/>
  <c r="M49" i="20" s="1"/>
  <c r="I49" i="20"/>
  <c r="K49" i="20"/>
  <c r="O49" i="20"/>
  <c r="Q49" i="20"/>
  <c r="V49" i="20"/>
  <c r="G51" i="20"/>
  <c r="I51" i="20"/>
  <c r="K51" i="20"/>
  <c r="M51" i="20"/>
  <c r="O51" i="20"/>
  <c r="Q51" i="20"/>
  <c r="V51" i="20"/>
  <c r="G53" i="20"/>
  <c r="I53" i="20"/>
  <c r="K53" i="20"/>
  <c r="M53" i="20"/>
  <c r="O53" i="20"/>
  <c r="Q53" i="20"/>
  <c r="V53" i="20"/>
  <c r="G55" i="20"/>
  <c r="M55" i="20" s="1"/>
  <c r="I55" i="20"/>
  <c r="K55" i="20"/>
  <c r="O55" i="20"/>
  <c r="Q55" i="20"/>
  <c r="V55" i="20"/>
  <c r="G57" i="20"/>
  <c r="M57" i="20" s="1"/>
  <c r="I57" i="20"/>
  <c r="K57" i="20"/>
  <c r="O57" i="20"/>
  <c r="Q57" i="20"/>
  <c r="V57" i="20"/>
  <c r="G59" i="20"/>
  <c r="I59" i="20"/>
  <c r="K59" i="20"/>
  <c r="M59" i="20"/>
  <c r="O59" i="20"/>
  <c r="Q59" i="20"/>
  <c r="V59" i="20"/>
  <c r="G61" i="20"/>
  <c r="I61" i="20"/>
  <c r="K61" i="20"/>
  <c r="M61" i="20"/>
  <c r="O61" i="20"/>
  <c r="Q61" i="20"/>
  <c r="V61" i="20"/>
  <c r="G63" i="20"/>
  <c r="M63" i="20" s="1"/>
  <c r="I63" i="20"/>
  <c r="K63" i="20"/>
  <c r="O63" i="20"/>
  <c r="Q63" i="20"/>
  <c r="V63" i="20"/>
  <c r="G65" i="20"/>
  <c r="I65" i="20"/>
  <c r="K65" i="20"/>
  <c r="M65" i="20"/>
  <c r="O65" i="20"/>
  <c r="Q65" i="20"/>
  <c r="V65" i="20"/>
  <c r="G67" i="20"/>
  <c r="I67" i="20"/>
  <c r="K67" i="20"/>
  <c r="M67" i="20"/>
  <c r="O67" i="20"/>
  <c r="Q67" i="20"/>
  <c r="V67" i="20"/>
  <c r="G69" i="20"/>
  <c r="I69" i="20"/>
  <c r="K69" i="20"/>
  <c r="M69" i="20"/>
  <c r="O69" i="20"/>
  <c r="Q69" i="20"/>
  <c r="V69" i="20"/>
  <c r="G71" i="20"/>
  <c r="M71" i="20" s="1"/>
  <c r="I71" i="20"/>
  <c r="K71" i="20"/>
  <c r="O71" i="20"/>
  <c r="Q71" i="20"/>
  <c r="V71" i="20"/>
  <c r="G73" i="20"/>
  <c r="I73" i="20"/>
  <c r="K73" i="20"/>
  <c r="M73" i="20"/>
  <c r="O73" i="20"/>
  <c r="Q73" i="20"/>
  <c r="V73" i="20"/>
  <c r="G75" i="20"/>
  <c r="I75" i="20"/>
  <c r="K75" i="20"/>
  <c r="M75" i="20"/>
  <c r="O75" i="20"/>
  <c r="Q75" i="20"/>
  <c r="V75" i="20"/>
  <c r="G77" i="20"/>
  <c r="I77" i="20"/>
  <c r="K77" i="20"/>
  <c r="M77" i="20"/>
  <c r="O77" i="20"/>
  <c r="Q77" i="20"/>
  <c r="V77" i="20"/>
  <c r="G79" i="20"/>
  <c r="M79" i="20" s="1"/>
  <c r="I79" i="20"/>
  <c r="K79" i="20"/>
  <c r="O79" i="20"/>
  <c r="Q79" i="20"/>
  <c r="V79" i="20"/>
  <c r="G81" i="20"/>
  <c r="I81" i="20"/>
  <c r="K81" i="20"/>
  <c r="M81" i="20"/>
  <c r="O81" i="20"/>
  <c r="Q81" i="20"/>
  <c r="V81" i="20"/>
  <c r="G83" i="20"/>
  <c r="M83" i="20" s="1"/>
  <c r="I83" i="20"/>
  <c r="K83" i="20"/>
  <c r="O83" i="20"/>
  <c r="Q83" i="20"/>
  <c r="V83" i="20"/>
  <c r="G85" i="20"/>
  <c r="I85" i="20"/>
  <c r="K85" i="20"/>
  <c r="M85" i="20"/>
  <c r="O85" i="20"/>
  <c r="Q85" i="20"/>
  <c r="V85" i="20"/>
  <c r="G87" i="20"/>
  <c r="M87" i="20" s="1"/>
  <c r="I87" i="20"/>
  <c r="K87" i="20"/>
  <c r="O87" i="20"/>
  <c r="Q87" i="20"/>
  <c r="V87" i="20"/>
  <c r="G89" i="20"/>
  <c r="I89" i="20"/>
  <c r="K89" i="20"/>
  <c r="M89" i="20"/>
  <c r="O89" i="20"/>
  <c r="Q89" i="20"/>
  <c r="V89" i="20"/>
  <c r="G91" i="20"/>
  <c r="M91" i="20" s="1"/>
  <c r="I91" i="20"/>
  <c r="K91" i="20"/>
  <c r="O91" i="20"/>
  <c r="Q91" i="20"/>
  <c r="V91" i="20"/>
  <c r="G93" i="20"/>
  <c r="I93" i="20"/>
  <c r="K93" i="20"/>
  <c r="M93" i="20"/>
  <c r="O93" i="20"/>
  <c r="Q93" i="20"/>
  <c r="V93" i="20"/>
  <c r="G95" i="20"/>
  <c r="M95" i="20" s="1"/>
  <c r="I95" i="20"/>
  <c r="K95" i="20"/>
  <c r="O95" i="20"/>
  <c r="Q95" i="20"/>
  <c r="V95" i="20"/>
  <c r="G97" i="20"/>
  <c r="I97" i="20"/>
  <c r="K97" i="20"/>
  <c r="M97" i="20"/>
  <c r="O97" i="20"/>
  <c r="Q97" i="20"/>
  <c r="V97" i="20"/>
  <c r="AE100" i="20"/>
  <c r="G58" i="19"/>
  <c r="G9" i="19"/>
  <c r="M9" i="19" s="1"/>
  <c r="I9" i="19"/>
  <c r="I8" i="19" s="1"/>
  <c r="K9" i="19"/>
  <c r="K8" i="19" s="1"/>
  <c r="O9" i="19"/>
  <c r="Q9" i="19"/>
  <c r="Q8" i="19" s="1"/>
  <c r="V9" i="19"/>
  <c r="V8" i="19" s="1"/>
  <c r="G11" i="19"/>
  <c r="I11" i="19"/>
  <c r="K11" i="19"/>
  <c r="M11" i="19"/>
  <c r="O11" i="19"/>
  <c r="Q11" i="19"/>
  <c r="V11" i="19"/>
  <c r="G13" i="19"/>
  <c r="I13" i="19"/>
  <c r="K13" i="19"/>
  <c r="M13" i="19"/>
  <c r="O13" i="19"/>
  <c r="Q13" i="19"/>
  <c r="V13" i="19"/>
  <c r="G15" i="19"/>
  <c r="G8" i="19" s="1"/>
  <c r="I15" i="19"/>
  <c r="K15" i="19"/>
  <c r="O15" i="19"/>
  <c r="O8" i="19" s="1"/>
  <c r="Q15" i="19"/>
  <c r="V15" i="19"/>
  <c r="G17" i="19"/>
  <c r="M17" i="19" s="1"/>
  <c r="I17" i="19"/>
  <c r="K17" i="19"/>
  <c r="O17" i="19"/>
  <c r="Q17" i="19"/>
  <c r="V17" i="19"/>
  <c r="G19" i="19"/>
  <c r="I19" i="19"/>
  <c r="K19" i="19"/>
  <c r="M19" i="19"/>
  <c r="O19" i="19"/>
  <c r="Q19" i="19"/>
  <c r="V19" i="19"/>
  <c r="G21" i="19"/>
  <c r="I21" i="19"/>
  <c r="K21" i="19"/>
  <c r="M21" i="19"/>
  <c r="O21" i="19"/>
  <c r="Q21" i="19"/>
  <c r="V21" i="19"/>
  <c r="G23" i="19"/>
  <c r="M23" i="19" s="1"/>
  <c r="I23" i="19"/>
  <c r="K23" i="19"/>
  <c r="O23" i="19"/>
  <c r="Q23" i="19"/>
  <c r="V23" i="19"/>
  <c r="G25" i="19"/>
  <c r="M25" i="19" s="1"/>
  <c r="I25" i="19"/>
  <c r="K25" i="19"/>
  <c r="O25" i="19"/>
  <c r="Q25" i="19"/>
  <c r="V25" i="19"/>
  <c r="G27" i="19"/>
  <c r="I27" i="19"/>
  <c r="K27" i="19"/>
  <c r="M27" i="19"/>
  <c r="O27" i="19"/>
  <c r="Q27" i="19"/>
  <c r="V27" i="19"/>
  <c r="G29" i="19"/>
  <c r="I29" i="19"/>
  <c r="K29" i="19"/>
  <c r="M29" i="19"/>
  <c r="O29" i="19"/>
  <c r="Q29" i="19"/>
  <c r="V29" i="19"/>
  <c r="G31" i="19"/>
  <c r="M31" i="19" s="1"/>
  <c r="I31" i="19"/>
  <c r="K31" i="19"/>
  <c r="O31" i="19"/>
  <c r="Q31" i="19"/>
  <c r="V31" i="19"/>
  <c r="G33" i="19"/>
  <c r="M33" i="19" s="1"/>
  <c r="I33" i="19"/>
  <c r="K33" i="19"/>
  <c r="O33" i="19"/>
  <c r="Q33" i="19"/>
  <c r="V33" i="19"/>
  <c r="G35" i="19"/>
  <c r="I35" i="19"/>
  <c r="K35" i="19"/>
  <c r="M35" i="19"/>
  <c r="O35" i="19"/>
  <c r="Q35" i="19"/>
  <c r="V35" i="19"/>
  <c r="G37" i="19"/>
  <c r="I37" i="19"/>
  <c r="K37" i="19"/>
  <c r="M37" i="19"/>
  <c r="O37" i="19"/>
  <c r="Q37" i="19"/>
  <c r="V37" i="19"/>
  <c r="G39" i="19"/>
  <c r="M39" i="19" s="1"/>
  <c r="I39" i="19"/>
  <c r="K39" i="19"/>
  <c r="O39" i="19"/>
  <c r="Q39" i="19"/>
  <c r="V39" i="19"/>
  <c r="G41" i="19"/>
  <c r="M41" i="19" s="1"/>
  <c r="I41" i="19"/>
  <c r="K41" i="19"/>
  <c r="O41" i="19"/>
  <c r="Q41" i="19"/>
  <c r="V41" i="19"/>
  <c r="G43" i="19"/>
  <c r="I43" i="19"/>
  <c r="K43" i="19"/>
  <c r="M43" i="19"/>
  <c r="O43" i="19"/>
  <c r="Q43" i="19"/>
  <c r="V43" i="19"/>
  <c r="G45" i="19"/>
  <c r="I45" i="19"/>
  <c r="K45" i="19"/>
  <c r="M45" i="19"/>
  <c r="O45" i="19"/>
  <c r="Q45" i="19"/>
  <c r="V45" i="19"/>
  <c r="G47" i="19"/>
  <c r="M47" i="19" s="1"/>
  <c r="I47" i="19"/>
  <c r="K47" i="19"/>
  <c r="O47" i="19"/>
  <c r="Q47" i="19"/>
  <c r="V47" i="19"/>
  <c r="G49" i="19"/>
  <c r="M49" i="19" s="1"/>
  <c r="I49" i="19"/>
  <c r="K49" i="19"/>
  <c r="O49" i="19"/>
  <c r="Q49" i="19"/>
  <c r="V49" i="19"/>
  <c r="G51" i="19"/>
  <c r="I51" i="19"/>
  <c r="K51" i="19"/>
  <c r="M51" i="19"/>
  <c r="O51" i="19"/>
  <c r="Q51" i="19"/>
  <c r="V51" i="19"/>
  <c r="G53" i="19"/>
  <c r="I53" i="19"/>
  <c r="K53" i="19"/>
  <c r="M53" i="19"/>
  <c r="O53" i="19"/>
  <c r="Q53" i="19"/>
  <c r="V53" i="19"/>
  <c r="G54" i="19"/>
  <c r="M54" i="19" s="1"/>
  <c r="I54" i="19"/>
  <c r="K54" i="19"/>
  <c r="O54" i="19"/>
  <c r="Q54" i="19"/>
  <c r="V54" i="19"/>
  <c r="G55" i="19"/>
  <c r="I55" i="19"/>
  <c r="K55" i="19"/>
  <c r="M55" i="19"/>
  <c r="O55" i="19"/>
  <c r="Q55" i="19"/>
  <c r="V55" i="19"/>
  <c r="AE58" i="19"/>
  <c r="G335" i="18"/>
  <c r="BA331" i="18"/>
  <c r="BA328" i="18"/>
  <c r="BA327" i="18"/>
  <c r="BA294" i="18"/>
  <c r="BA290" i="18"/>
  <c r="BA49" i="18"/>
  <c r="BA46" i="18"/>
  <c r="BA43" i="18"/>
  <c r="G9" i="18"/>
  <c r="G8" i="18" s="1"/>
  <c r="I9" i="18"/>
  <c r="K9" i="18"/>
  <c r="O9" i="18"/>
  <c r="O8" i="18" s="1"/>
  <c r="Q9" i="18"/>
  <c r="V9" i="18"/>
  <c r="G15" i="18"/>
  <c r="M15" i="18" s="1"/>
  <c r="I15" i="18"/>
  <c r="I8" i="18" s="1"/>
  <c r="K15" i="18"/>
  <c r="O15" i="18"/>
  <c r="Q15" i="18"/>
  <c r="Q8" i="18" s="1"/>
  <c r="V15" i="18"/>
  <c r="G20" i="18"/>
  <c r="M20" i="18" s="1"/>
  <c r="I20" i="18"/>
  <c r="K20" i="18"/>
  <c r="K8" i="18" s="1"/>
  <c r="O20" i="18"/>
  <c r="Q20" i="18"/>
  <c r="V20" i="18"/>
  <c r="V8" i="18" s="1"/>
  <c r="G26" i="18"/>
  <c r="I26" i="18"/>
  <c r="K26" i="18"/>
  <c r="M26" i="18"/>
  <c r="O26" i="18"/>
  <c r="Q26" i="18"/>
  <c r="V26" i="18"/>
  <c r="G29" i="18"/>
  <c r="M29" i="18" s="1"/>
  <c r="I29" i="18"/>
  <c r="K29" i="18"/>
  <c r="O29" i="18"/>
  <c r="Q29" i="18"/>
  <c r="V29" i="18"/>
  <c r="G32" i="18"/>
  <c r="M32" i="18" s="1"/>
  <c r="I32" i="18"/>
  <c r="K32" i="18"/>
  <c r="O32" i="18"/>
  <c r="Q32" i="18"/>
  <c r="V32" i="18"/>
  <c r="G35" i="18"/>
  <c r="M35" i="18" s="1"/>
  <c r="I35" i="18"/>
  <c r="K35" i="18"/>
  <c r="O35" i="18"/>
  <c r="Q35" i="18"/>
  <c r="V35" i="18"/>
  <c r="G39" i="18"/>
  <c r="G38" i="18" s="1"/>
  <c r="I39" i="18"/>
  <c r="K39" i="18"/>
  <c r="O39" i="18"/>
  <c r="O38" i="18" s="1"/>
  <c r="Q39" i="18"/>
  <c r="V39" i="18"/>
  <c r="G42" i="18"/>
  <c r="M42" i="18" s="1"/>
  <c r="I42" i="18"/>
  <c r="I38" i="18" s="1"/>
  <c r="K42" i="18"/>
  <c r="O42" i="18"/>
  <c r="Q42" i="18"/>
  <c r="Q38" i="18" s="1"/>
  <c r="V42" i="18"/>
  <c r="G45" i="18"/>
  <c r="M45" i="18" s="1"/>
  <c r="I45" i="18"/>
  <c r="K45" i="18"/>
  <c r="K38" i="18" s="1"/>
  <c r="O45" i="18"/>
  <c r="Q45" i="18"/>
  <c r="V45" i="18"/>
  <c r="V38" i="18" s="1"/>
  <c r="G48" i="18"/>
  <c r="I48" i="18"/>
  <c r="K48" i="18"/>
  <c r="M48" i="18"/>
  <c r="O48" i="18"/>
  <c r="Q48" i="18"/>
  <c r="V48" i="18"/>
  <c r="G51" i="18"/>
  <c r="K51" i="18"/>
  <c r="O51" i="18"/>
  <c r="V51" i="18"/>
  <c r="G52" i="18"/>
  <c r="M52" i="18" s="1"/>
  <c r="M51" i="18" s="1"/>
  <c r="I52" i="18"/>
  <c r="I51" i="18" s="1"/>
  <c r="K52" i="18"/>
  <c r="O52" i="18"/>
  <c r="Q52" i="18"/>
  <c r="Q51" i="18" s="1"/>
  <c r="V52" i="18"/>
  <c r="G55" i="18"/>
  <c r="I55" i="18"/>
  <c r="K55" i="18"/>
  <c r="O55" i="18"/>
  <c r="Q55" i="18"/>
  <c r="V55" i="18"/>
  <c r="G56" i="18"/>
  <c r="I56" i="18"/>
  <c r="K56" i="18"/>
  <c r="M56" i="18"/>
  <c r="M55" i="18" s="1"/>
  <c r="O56" i="18"/>
  <c r="Q56" i="18"/>
  <c r="V56" i="18"/>
  <c r="G61" i="18"/>
  <c r="O61" i="18"/>
  <c r="G62" i="18"/>
  <c r="M62" i="18" s="1"/>
  <c r="I62" i="18"/>
  <c r="I61" i="18" s="1"/>
  <c r="K62" i="18"/>
  <c r="O62" i="18"/>
  <c r="Q62" i="18"/>
  <c r="Q61" i="18" s="1"/>
  <c r="V62" i="18"/>
  <c r="G66" i="18"/>
  <c r="M66" i="18" s="1"/>
  <c r="I66" i="18"/>
  <c r="K66" i="18"/>
  <c r="K61" i="18" s="1"/>
  <c r="O66" i="18"/>
  <c r="Q66" i="18"/>
  <c r="V66" i="18"/>
  <c r="V61" i="18" s="1"/>
  <c r="G70" i="18"/>
  <c r="I70" i="18"/>
  <c r="K70" i="18"/>
  <c r="M70" i="18"/>
  <c r="O70" i="18"/>
  <c r="Q70" i="18"/>
  <c r="V70" i="18"/>
  <c r="G74" i="18"/>
  <c r="K74" i="18"/>
  <c r="O74" i="18"/>
  <c r="V74" i="18"/>
  <c r="G75" i="18"/>
  <c r="M75" i="18" s="1"/>
  <c r="M74" i="18" s="1"/>
  <c r="I75" i="18"/>
  <c r="I74" i="18" s="1"/>
  <c r="K75" i="18"/>
  <c r="O75" i="18"/>
  <c r="Q75" i="18"/>
  <c r="Q74" i="18" s="1"/>
  <c r="V75" i="18"/>
  <c r="G80" i="18"/>
  <c r="I80" i="18"/>
  <c r="K80" i="18"/>
  <c r="O80" i="18"/>
  <c r="Q80" i="18"/>
  <c r="V80" i="18"/>
  <c r="G81" i="18"/>
  <c r="I81" i="18"/>
  <c r="K81" i="18"/>
  <c r="M81" i="18"/>
  <c r="M80" i="18" s="1"/>
  <c r="O81" i="18"/>
  <c r="Q81" i="18"/>
  <c r="V81" i="18"/>
  <c r="G84" i="18"/>
  <c r="M84" i="18" s="1"/>
  <c r="I84" i="18"/>
  <c r="I83" i="18" s="1"/>
  <c r="K84" i="18"/>
  <c r="O84" i="18"/>
  <c r="Q84" i="18"/>
  <c r="Q83" i="18" s="1"/>
  <c r="V84" i="18"/>
  <c r="G86" i="18"/>
  <c r="M86" i="18" s="1"/>
  <c r="I86" i="18"/>
  <c r="K86" i="18"/>
  <c r="K83" i="18" s="1"/>
  <c r="O86" i="18"/>
  <c r="Q86" i="18"/>
  <c r="V86" i="18"/>
  <c r="V83" i="18" s="1"/>
  <c r="G89" i="18"/>
  <c r="I89" i="18"/>
  <c r="K89" i="18"/>
  <c r="M89" i="18"/>
  <c r="O89" i="18"/>
  <c r="Q89" i="18"/>
  <c r="V89" i="18"/>
  <c r="G93" i="18"/>
  <c r="G83" i="18" s="1"/>
  <c r="I93" i="18"/>
  <c r="K93" i="18"/>
  <c r="O93" i="18"/>
  <c r="O83" i="18" s="1"/>
  <c r="Q93" i="18"/>
  <c r="V93" i="18"/>
  <c r="G96" i="18"/>
  <c r="M96" i="18" s="1"/>
  <c r="I96" i="18"/>
  <c r="K96" i="18"/>
  <c r="O96" i="18"/>
  <c r="Q96" i="18"/>
  <c r="V96" i="18"/>
  <c r="G99" i="18"/>
  <c r="M99" i="18" s="1"/>
  <c r="I99" i="18"/>
  <c r="K99" i="18"/>
  <c r="O99" i="18"/>
  <c r="Q99" i="18"/>
  <c r="V99" i="18"/>
  <c r="G102" i="18"/>
  <c r="I102" i="18"/>
  <c r="K102" i="18"/>
  <c r="M102" i="18"/>
  <c r="O102" i="18"/>
  <c r="Q102" i="18"/>
  <c r="V102" i="18"/>
  <c r="G104" i="18"/>
  <c r="M104" i="18" s="1"/>
  <c r="I104" i="18"/>
  <c r="K104" i="18"/>
  <c r="O104" i="18"/>
  <c r="Q104" i="18"/>
  <c r="V104" i="18"/>
  <c r="G106" i="18"/>
  <c r="M106" i="18" s="1"/>
  <c r="I106" i="18"/>
  <c r="K106" i="18"/>
  <c r="O106" i="18"/>
  <c r="Q106" i="18"/>
  <c r="V106" i="18"/>
  <c r="G109" i="18"/>
  <c r="M109" i="18" s="1"/>
  <c r="I109" i="18"/>
  <c r="K109" i="18"/>
  <c r="O109" i="18"/>
  <c r="Q109" i="18"/>
  <c r="V109" i="18"/>
  <c r="G112" i="18"/>
  <c r="I112" i="18"/>
  <c r="K112" i="18"/>
  <c r="M112" i="18"/>
  <c r="O112" i="18"/>
  <c r="Q112" i="18"/>
  <c r="V112" i="18"/>
  <c r="G114" i="18"/>
  <c r="M114" i="18" s="1"/>
  <c r="I114" i="18"/>
  <c r="K114" i="18"/>
  <c r="O114" i="18"/>
  <c r="Q114" i="18"/>
  <c r="V114" i="18"/>
  <c r="G116" i="18"/>
  <c r="M116" i="18" s="1"/>
  <c r="I116" i="18"/>
  <c r="K116" i="18"/>
  <c r="O116" i="18"/>
  <c r="Q116" i="18"/>
  <c r="V116" i="18"/>
  <c r="G119" i="18"/>
  <c r="M119" i="18" s="1"/>
  <c r="I119" i="18"/>
  <c r="K119" i="18"/>
  <c r="O119" i="18"/>
  <c r="Q119" i="18"/>
  <c r="V119" i="18"/>
  <c r="G121" i="18"/>
  <c r="I121" i="18"/>
  <c r="K121" i="18"/>
  <c r="M121" i="18"/>
  <c r="O121" i="18"/>
  <c r="Q121" i="18"/>
  <c r="V121" i="18"/>
  <c r="G125" i="18"/>
  <c r="M125" i="18" s="1"/>
  <c r="I125" i="18"/>
  <c r="K125" i="18"/>
  <c r="O125" i="18"/>
  <c r="Q125" i="18"/>
  <c r="V125" i="18"/>
  <c r="G129" i="18"/>
  <c r="M129" i="18" s="1"/>
  <c r="I129" i="18"/>
  <c r="K129" i="18"/>
  <c r="O129" i="18"/>
  <c r="Q129" i="18"/>
  <c r="V129" i="18"/>
  <c r="G131" i="18"/>
  <c r="M131" i="18" s="1"/>
  <c r="I131" i="18"/>
  <c r="K131" i="18"/>
  <c r="O131" i="18"/>
  <c r="Q131" i="18"/>
  <c r="V131" i="18"/>
  <c r="G134" i="18"/>
  <c r="I134" i="18"/>
  <c r="K134" i="18"/>
  <c r="M134" i="18"/>
  <c r="O134" i="18"/>
  <c r="Q134" i="18"/>
  <c r="V134" i="18"/>
  <c r="G136" i="18"/>
  <c r="M136" i="18" s="1"/>
  <c r="I136" i="18"/>
  <c r="K136" i="18"/>
  <c r="O136" i="18"/>
  <c r="Q136" i="18"/>
  <c r="V136" i="18"/>
  <c r="G139" i="18"/>
  <c r="I139" i="18"/>
  <c r="O139" i="18"/>
  <c r="Q139" i="18"/>
  <c r="G140" i="18"/>
  <c r="M140" i="18" s="1"/>
  <c r="M139" i="18" s="1"/>
  <c r="I140" i="18"/>
  <c r="K140" i="18"/>
  <c r="K139" i="18" s="1"/>
  <c r="O140" i="18"/>
  <c r="Q140" i="18"/>
  <c r="V140" i="18"/>
  <c r="V139" i="18" s="1"/>
  <c r="G143" i="18"/>
  <c r="I143" i="18"/>
  <c r="K143" i="18"/>
  <c r="O143" i="18"/>
  <c r="Q143" i="18"/>
  <c r="V143" i="18"/>
  <c r="G146" i="18"/>
  <c r="M146" i="18" s="1"/>
  <c r="I146" i="18"/>
  <c r="K146" i="18"/>
  <c r="O146" i="18"/>
  <c r="Q146" i="18"/>
  <c r="Q142" i="18" s="1"/>
  <c r="V146" i="18"/>
  <c r="G150" i="18"/>
  <c r="M150" i="18" s="1"/>
  <c r="I150" i="18"/>
  <c r="K150" i="18"/>
  <c r="K142" i="18" s="1"/>
  <c r="O150" i="18"/>
  <c r="Q150" i="18"/>
  <c r="V150" i="18"/>
  <c r="V142" i="18" s="1"/>
  <c r="G152" i="18"/>
  <c r="I152" i="18"/>
  <c r="K152" i="18"/>
  <c r="M152" i="18"/>
  <c r="O152" i="18"/>
  <c r="Q152" i="18"/>
  <c r="V152" i="18"/>
  <c r="G155" i="18"/>
  <c r="M155" i="18" s="1"/>
  <c r="I155" i="18"/>
  <c r="K155" i="18"/>
  <c r="O155" i="18"/>
  <c r="Q155" i="18"/>
  <c r="V155" i="18"/>
  <c r="G158" i="18"/>
  <c r="M158" i="18" s="1"/>
  <c r="I158" i="18"/>
  <c r="K158" i="18"/>
  <c r="O158" i="18"/>
  <c r="Q158" i="18"/>
  <c r="V158" i="18"/>
  <c r="G161" i="18"/>
  <c r="M161" i="18" s="1"/>
  <c r="I161" i="18"/>
  <c r="K161" i="18"/>
  <c r="O161" i="18"/>
  <c r="Q161" i="18"/>
  <c r="V161" i="18"/>
  <c r="G163" i="18"/>
  <c r="I163" i="18"/>
  <c r="K163" i="18"/>
  <c r="M163" i="18"/>
  <c r="O163" i="18"/>
  <c r="Q163" i="18"/>
  <c r="V163" i="18"/>
  <c r="G168" i="18"/>
  <c r="G169" i="18"/>
  <c r="M169" i="18" s="1"/>
  <c r="M168" i="18" s="1"/>
  <c r="I169" i="18"/>
  <c r="I168" i="18" s="1"/>
  <c r="K169" i="18"/>
  <c r="O169" i="18"/>
  <c r="Q169" i="18"/>
  <c r="Q168" i="18" s="1"/>
  <c r="V169" i="18"/>
  <c r="G172" i="18"/>
  <c r="M172" i="18" s="1"/>
  <c r="I172" i="18"/>
  <c r="K172" i="18"/>
  <c r="K168" i="18" s="1"/>
  <c r="O172" i="18"/>
  <c r="Q172" i="18"/>
  <c r="V172" i="18"/>
  <c r="V168" i="18" s="1"/>
  <c r="G175" i="18"/>
  <c r="I175" i="18"/>
  <c r="K175" i="18"/>
  <c r="M175" i="18"/>
  <c r="O175" i="18"/>
  <c r="Q175" i="18"/>
  <c r="V175" i="18"/>
  <c r="G177" i="18"/>
  <c r="M177" i="18" s="1"/>
  <c r="I177" i="18"/>
  <c r="K177" i="18"/>
  <c r="O177" i="18"/>
  <c r="O168" i="18" s="1"/>
  <c r="Q177" i="18"/>
  <c r="V177" i="18"/>
  <c r="G181" i="18"/>
  <c r="I181" i="18"/>
  <c r="O181" i="18"/>
  <c r="Q181" i="18"/>
  <c r="G182" i="18"/>
  <c r="M182" i="18" s="1"/>
  <c r="M181" i="18" s="1"/>
  <c r="I182" i="18"/>
  <c r="K182" i="18"/>
  <c r="K181" i="18" s="1"/>
  <c r="O182" i="18"/>
  <c r="Q182" i="18"/>
  <c r="V182" i="18"/>
  <c r="V181" i="18" s="1"/>
  <c r="I184" i="18"/>
  <c r="K184" i="18"/>
  <c r="Q184" i="18"/>
  <c r="V184" i="18"/>
  <c r="G185" i="18"/>
  <c r="I185" i="18"/>
  <c r="K185" i="18"/>
  <c r="O185" i="18"/>
  <c r="O184" i="18" s="1"/>
  <c r="Q185" i="18"/>
  <c r="V185" i="18"/>
  <c r="G187" i="18"/>
  <c r="I187" i="18"/>
  <c r="O187" i="18"/>
  <c r="Q187" i="18"/>
  <c r="G188" i="18"/>
  <c r="M188" i="18" s="1"/>
  <c r="M187" i="18" s="1"/>
  <c r="I188" i="18"/>
  <c r="K188" i="18"/>
  <c r="K187" i="18" s="1"/>
  <c r="O188" i="18"/>
  <c r="Q188" i="18"/>
  <c r="V188" i="18"/>
  <c r="V187" i="18" s="1"/>
  <c r="I191" i="18"/>
  <c r="K191" i="18"/>
  <c r="Q191" i="18"/>
  <c r="V191" i="18"/>
  <c r="G192" i="18"/>
  <c r="I192" i="18"/>
  <c r="K192" i="18"/>
  <c r="O192" i="18"/>
  <c r="O191" i="18" s="1"/>
  <c r="Q192" i="18"/>
  <c r="V192" i="18"/>
  <c r="G195" i="18"/>
  <c r="M195" i="18" s="1"/>
  <c r="I195" i="18"/>
  <c r="K195" i="18"/>
  <c r="K194" i="18" s="1"/>
  <c r="O195" i="18"/>
  <c r="Q195" i="18"/>
  <c r="V195" i="18"/>
  <c r="V194" i="18" s="1"/>
  <c r="G206" i="18"/>
  <c r="I206" i="18"/>
  <c r="K206" i="18"/>
  <c r="M206" i="18"/>
  <c r="O206" i="18"/>
  <c r="Q206" i="18"/>
  <c r="V206" i="18"/>
  <c r="G208" i="18"/>
  <c r="I208" i="18"/>
  <c r="K208" i="18"/>
  <c r="O208" i="18"/>
  <c r="O194" i="18" s="1"/>
  <c r="Q208" i="18"/>
  <c r="V208" i="18"/>
  <c r="G210" i="18"/>
  <c r="M210" i="18" s="1"/>
  <c r="I210" i="18"/>
  <c r="I194" i="18" s="1"/>
  <c r="K210" i="18"/>
  <c r="O210" i="18"/>
  <c r="Q210" i="18"/>
  <c r="Q194" i="18" s="1"/>
  <c r="V210" i="18"/>
  <c r="G213" i="18"/>
  <c r="I213" i="18"/>
  <c r="K213" i="18"/>
  <c r="M213" i="18"/>
  <c r="O213" i="18"/>
  <c r="Q213" i="18"/>
  <c r="V213" i="18"/>
  <c r="G216" i="18"/>
  <c r="I216" i="18"/>
  <c r="K216" i="18"/>
  <c r="O216" i="18"/>
  <c r="O212" i="18" s="1"/>
  <c r="Q216" i="18"/>
  <c r="V216" i="18"/>
  <c r="G220" i="18"/>
  <c r="M220" i="18" s="1"/>
  <c r="I220" i="18"/>
  <c r="I212" i="18" s="1"/>
  <c r="K220" i="18"/>
  <c r="O220" i="18"/>
  <c r="Q220" i="18"/>
  <c r="Q212" i="18" s="1"/>
  <c r="V220" i="18"/>
  <c r="G224" i="18"/>
  <c r="M224" i="18" s="1"/>
  <c r="I224" i="18"/>
  <c r="K224" i="18"/>
  <c r="K212" i="18" s="1"/>
  <c r="O224" i="18"/>
  <c r="Q224" i="18"/>
  <c r="V224" i="18"/>
  <c r="V212" i="18" s="1"/>
  <c r="G228" i="18"/>
  <c r="I228" i="18"/>
  <c r="K228" i="18"/>
  <c r="M228" i="18"/>
  <c r="O228" i="18"/>
  <c r="Q228" i="18"/>
  <c r="V228" i="18"/>
  <c r="G230" i="18"/>
  <c r="M230" i="18" s="1"/>
  <c r="I230" i="18"/>
  <c r="K230" i="18"/>
  <c r="O230" i="18"/>
  <c r="Q230" i="18"/>
  <c r="V230" i="18"/>
  <c r="G232" i="18"/>
  <c r="M232" i="18" s="1"/>
  <c r="I232" i="18"/>
  <c r="K232" i="18"/>
  <c r="O232" i="18"/>
  <c r="Q232" i="18"/>
  <c r="V232" i="18"/>
  <c r="G235" i="18"/>
  <c r="M235" i="18" s="1"/>
  <c r="I235" i="18"/>
  <c r="K235" i="18"/>
  <c r="O235" i="18"/>
  <c r="Q235" i="18"/>
  <c r="V235" i="18"/>
  <c r="G241" i="18"/>
  <c r="I241" i="18"/>
  <c r="K241" i="18"/>
  <c r="O241" i="18"/>
  <c r="O240" i="18" s="1"/>
  <c r="Q241" i="18"/>
  <c r="V241" i="18"/>
  <c r="G247" i="18"/>
  <c r="M247" i="18" s="1"/>
  <c r="I247" i="18"/>
  <c r="I240" i="18" s="1"/>
  <c r="K247" i="18"/>
  <c r="O247" i="18"/>
  <c r="Q247" i="18"/>
  <c r="Q240" i="18" s="1"/>
  <c r="V247" i="18"/>
  <c r="G250" i="18"/>
  <c r="M250" i="18" s="1"/>
  <c r="I250" i="18"/>
  <c r="K250" i="18"/>
  <c r="K240" i="18" s="1"/>
  <c r="O250" i="18"/>
  <c r="Q250" i="18"/>
  <c r="V250" i="18"/>
  <c r="V240" i="18" s="1"/>
  <c r="I254" i="18"/>
  <c r="K254" i="18"/>
  <c r="Q254" i="18"/>
  <c r="V254" i="18"/>
  <c r="G255" i="18"/>
  <c r="I255" i="18"/>
  <c r="K255" i="18"/>
  <c r="O255" i="18"/>
  <c r="O254" i="18" s="1"/>
  <c r="Q255" i="18"/>
  <c r="V255" i="18"/>
  <c r="I257" i="18"/>
  <c r="G258" i="18"/>
  <c r="M258" i="18" s="1"/>
  <c r="I258" i="18"/>
  <c r="K258" i="18"/>
  <c r="O258" i="18"/>
  <c r="Q258" i="18"/>
  <c r="V258" i="18"/>
  <c r="G271" i="18"/>
  <c r="I271" i="18"/>
  <c r="K271" i="18"/>
  <c r="M271" i="18"/>
  <c r="O271" i="18"/>
  <c r="Q271" i="18"/>
  <c r="V271" i="18"/>
  <c r="G279" i="18"/>
  <c r="I279" i="18"/>
  <c r="K279" i="18"/>
  <c r="O279" i="18"/>
  <c r="O257" i="18" s="1"/>
  <c r="Q279" i="18"/>
  <c r="V279" i="18"/>
  <c r="G281" i="18"/>
  <c r="M281" i="18" s="1"/>
  <c r="I281" i="18"/>
  <c r="K281" i="18"/>
  <c r="O281" i="18"/>
  <c r="Q281" i="18"/>
  <c r="Q257" i="18" s="1"/>
  <c r="V281" i="18"/>
  <c r="G284" i="18"/>
  <c r="M284" i="18" s="1"/>
  <c r="I284" i="18"/>
  <c r="K284" i="18"/>
  <c r="O284" i="18"/>
  <c r="Q284" i="18"/>
  <c r="V284" i="18"/>
  <c r="K287" i="18"/>
  <c r="V287" i="18"/>
  <c r="G288" i="18"/>
  <c r="I288" i="18"/>
  <c r="K288" i="18"/>
  <c r="O288" i="18"/>
  <c r="O287" i="18" s="1"/>
  <c r="Q288" i="18"/>
  <c r="V288" i="18"/>
  <c r="G292" i="18"/>
  <c r="M292" i="18" s="1"/>
  <c r="I292" i="18"/>
  <c r="I287" i="18" s="1"/>
  <c r="K292" i="18"/>
  <c r="O292" i="18"/>
  <c r="Q292" i="18"/>
  <c r="Q287" i="18" s="1"/>
  <c r="V292" i="18"/>
  <c r="V296" i="18"/>
  <c r="G297" i="18"/>
  <c r="I297" i="18"/>
  <c r="K297" i="18"/>
  <c r="M297" i="18"/>
  <c r="O297" i="18"/>
  <c r="Q297" i="18"/>
  <c r="V297" i="18"/>
  <c r="G302" i="18"/>
  <c r="I302" i="18"/>
  <c r="K302" i="18"/>
  <c r="O302" i="18"/>
  <c r="Q302" i="18"/>
  <c r="V302" i="18"/>
  <c r="G305" i="18"/>
  <c r="M305" i="18" s="1"/>
  <c r="I305" i="18"/>
  <c r="K305" i="18"/>
  <c r="O305" i="18"/>
  <c r="Q305" i="18"/>
  <c r="V305" i="18"/>
  <c r="G309" i="18"/>
  <c r="M309" i="18" s="1"/>
  <c r="I309" i="18"/>
  <c r="K309" i="18"/>
  <c r="O309" i="18"/>
  <c r="Q309" i="18"/>
  <c r="V309" i="18"/>
  <c r="G320" i="18"/>
  <c r="I320" i="18"/>
  <c r="K320" i="18"/>
  <c r="M320" i="18"/>
  <c r="O320" i="18"/>
  <c r="Q320" i="18"/>
  <c r="V320" i="18"/>
  <c r="G324" i="18"/>
  <c r="M324" i="18" s="1"/>
  <c r="I324" i="18"/>
  <c r="K324" i="18"/>
  <c r="O324" i="18"/>
  <c r="Q324" i="18"/>
  <c r="V324" i="18"/>
  <c r="G326" i="18"/>
  <c r="M326" i="18" s="1"/>
  <c r="I326" i="18"/>
  <c r="K326" i="18"/>
  <c r="O326" i="18"/>
  <c r="Q326" i="18"/>
  <c r="V326" i="18"/>
  <c r="G330" i="18"/>
  <c r="M330" i="18" s="1"/>
  <c r="I330" i="18"/>
  <c r="K330" i="18"/>
  <c r="K296" i="18" s="1"/>
  <c r="O330" i="18"/>
  <c r="Q330" i="18"/>
  <c r="V330" i="18"/>
  <c r="AE335" i="18"/>
  <c r="G101" i="17"/>
  <c r="BA79" i="17"/>
  <c r="BA70" i="17"/>
  <c r="BA68" i="17"/>
  <c r="BA58" i="17"/>
  <c r="BA44" i="17"/>
  <c r="BA19" i="17"/>
  <c r="BA17" i="17"/>
  <c r="BA14" i="17"/>
  <c r="G9" i="17"/>
  <c r="G8" i="17" s="1"/>
  <c r="I9" i="17"/>
  <c r="K9" i="17"/>
  <c r="K8" i="17" s="1"/>
  <c r="O9" i="17"/>
  <c r="O8" i="17" s="1"/>
  <c r="Q9" i="17"/>
  <c r="V9" i="17"/>
  <c r="V8" i="17" s="1"/>
  <c r="G11" i="17"/>
  <c r="I11" i="17"/>
  <c r="I8" i="17" s="1"/>
  <c r="K11" i="17"/>
  <c r="M11" i="17"/>
  <c r="O11" i="17"/>
  <c r="Q11" i="17"/>
  <c r="Q8" i="17" s="1"/>
  <c r="V11" i="17"/>
  <c r="G13" i="17"/>
  <c r="M13" i="17" s="1"/>
  <c r="I13" i="17"/>
  <c r="K13" i="17"/>
  <c r="O13" i="17"/>
  <c r="Q13" i="17"/>
  <c r="V13" i="17"/>
  <c r="G16" i="17"/>
  <c r="I16" i="17"/>
  <c r="K16" i="17"/>
  <c r="M16" i="17"/>
  <c r="O16" i="17"/>
  <c r="Q16" i="17"/>
  <c r="V16" i="17"/>
  <c r="G18" i="17"/>
  <c r="M18" i="17" s="1"/>
  <c r="I18" i="17"/>
  <c r="K18" i="17"/>
  <c r="O18" i="17"/>
  <c r="Q18" i="17"/>
  <c r="V18" i="17"/>
  <c r="G21" i="17"/>
  <c r="I21" i="17"/>
  <c r="K21" i="17"/>
  <c r="M21" i="17"/>
  <c r="O21" i="17"/>
  <c r="Q21" i="17"/>
  <c r="V21" i="17"/>
  <c r="G28" i="17"/>
  <c r="M28" i="17" s="1"/>
  <c r="I28" i="17"/>
  <c r="K28" i="17"/>
  <c r="O28" i="17"/>
  <c r="Q28" i="17"/>
  <c r="V28" i="17"/>
  <c r="G30" i="17"/>
  <c r="I30" i="17"/>
  <c r="K30" i="17"/>
  <c r="M30" i="17"/>
  <c r="O30" i="17"/>
  <c r="Q30" i="17"/>
  <c r="V30" i="17"/>
  <c r="G32" i="17"/>
  <c r="M32" i="17" s="1"/>
  <c r="I32" i="17"/>
  <c r="K32" i="17"/>
  <c r="O32" i="17"/>
  <c r="Q32" i="17"/>
  <c r="V32" i="17"/>
  <c r="G34" i="17"/>
  <c r="I34" i="17"/>
  <c r="K34" i="17"/>
  <c r="M34" i="17"/>
  <c r="O34" i="17"/>
  <c r="Q34" i="17"/>
  <c r="V34" i="17"/>
  <c r="G37" i="17"/>
  <c r="M37" i="17" s="1"/>
  <c r="I37" i="17"/>
  <c r="K37" i="17"/>
  <c r="O37" i="17"/>
  <c r="Q37" i="17"/>
  <c r="V37" i="17"/>
  <c r="G40" i="17"/>
  <c r="I40" i="17"/>
  <c r="K40" i="17"/>
  <c r="M40" i="17"/>
  <c r="O40" i="17"/>
  <c r="Q40" i="17"/>
  <c r="V40" i="17"/>
  <c r="G43" i="17"/>
  <c r="M43" i="17" s="1"/>
  <c r="I43" i="17"/>
  <c r="K43" i="17"/>
  <c r="O43" i="17"/>
  <c r="Q43" i="17"/>
  <c r="V43" i="17"/>
  <c r="G45" i="17"/>
  <c r="I45" i="17"/>
  <c r="K45" i="17"/>
  <c r="M45" i="17"/>
  <c r="O45" i="17"/>
  <c r="Q45" i="17"/>
  <c r="V45" i="17"/>
  <c r="G51" i="17"/>
  <c r="M51" i="17" s="1"/>
  <c r="I51" i="17"/>
  <c r="K51" i="17"/>
  <c r="O51" i="17"/>
  <c r="Q51" i="17"/>
  <c r="V51" i="17"/>
  <c r="G52" i="17"/>
  <c r="I52" i="17"/>
  <c r="K52" i="17"/>
  <c r="M52" i="17"/>
  <c r="O52" i="17"/>
  <c r="Q52" i="17"/>
  <c r="V52" i="17"/>
  <c r="G55" i="17"/>
  <c r="M55" i="17" s="1"/>
  <c r="I55" i="17"/>
  <c r="K55" i="17"/>
  <c r="O55" i="17"/>
  <c r="Q55" i="17"/>
  <c r="V55" i="17"/>
  <c r="I56" i="17"/>
  <c r="Q56" i="17"/>
  <c r="G57" i="17"/>
  <c r="M57" i="17" s="1"/>
  <c r="M56" i="17" s="1"/>
  <c r="I57" i="17"/>
  <c r="K57" i="17"/>
  <c r="K56" i="17" s="1"/>
  <c r="O57" i="17"/>
  <c r="O56" i="17" s="1"/>
  <c r="Q57" i="17"/>
  <c r="V57" i="17"/>
  <c r="V56" i="17" s="1"/>
  <c r="G60" i="17"/>
  <c r="G59" i="17" s="1"/>
  <c r="I60" i="17"/>
  <c r="K60" i="17"/>
  <c r="K59" i="17" s="1"/>
  <c r="O60" i="17"/>
  <c r="O59" i="17" s="1"/>
  <c r="Q60" i="17"/>
  <c r="V60" i="17"/>
  <c r="V59" i="17" s="1"/>
  <c r="G62" i="17"/>
  <c r="I62" i="17"/>
  <c r="I59" i="17" s="1"/>
  <c r="K62" i="17"/>
  <c r="M62" i="17"/>
  <c r="O62" i="17"/>
  <c r="Q62" i="17"/>
  <c r="Q59" i="17" s="1"/>
  <c r="V62" i="17"/>
  <c r="G65" i="17"/>
  <c r="M65" i="17" s="1"/>
  <c r="I65" i="17"/>
  <c r="K65" i="17"/>
  <c r="O65" i="17"/>
  <c r="Q65" i="17"/>
  <c r="V65" i="17"/>
  <c r="G67" i="17"/>
  <c r="I67" i="17"/>
  <c r="K67" i="17"/>
  <c r="M67" i="17"/>
  <c r="O67" i="17"/>
  <c r="Q67" i="17"/>
  <c r="V67" i="17"/>
  <c r="G69" i="17"/>
  <c r="M69" i="17" s="1"/>
  <c r="I69" i="17"/>
  <c r="K69" i="17"/>
  <c r="O69" i="17"/>
  <c r="Q69" i="17"/>
  <c r="V69" i="17"/>
  <c r="G72" i="17"/>
  <c r="I72" i="17"/>
  <c r="K72" i="17"/>
  <c r="M72" i="17"/>
  <c r="O72" i="17"/>
  <c r="Q72" i="17"/>
  <c r="V72" i="17"/>
  <c r="G74" i="17"/>
  <c r="M74" i="17" s="1"/>
  <c r="I74" i="17"/>
  <c r="K74" i="17"/>
  <c r="O74" i="17"/>
  <c r="Q74" i="17"/>
  <c r="V74" i="17"/>
  <c r="G77" i="17"/>
  <c r="G76" i="17" s="1"/>
  <c r="I77" i="17"/>
  <c r="K77" i="17"/>
  <c r="K76" i="17" s="1"/>
  <c r="O77" i="17"/>
  <c r="O76" i="17" s="1"/>
  <c r="Q77" i="17"/>
  <c r="V77" i="17"/>
  <c r="V76" i="17" s="1"/>
  <c r="G78" i="17"/>
  <c r="I78" i="17"/>
  <c r="I76" i="17" s="1"/>
  <c r="K78" i="17"/>
  <c r="M78" i="17"/>
  <c r="O78" i="17"/>
  <c r="Q78" i="17"/>
  <c r="Q76" i="17" s="1"/>
  <c r="V78" i="17"/>
  <c r="G81" i="17"/>
  <c r="I81" i="17"/>
  <c r="I80" i="17" s="1"/>
  <c r="K81" i="17"/>
  <c r="M81" i="17"/>
  <c r="O81" i="17"/>
  <c r="Q81" i="17"/>
  <c r="Q80" i="17" s="1"/>
  <c r="V81" i="17"/>
  <c r="G83" i="17"/>
  <c r="M83" i="17" s="1"/>
  <c r="I83" i="17"/>
  <c r="K83" i="17"/>
  <c r="K80" i="17" s="1"/>
  <c r="O83" i="17"/>
  <c r="Q83" i="17"/>
  <c r="V83" i="17"/>
  <c r="V80" i="17" s="1"/>
  <c r="G86" i="17"/>
  <c r="I86" i="17"/>
  <c r="K86" i="17"/>
  <c r="M86" i="17"/>
  <c r="O86" i="17"/>
  <c r="Q86" i="17"/>
  <c r="V86" i="17"/>
  <c r="G88" i="17"/>
  <c r="M88" i="17" s="1"/>
  <c r="I88" i="17"/>
  <c r="K88" i="17"/>
  <c r="O88" i="17"/>
  <c r="O80" i="17" s="1"/>
  <c r="Q88" i="17"/>
  <c r="V88" i="17"/>
  <c r="I90" i="17"/>
  <c r="Q90" i="17"/>
  <c r="G91" i="17"/>
  <c r="G90" i="17" s="1"/>
  <c r="I91" i="17"/>
  <c r="K91" i="17"/>
  <c r="K90" i="17" s="1"/>
  <c r="O91" i="17"/>
  <c r="O90" i="17" s="1"/>
  <c r="Q91" i="17"/>
  <c r="V91" i="17"/>
  <c r="V90" i="17" s="1"/>
  <c r="G94" i="17"/>
  <c r="M94" i="17" s="1"/>
  <c r="I94" i="17"/>
  <c r="K94" i="17"/>
  <c r="K93" i="17" s="1"/>
  <c r="O94" i="17"/>
  <c r="O93" i="17" s="1"/>
  <c r="Q94" i="17"/>
  <c r="V94" i="17"/>
  <c r="V93" i="17" s="1"/>
  <c r="G96" i="17"/>
  <c r="I96" i="17"/>
  <c r="I93" i="17" s="1"/>
  <c r="K96" i="17"/>
  <c r="M96" i="17"/>
  <c r="O96" i="17"/>
  <c r="Q96" i="17"/>
  <c r="Q93" i="17" s="1"/>
  <c r="V96" i="17"/>
  <c r="G98" i="17"/>
  <c r="M98" i="17" s="1"/>
  <c r="I98" i="17"/>
  <c r="K98" i="17"/>
  <c r="O98" i="17"/>
  <c r="Q98" i="17"/>
  <c r="V98" i="17"/>
  <c r="G99" i="17"/>
  <c r="I99" i="17"/>
  <c r="K99" i="17"/>
  <c r="M99" i="17"/>
  <c r="O99" i="17"/>
  <c r="Q99" i="17"/>
  <c r="V99" i="17"/>
  <c r="AE101" i="17"/>
  <c r="G85" i="16"/>
  <c r="BA40" i="16"/>
  <c r="BA29" i="16"/>
  <c r="BA27" i="16"/>
  <c r="BA17" i="16"/>
  <c r="BA15" i="16"/>
  <c r="BA13" i="16"/>
  <c r="BA10" i="16"/>
  <c r="G8" i="16"/>
  <c r="G9" i="16"/>
  <c r="M9" i="16" s="1"/>
  <c r="I9" i="16"/>
  <c r="I8" i="16" s="1"/>
  <c r="K9" i="16"/>
  <c r="K8" i="16" s="1"/>
  <c r="O9" i="16"/>
  <c r="Q9" i="16"/>
  <c r="Q8" i="16" s="1"/>
  <c r="V9" i="16"/>
  <c r="V8" i="16" s="1"/>
  <c r="G12" i="16"/>
  <c r="I12" i="16"/>
  <c r="K12" i="16"/>
  <c r="M12" i="16"/>
  <c r="O12" i="16"/>
  <c r="Q12" i="16"/>
  <c r="V12" i="16"/>
  <c r="G14" i="16"/>
  <c r="I14" i="16"/>
  <c r="K14" i="16"/>
  <c r="M14" i="16"/>
  <c r="O14" i="16"/>
  <c r="Q14" i="16"/>
  <c r="V14" i="16"/>
  <c r="G16" i="16"/>
  <c r="AF85" i="16" s="1"/>
  <c r="I16" i="16"/>
  <c r="K16" i="16"/>
  <c r="O16" i="16"/>
  <c r="Q16" i="16"/>
  <c r="V16" i="16"/>
  <c r="G18" i="16"/>
  <c r="M18" i="16" s="1"/>
  <c r="I18" i="16"/>
  <c r="K18" i="16"/>
  <c r="O18" i="16"/>
  <c r="Q18" i="16"/>
  <c r="V18" i="16"/>
  <c r="G20" i="16"/>
  <c r="I20" i="16"/>
  <c r="K20" i="16"/>
  <c r="M20" i="16"/>
  <c r="O20" i="16"/>
  <c r="Q20" i="16"/>
  <c r="V20" i="16"/>
  <c r="G22" i="16"/>
  <c r="I22" i="16"/>
  <c r="K22" i="16"/>
  <c r="M22" i="16"/>
  <c r="O22" i="16"/>
  <c r="Q22" i="16"/>
  <c r="V22" i="16"/>
  <c r="G24" i="16"/>
  <c r="M24" i="16" s="1"/>
  <c r="I24" i="16"/>
  <c r="K24" i="16"/>
  <c r="O24" i="16"/>
  <c r="O8" i="16" s="1"/>
  <c r="Q24" i="16"/>
  <c r="V24" i="16"/>
  <c r="G26" i="16"/>
  <c r="I26" i="16"/>
  <c r="K26" i="16"/>
  <c r="M26" i="16"/>
  <c r="O26" i="16"/>
  <c r="Q26" i="16"/>
  <c r="V26" i="16"/>
  <c r="G28" i="16"/>
  <c r="I28" i="16"/>
  <c r="K28" i="16"/>
  <c r="M28" i="16"/>
  <c r="O28" i="16"/>
  <c r="Q28" i="16"/>
  <c r="V28" i="16"/>
  <c r="G30" i="16"/>
  <c r="I30" i="16"/>
  <c r="K30" i="16"/>
  <c r="M30" i="16"/>
  <c r="O30" i="16"/>
  <c r="Q30" i="16"/>
  <c r="V30" i="16"/>
  <c r="G32" i="16"/>
  <c r="M32" i="16" s="1"/>
  <c r="I32" i="16"/>
  <c r="K32" i="16"/>
  <c r="O32" i="16"/>
  <c r="Q32" i="16"/>
  <c r="V32" i="16"/>
  <c r="G35" i="16"/>
  <c r="I35" i="16"/>
  <c r="K35" i="16"/>
  <c r="M35" i="16"/>
  <c r="O35" i="16"/>
  <c r="Q35" i="16"/>
  <c r="V35" i="16"/>
  <c r="G36" i="16"/>
  <c r="M36" i="16" s="1"/>
  <c r="I36" i="16"/>
  <c r="K36" i="16"/>
  <c r="O36" i="16"/>
  <c r="Q36" i="16"/>
  <c r="V36" i="16"/>
  <c r="G37" i="16"/>
  <c r="I37" i="16"/>
  <c r="K37" i="16"/>
  <c r="M37" i="16"/>
  <c r="O37" i="16"/>
  <c r="Q37" i="16"/>
  <c r="V37" i="16"/>
  <c r="G39" i="16"/>
  <c r="M39" i="16" s="1"/>
  <c r="I39" i="16"/>
  <c r="K39" i="16"/>
  <c r="O39" i="16"/>
  <c r="Q39" i="16"/>
  <c r="V39" i="16"/>
  <c r="G41" i="16"/>
  <c r="I41" i="16"/>
  <c r="O41" i="16"/>
  <c r="Q41" i="16"/>
  <c r="G42" i="16"/>
  <c r="M42" i="16" s="1"/>
  <c r="M41" i="16" s="1"/>
  <c r="I42" i="16"/>
  <c r="K42" i="16"/>
  <c r="K41" i="16" s="1"/>
  <c r="O42" i="16"/>
  <c r="Q42" i="16"/>
  <c r="V42" i="16"/>
  <c r="V41" i="16" s="1"/>
  <c r="G44" i="16"/>
  <c r="I44" i="16"/>
  <c r="K44" i="16"/>
  <c r="M44" i="16"/>
  <c r="O44" i="16"/>
  <c r="Q44" i="16"/>
  <c r="V44" i="16"/>
  <c r="G46" i="16"/>
  <c r="G47" i="16"/>
  <c r="M47" i="16" s="1"/>
  <c r="I47" i="16"/>
  <c r="I46" i="16" s="1"/>
  <c r="K47" i="16"/>
  <c r="O47" i="16"/>
  <c r="Q47" i="16"/>
  <c r="Q46" i="16" s="1"/>
  <c r="V47" i="16"/>
  <c r="G49" i="16"/>
  <c r="M49" i="16" s="1"/>
  <c r="I49" i="16"/>
  <c r="K49" i="16"/>
  <c r="K46" i="16" s="1"/>
  <c r="O49" i="16"/>
  <c r="Q49" i="16"/>
  <c r="V49" i="16"/>
  <c r="V46" i="16" s="1"/>
  <c r="G51" i="16"/>
  <c r="I51" i="16"/>
  <c r="K51" i="16"/>
  <c r="M51" i="16"/>
  <c r="O51" i="16"/>
  <c r="Q51" i="16"/>
  <c r="V51" i="16"/>
  <c r="G53" i="16"/>
  <c r="M53" i="16" s="1"/>
  <c r="I53" i="16"/>
  <c r="K53" i="16"/>
  <c r="O53" i="16"/>
  <c r="O46" i="16" s="1"/>
  <c r="Q53" i="16"/>
  <c r="V53" i="16"/>
  <c r="G55" i="16"/>
  <c r="M55" i="16" s="1"/>
  <c r="I55" i="16"/>
  <c r="K55" i="16"/>
  <c r="O55" i="16"/>
  <c r="Q55" i="16"/>
  <c r="V55" i="16"/>
  <c r="G57" i="16"/>
  <c r="M57" i="16" s="1"/>
  <c r="I57" i="16"/>
  <c r="K57" i="16"/>
  <c r="O57" i="16"/>
  <c r="Q57" i="16"/>
  <c r="V57" i="16"/>
  <c r="G59" i="16"/>
  <c r="I59" i="16"/>
  <c r="K59" i="16"/>
  <c r="M59" i="16"/>
  <c r="O59" i="16"/>
  <c r="Q59" i="16"/>
  <c r="V59" i="16"/>
  <c r="G60" i="16"/>
  <c r="M60" i="16" s="1"/>
  <c r="I60" i="16"/>
  <c r="K60" i="16"/>
  <c r="O60" i="16"/>
  <c r="Q60" i="16"/>
  <c r="V60" i="16"/>
  <c r="G61" i="16"/>
  <c r="M61" i="16" s="1"/>
  <c r="I61" i="16"/>
  <c r="K61" i="16"/>
  <c r="O61" i="16"/>
  <c r="Q61" i="16"/>
  <c r="V61" i="16"/>
  <c r="G62" i="16"/>
  <c r="M62" i="16" s="1"/>
  <c r="I62" i="16"/>
  <c r="K62" i="16"/>
  <c r="O62" i="16"/>
  <c r="Q62" i="16"/>
  <c r="V62" i="16"/>
  <c r="G63" i="16"/>
  <c r="I63" i="16"/>
  <c r="K63" i="16"/>
  <c r="M63" i="16"/>
  <c r="O63" i="16"/>
  <c r="Q63" i="16"/>
  <c r="V63" i="16"/>
  <c r="G66" i="16"/>
  <c r="M66" i="16" s="1"/>
  <c r="I66" i="16"/>
  <c r="K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G70" i="16"/>
  <c r="M70" i="16" s="1"/>
  <c r="I70" i="16"/>
  <c r="K70" i="16"/>
  <c r="O70" i="16"/>
  <c r="Q70" i="16"/>
  <c r="V70" i="16"/>
  <c r="G71" i="16"/>
  <c r="M71" i="16" s="1"/>
  <c r="I71" i="16"/>
  <c r="K71" i="16"/>
  <c r="O71" i="16"/>
  <c r="Q71" i="16"/>
  <c r="V71" i="16"/>
  <c r="G72" i="16"/>
  <c r="I72" i="16"/>
  <c r="K72" i="16"/>
  <c r="M72" i="16"/>
  <c r="O72" i="16"/>
  <c r="Q72" i="16"/>
  <c r="V72" i="16"/>
  <c r="G73" i="16"/>
  <c r="I73" i="16"/>
  <c r="K73" i="16"/>
  <c r="M73" i="16"/>
  <c r="O73" i="16"/>
  <c r="Q73" i="16"/>
  <c r="V73" i="16"/>
  <c r="G74" i="16"/>
  <c r="M74" i="16" s="1"/>
  <c r="I74" i="16"/>
  <c r="K74" i="16"/>
  <c r="O74" i="16"/>
  <c r="Q74" i="16"/>
  <c r="V74" i="16"/>
  <c r="G75" i="16"/>
  <c r="M75" i="16" s="1"/>
  <c r="I75" i="16"/>
  <c r="K75" i="16"/>
  <c r="O75" i="16"/>
  <c r="Q75" i="16"/>
  <c r="V75" i="16"/>
  <c r="G76" i="16"/>
  <c r="I76" i="16"/>
  <c r="K76" i="16"/>
  <c r="M76" i="16"/>
  <c r="O76" i="16"/>
  <c r="Q76" i="16"/>
  <c r="V76" i="16"/>
  <c r="G77" i="16"/>
  <c r="I77" i="16"/>
  <c r="K77" i="16"/>
  <c r="M77" i="16"/>
  <c r="O77" i="16"/>
  <c r="Q77" i="16"/>
  <c r="V77" i="16"/>
  <c r="G78" i="16"/>
  <c r="M78" i="16" s="1"/>
  <c r="I78" i="16"/>
  <c r="K78" i="16"/>
  <c r="O78" i="16"/>
  <c r="Q78" i="16"/>
  <c r="V78" i="16"/>
  <c r="G79" i="16"/>
  <c r="M79" i="16" s="1"/>
  <c r="I79" i="16"/>
  <c r="K79" i="16"/>
  <c r="O79" i="16"/>
  <c r="Q79" i="16"/>
  <c r="V79" i="16"/>
  <c r="G80" i="16"/>
  <c r="I80" i="16"/>
  <c r="K80" i="16"/>
  <c r="O80" i="16"/>
  <c r="Q80" i="16"/>
  <c r="V80" i="16"/>
  <c r="G81" i="16"/>
  <c r="I81" i="16"/>
  <c r="K81" i="16"/>
  <c r="M81" i="16"/>
  <c r="M80" i="16" s="1"/>
  <c r="O81" i="16"/>
  <c r="Q81" i="16"/>
  <c r="V81" i="16"/>
  <c r="AE85" i="16"/>
  <c r="G347" i="15"/>
  <c r="BA238" i="15"/>
  <c r="BA217" i="15"/>
  <c r="BA151" i="15"/>
  <c r="BA148" i="15"/>
  <c r="BA142" i="15"/>
  <c r="BA139" i="15"/>
  <c r="BA119" i="15"/>
  <c r="BA117" i="15"/>
  <c r="BA89" i="15"/>
  <c r="BA55" i="15"/>
  <c r="BA51" i="15"/>
  <c r="BA42" i="15"/>
  <c r="BA39" i="15"/>
  <c r="BA27" i="15"/>
  <c r="BA19" i="15"/>
  <c r="G9" i="15"/>
  <c r="M9" i="15" s="1"/>
  <c r="I9" i="15"/>
  <c r="I8" i="15" s="1"/>
  <c r="K9" i="15"/>
  <c r="K8" i="15" s="1"/>
  <c r="O9" i="15"/>
  <c r="Q9" i="15"/>
  <c r="Q8" i="15" s="1"/>
  <c r="V9" i="15"/>
  <c r="V8" i="15" s="1"/>
  <c r="G11" i="15"/>
  <c r="I11" i="15"/>
  <c r="K11" i="15"/>
  <c r="M11" i="15"/>
  <c r="O11" i="15"/>
  <c r="Q11" i="15"/>
  <c r="V11" i="15"/>
  <c r="G12" i="15"/>
  <c r="I12" i="15"/>
  <c r="K12" i="15"/>
  <c r="M12" i="15"/>
  <c r="O12" i="15"/>
  <c r="Q12" i="15"/>
  <c r="V12" i="15"/>
  <c r="G14" i="15"/>
  <c r="M14" i="15" s="1"/>
  <c r="I14" i="15"/>
  <c r="K14" i="15"/>
  <c r="O14" i="15"/>
  <c r="O8" i="15" s="1"/>
  <c r="Q14" i="15"/>
  <c r="V14" i="15"/>
  <c r="G18" i="15"/>
  <c r="M18" i="15" s="1"/>
  <c r="I18" i="15"/>
  <c r="K18" i="15"/>
  <c r="O18" i="15"/>
  <c r="Q18" i="15"/>
  <c r="V18" i="15"/>
  <c r="G22" i="15"/>
  <c r="I22" i="15"/>
  <c r="K22" i="15"/>
  <c r="M22" i="15"/>
  <c r="O22" i="15"/>
  <c r="Q22" i="15"/>
  <c r="V22" i="15"/>
  <c r="G26" i="15"/>
  <c r="I26" i="15"/>
  <c r="K26" i="15"/>
  <c r="M26" i="15"/>
  <c r="O26" i="15"/>
  <c r="Q26" i="15"/>
  <c r="V26" i="15"/>
  <c r="G28" i="15"/>
  <c r="M28" i="15" s="1"/>
  <c r="I28" i="15"/>
  <c r="K28" i="15"/>
  <c r="O28" i="15"/>
  <c r="Q28" i="15"/>
  <c r="V28" i="15"/>
  <c r="G30" i="15"/>
  <c r="M30" i="15" s="1"/>
  <c r="I30" i="15"/>
  <c r="K30" i="15"/>
  <c r="O30" i="15"/>
  <c r="Q30" i="15"/>
  <c r="V30" i="15"/>
  <c r="G33" i="15"/>
  <c r="I33" i="15"/>
  <c r="K33" i="15"/>
  <c r="M33" i="15"/>
  <c r="O33" i="15"/>
  <c r="Q33" i="15"/>
  <c r="V33" i="15"/>
  <c r="G34" i="15"/>
  <c r="I34" i="15"/>
  <c r="K34" i="15"/>
  <c r="M34" i="15"/>
  <c r="O34" i="15"/>
  <c r="Q34" i="15"/>
  <c r="V34" i="15"/>
  <c r="G36" i="15"/>
  <c r="M36" i="15" s="1"/>
  <c r="I36" i="15"/>
  <c r="K36" i="15"/>
  <c r="O36" i="15"/>
  <c r="Q36" i="15"/>
  <c r="V36" i="15"/>
  <c r="G38" i="15"/>
  <c r="I38" i="15"/>
  <c r="I37" i="15" s="1"/>
  <c r="K38" i="15"/>
  <c r="K37" i="15" s="1"/>
  <c r="M38" i="15"/>
  <c r="O38" i="15"/>
  <c r="Q38" i="15"/>
  <c r="Q37" i="15" s="1"/>
  <c r="V38" i="15"/>
  <c r="V37" i="15" s="1"/>
  <c r="G41" i="15"/>
  <c r="I41" i="15"/>
  <c r="K41" i="15"/>
  <c r="M41" i="15"/>
  <c r="O41" i="15"/>
  <c r="Q41" i="15"/>
  <c r="V41" i="15"/>
  <c r="G46" i="15"/>
  <c r="G37" i="15" s="1"/>
  <c r="I46" i="15"/>
  <c r="K46" i="15"/>
  <c r="M46" i="15"/>
  <c r="O46" i="15"/>
  <c r="O37" i="15" s="1"/>
  <c r="Q46" i="15"/>
  <c r="V46" i="15"/>
  <c r="G50" i="15"/>
  <c r="M50" i="15" s="1"/>
  <c r="I50" i="15"/>
  <c r="K50" i="15"/>
  <c r="O50" i="15"/>
  <c r="Q50" i="15"/>
  <c r="V50" i="15"/>
  <c r="G54" i="15"/>
  <c r="I54" i="15"/>
  <c r="K54" i="15"/>
  <c r="M54" i="15"/>
  <c r="O54" i="15"/>
  <c r="Q54" i="15"/>
  <c r="V54" i="15"/>
  <c r="G58" i="15"/>
  <c r="G57" i="15" s="1"/>
  <c r="I58" i="15"/>
  <c r="I57" i="15" s="1"/>
  <c r="K58" i="15"/>
  <c r="M58" i="15"/>
  <c r="O58" i="15"/>
  <c r="O57" i="15" s="1"/>
  <c r="Q58" i="15"/>
  <c r="Q57" i="15" s="1"/>
  <c r="V58" i="15"/>
  <c r="G61" i="15"/>
  <c r="M61" i="15" s="1"/>
  <c r="I61" i="15"/>
  <c r="K61" i="15"/>
  <c r="O61" i="15"/>
  <c r="Q61" i="15"/>
  <c r="V61" i="15"/>
  <c r="G64" i="15"/>
  <c r="I64" i="15"/>
  <c r="K64" i="15"/>
  <c r="K57" i="15" s="1"/>
  <c r="M64" i="15"/>
  <c r="O64" i="15"/>
  <c r="Q64" i="15"/>
  <c r="V64" i="15"/>
  <c r="V57" i="15" s="1"/>
  <c r="G67" i="15"/>
  <c r="I67" i="15"/>
  <c r="K67" i="15"/>
  <c r="M67" i="15"/>
  <c r="O67" i="15"/>
  <c r="Q67" i="15"/>
  <c r="V67" i="15"/>
  <c r="G70" i="15"/>
  <c r="I70" i="15"/>
  <c r="K70" i="15"/>
  <c r="M70" i="15"/>
  <c r="O70" i="15"/>
  <c r="Q70" i="15"/>
  <c r="V70" i="15"/>
  <c r="G71" i="15"/>
  <c r="M71" i="15" s="1"/>
  <c r="I71" i="15"/>
  <c r="K71" i="15"/>
  <c r="O71" i="15"/>
  <c r="Q71" i="15"/>
  <c r="V71" i="15"/>
  <c r="G73" i="15"/>
  <c r="I73" i="15"/>
  <c r="K73" i="15"/>
  <c r="M73" i="15"/>
  <c r="O73" i="15"/>
  <c r="Q73" i="15"/>
  <c r="V73" i="15"/>
  <c r="G75" i="15"/>
  <c r="I75" i="15"/>
  <c r="K75" i="15"/>
  <c r="M75" i="15"/>
  <c r="O75" i="15"/>
  <c r="Q75" i="15"/>
  <c r="V75" i="15"/>
  <c r="G80" i="15"/>
  <c r="I80" i="15"/>
  <c r="K80" i="15"/>
  <c r="M80" i="15"/>
  <c r="O80" i="15"/>
  <c r="Q80" i="15"/>
  <c r="V80" i="15"/>
  <c r="G82" i="15"/>
  <c r="M82" i="15" s="1"/>
  <c r="I82" i="15"/>
  <c r="K82" i="15"/>
  <c r="O82" i="15"/>
  <c r="Q82" i="15"/>
  <c r="V82" i="15"/>
  <c r="G86" i="15"/>
  <c r="I86" i="15"/>
  <c r="K86" i="15"/>
  <c r="M86" i="15"/>
  <c r="O86" i="15"/>
  <c r="Q86" i="15"/>
  <c r="V86" i="15"/>
  <c r="G93" i="15"/>
  <c r="I93" i="15"/>
  <c r="K93" i="15"/>
  <c r="M93" i="15"/>
  <c r="O93" i="15"/>
  <c r="Q93" i="15"/>
  <c r="V93" i="15"/>
  <c r="G98" i="15"/>
  <c r="M98" i="15" s="1"/>
  <c r="I98" i="15"/>
  <c r="I97" i="15" s="1"/>
  <c r="K98" i="15"/>
  <c r="K97" i="15" s="1"/>
  <c r="O98" i="15"/>
  <c r="Q98" i="15"/>
  <c r="Q97" i="15" s="1"/>
  <c r="V98" i="15"/>
  <c r="V97" i="15" s="1"/>
  <c r="G99" i="15"/>
  <c r="I99" i="15"/>
  <c r="K99" i="15"/>
  <c r="M99" i="15"/>
  <c r="O99" i="15"/>
  <c r="Q99" i="15"/>
  <c r="V99" i="15"/>
  <c r="G101" i="15"/>
  <c r="I101" i="15"/>
  <c r="K101" i="15"/>
  <c r="M101" i="15"/>
  <c r="O101" i="15"/>
  <c r="Q101" i="15"/>
  <c r="V101" i="15"/>
  <c r="G104" i="15"/>
  <c r="M104" i="15" s="1"/>
  <c r="I104" i="15"/>
  <c r="K104" i="15"/>
  <c r="O104" i="15"/>
  <c r="O97" i="15" s="1"/>
  <c r="Q104" i="15"/>
  <c r="V104" i="15"/>
  <c r="G106" i="15"/>
  <c r="M106" i="15" s="1"/>
  <c r="I106" i="15"/>
  <c r="K106" i="15"/>
  <c r="O106" i="15"/>
  <c r="Q106" i="15"/>
  <c r="V106" i="15"/>
  <c r="G108" i="15"/>
  <c r="G107" i="15" s="1"/>
  <c r="I108" i="15"/>
  <c r="K108" i="15"/>
  <c r="M108" i="15"/>
  <c r="O108" i="15"/>
  <c r="O107" i="15" s="1"/>
  <c r="Q108" i="15"/>
  <c r="V108" i="15"/>
  <c r="G110" i="15"/>
  <c r="M110" i="15" s="1"/>
  <c r="I110" i="15"/>
  <c r="K110" i="15"/>
  <c r="O110" i="15"/>
  <c r="Q110" i="15"/>
  <c r="V110" i="15"/>
  <c r="G113" i="15"/>
  <c r="M113" i="15" s="1"/>
  <c r="I113" i="15"/>
  <c r="I107" i="15" s="1"/>
  <c r="K113" i="15"/>
  <c r="O113" i="15"/>
  <c r="Q113" i="15"/>
  <c r="Q107" i="15" s="1"/>
  <c r="V113" i="15"/>
  <c r="G116" i="15"/>
  <c r="I116" i="15"/>
  <c r="K116" i="15"/>
  <c r="K107" i="15" s="1"/>
  <c r="M116" i="15"/>
  <c r="O116" i="15"/>
  <c r="Q116" i="15"/>
  <c r="V116" i="15"/>
  <c r="V107" i="15" s="1"/>
  <c r="G118" i="15"/>
  <c r="I118" i="15"/>
  <c r="K118" i="15"/>
  <c r="M118" i="15"/>
  <c r="O118" i="15"/>
  <c r="Q118" i="15"/>
  <c r="V118" i="15"/>
  <c r="G121" i="15"/>
  <c r="M121" i="15" s="1"/>
  <c r="I121" i="15"/>
  <c r="K121" i="15"/>
  <c r="O121" i="15"/>
  <c r="Q121" i="15"/>
  <c r="V121" i="15"/>
  <c r="G123" i="15"/>
  <c r="M123" i="15" s="1"/>
  <c r="I123" i="15"/>
  <c r="K123" i="15"/>
  <c r="O123" i="15"/>
  <c r="Q123" i="15"/>
  <c r="V123" i="15"/>
  <c r="G125" i="15"/>
  <c r="I125" i="15"/>
  <c r="K125" i="15"/>
  <c r="M125" i="15"/>
  <c r="O125" i="15"/>
  <c r="Q125" i="15"/>
  <c r="V125" i="15"/>
  <c r="G127" i="15"/>
  <c r="I127" i="15"/>
  <c r="K127" i="15"/>
  <c r="M127" i="15"/>
  <c r="O127" i="15"/>
  <c r="Q127" i="15"/>
  <c r="V127" i="15"/>
  <c r="G130" i="15"/>
  <c r="M130" i="15" s="1"/>
  <c r="I130" i="15"/>
  <c r="K130" i="15"/>
  <c r="O130" i="15"/>
  <c r="Q130" i="15"/>
  <c r="V130" i="15"/>
  <c r="G134" i="15"/>
  <c r="M134" i="15" s="1"/>
  <c r="I134" i="15"/>
  <c r="K134" i="15"/>
  <c r="O134" i="15"/>
  <c r="Q134" i="15"/>
  <c r="V134" i="15"/>
  <c r="G136" i="15"/>
  <c r="I136" i="15"/>
  <c r="K136" i="15"/>
  <c r="M136" i="15"/>
  <c r="O136" i="15"/>
  <c r="Q136" i="15"/>
  <c r="V136" i="15"/>
  <c r="G138" i="15"/>
  <c r="I138" i="15"/>
  <c r="K138" i="15"/>
  <c r="M138" i="15"/>
  <c r="O138" i="15"/>
  <c r="Q138" i="15"/>
  <c r="V138" i="15"/>
  <c r="G141" i="15"/>
  <c r="M141" i="15" s="1"/>
  <c r="I141" i="15"/>
  <c r="K141" i="15"/>
  <c r="O141" i="15"/>
  <c r="Q141" i="15"/>
  <c r="V141" i="15"/>
  <c r="G144" i="15"/>
  <c r="M144" i="15" s="1"/>
  <c r="I144" i="15"/>
  <c r="K144" i="15"/>
  <c r="O144" i="15"/>
  <c r="Q144" i="15"/>
  <c r="V144" i="15"/>
  <c r="G147" i="15"/>
  <c r="I147" i="15"/>
  <c r="K147" i="15"/>
  <c r="M147" i="15"/>
  <c r="O147" i="15"/>
  <c r="Q147" i="15"/>
  <c r="V147" i="15"/>
  <c r="G150" i="15"/>
  <c r="I150" i="15"/>
  <c r="K150" i="15"/>
  <c r="M150" i="15"/>
  <c r="O150" i="15"/>
  <c r="Q150" i="15"/>
  <c r="V150" i="15"/>
  <c r="G152" i="15"/>
  <c r="M152" i="15" s="1"/>
  <c r="I152" i="15"/>
  <c r="K152" i="15"/>
  <c r="O152" i="15"/>
  <c r="Q152" i="15"/>
  <c r="V152" i="15"/>
  <c r="G153" i="15"/>
  <c r="M153" i="15" s="1"/>
  <c r="I153" i="15"/>
  <c r="K153" i="15"/>
  <c r="O153" i="15"/>
  <c r="Q153" i="15"/>
  <c r="V153" i="15"/>
  <c r="G155" i="15"/>
  <c r="I155" i="15"/>
  <c r="K155" i="15"/>
  <c r="M155" i="15"/>
  <c r="O155" i="15"/>
  <c r="Q155" i="15"/>
  <c r="V155" i="15"/>
  <c r="K156" i="15"/>
  <c r="V156" i="15"/>
  <c r="G157" i="15"/>
  <c r="G156" i="15" s="1"/>
  <c r="I157" i="15"/>
  <c r="I156" i="15" s="1"/>
  <c r="K157" i="15"/>
  <c r="O157" i="15"/>
  <c r="O156" i="15" s="1"/>
  <c r="Q157" i="15"/>
  <c r="Q156" i="15" s="1"/>
  <c r="V157" i="15"/>
  <c r="G159" i="15"/>
  <c r="O159" i="15"/>
  <c r="G160" i="15"/>
  <c r="I160" i="15"/>
  <c r="I159" i="15" s="1"/>
  <c r="K160" i="15"/>
  <c r="K159" i="15" s="1"/>
  <c r="M160" i="15"/>
  <c r="M159" i="15" s="1"/>
  <c r="O160" i="15"/>
  <c r="Q160" i="15"/>
  <c r="Q159" i="15" s="1"/>
  <c r="V160" i="15"/>
  <c r="V159" i="15" s="1"/>
  <c r="G163" i="15"/>
  <c r="I163" i="15"/>
  <c r="K163" i="15"/>
  <c r="M163" i="15"/>
  <c r="O163" i="15"/>
  <c r="Q163" i="15"/>
  <c r="V163" i="15"/>
  <c r="G170" i="15"/>
  <c r="M170" i="15" s="1"/>
  <c r="I170" i="15"/>
  <c r="I169" i="15" s="1"/>
  <c r="K170" i="15"/>
  <c r="K169" i="15" s="1"/>
  <c r="O170" i="15"/>
  <c r="Q170" i="15"/>
  <c r="Q169" i="15" s="1"/>
  <c r="V170" i="15"/>
  <c r="V169" i="15" s="1"/>
  <c r="G172" i="15"/>
  <c r="I172" i="15"/>
  <c r="K172" i="15"/>
  <c r="M172" i="15"/>
  <c r="O172" i="15"/>
  <c r="Q172" i="15"/>
  <c r="V172" i="15"/>
  <c r="G174" i="15"/>
  <c r="I174" i="15"/>
  <c r="K174" i="15"/>
  <c r="M174" i="15"/>
  <c r="O174" i="15"/>
  <c r="Q174" i="15"/>
  <c r="V174" i="15"/>
  <c r="G177" i="15"/>
  <c r="M177" i="15" s="1"/>
  <c r="I177" i="15"/>
  <c r="K177" i="15"/>
  <c r="O177" i="15"/>
  <c r="O169" i="15" s="1"/>
  <c r="Q177" i="15"/>
  <c r="V177" i="15"/>
  <c r="G178" i="15"/>
  <c r="M178" i="15" s="1"/>
  <c r="I178" i="15"/>
  <c r="K178" i="15"/>
  <c r="O178" i="15"/>
  <c r="Q178" i="15"/>
  <c r="V178" i="15"/>
  <c r="G179" i="15"/>
  <c r="I179" i="15"/>
  <c r="K179" i="15"/>
  <c r="M179" i="15"/>
  <c r="O179" i="15"/>
  <c r="Q179" i="15"/>
  <c r="V179" i="15"/>
  <c r="G180" i="15"/>
  <c r="I180" i="15"/>
  <c r="K180" i="15"/>
  <c r="M180" i="15"/>
  <c r="O180" i="15"/>
  <c r="Q180" i="15"/>
  <c r="V180" i="15"/>
  <c r="G181" i="15"/>
  <c r="M181" i="15" s="1"/>
  <c r="I181" i="15"/>
  <c r="K181" i="15"/>
  <c r="O181" i="15"/>
  <c r="Q181" i="15"/>
  <c r="V181" i="15"/>
  <c r="G183" i="15"/>
  <c r="I183" i="15"/>
  <c r="I182" i="15" s="1"/>
  <c r="K183" i="15"/>
  <c r="K182" i="15" s="1"/>
  <c r="M183" i="15"/>
  <c r="O183" i="15"/>
  <c r="Q183" i="15"/>
  <c r="Q182" i="15" s="1"/>
  <c r="V183" i="15"/>
  <c r="V182" i="15" s="1"/>
  <c r="G190" i="15"/>
  <c r="I190" i="15"/>
  <c r="K190" i="15"/>
  <c r="M190" i="15"/>
  <c r="O190" i="15"/>
  <c r="Q190" i="15"/>
  <c r="V190" i="15"/>
  <c r="G193" i="15"/>
  <c r="G182" i="15" s="1"/>
  <c r="I193" i="15"/>
  <c r="K193" i="15"/>
  <c r="M193" i="15"/>
  <c r="O193" i="15"/>
  <c r="O182" i="15" s="1"/>
  <c r="Q193" i="15"/>
  <c r="V193" i="15"/>
  <c r="G197" i="15"/>
  <c r="M197" i="15" s="1"/>
  <c r="I197" i="15"/>
  <c r="K197" i="15"/>
  <c r="O197" i="15"/>
  <c r="Q197" i="15"/>
  <c r="V197" i="15"/>
  <c r="G202" i="15"/>
  <c r="G201" i="15" s="1"/>
  <c r="I202" i="15"/>
  <c r="K202" i="15"/>
  <c r="K201" i="15" s="1"/>
  <c r="M202" i="15"/>
  <c r="M201" i="15" s="1"/>
  <c r="O202" i="15"/>
  <c r="O201" i="15" s="1"/>
  <c r="Q202" i="15"/>
  <c r="V202" i="15"/>
  <c r="V201" i="15" s="1"/>
  <c r="G206" i="15"/>
  <c r="I206" i="15"/>
  <c r="K206" i="15"/>
  <c r="M206" i="15"/>
  <c r="O206" i="15"/>
  <c r="Q206" i="15"/>
  <c r="V206" i="15"/>
  <c r="G209" i="15"/>
  <c r="M209" i="15" s="1"/>
  <c r="I209" i="15"/>
  <c r="I201" i="15" s="1"/>
  <c r="K209" i="15"/>
  <c r="O209" i="15"/>
  <c r="Q209" i="15"/>
  <c r="Q201" i="15" s="1"/>
  <c r="V209" i="15"/>
  <c r="G212" i="15"/>
  <c r="I212" i="15"/>
  <c r="K212" i="15"/>
  <c r="K211" i="15" s="1"/>
  <c r="M212" i="15"/>
  <c r="M211" i="15" s="1"/>
  <c r="O212" i="15"/>
  <c r="Q212" i="15"/>
  <c r="V212" i="15"/>
  <c r="V211" i="15" s="1"/>
  <c r="G216" i="15"/>
  <c r="G211" i="15" s="1"/>
  <c r="I216" i="15"/>
  <c r="K216" i="15"/>
  <c r="M216" i="15"/>
  <c r="O216" i="15"/>
  <c r="O211" i="15" s="1"/>
  <c r="Q216" i="15"/>
  <c r="V216" i="15"/>
  <c r="G219" i="15"/>
  <c r="M219" i="15" s="1"/>
  <c r="I219" i="15"/>
  <c r="I211" i="15" s="1"/>
  <c r="K219" i="15"/>
  <c r="O219" i="15"/>
  <c r="Q219" i="15"/>
  <c r="Q211" i="15" s="1"/>
  <c r="V219" i="15"/>
  <c r="G221" i="15"/>
  <c r="I221" i="15"/>
  <c r="O221" i="15"/>
  <c r="Q221" i="15"/>
  <c r="G222" i="15"/>
  <c r="I222" i="15"/>
  <c r="K222" i="15"/>
  <c r="K221" i="15" s="1"/>
  <c r="M222" i="15"/>
  <c r="M221" i="15" s="1"/>
  <c r="O222" i="15"/>
  <c r="Q222" i="15"/>
  <c r="V222" i="15"/>
  <c r="V221" i="15" s="1"/>
  <c r="G225" i="15"/>
  <c r="M225" i="15" s="1"/>
  <c r="M224" i="15" s="1"/>
  <c r="I225" i="15"/>
  <c r="I224" i="15" s="1"/>
  <c r="K225" i="15"/>
  <c r="O225" i="15"/>
  <c r="O224" i="15" s="1"/>
  <c r="Q225" i="15"/>
  <c r="Q224" i="15" s="1"/>
  <c r="V225" i="15"/>
  <c r="G227" i="15"/>
  <c r="M227" i="15" s="1"/>
  <c r="I227" i="15"/>
  <c r="K227" i="15"/>
  <c r="K224" i="15" s="1"/>
  <c r="O227" i="15"/>
  <c r="Q227" i="15"/>
  <c r="V227" i="15"/>
  <c r="V224" i="15" s="1"/>
  <c r="G230" i="15"/>
  <c r="I230" i="15"/>
  <c r="K230" i="15"/>
  <c r="M230" i="15"/>
  <c r="O230" i="15"/>
  <c r="Q230" i="15"/>
  <c r="V230" i="15"/>
  <c r="G233" i="15"/>
  <c r="M233" i="15" s="1"/>
  <c r="M232" i="15" s="1"/>
  <c r="I233" i="15"/>
  <c r="I232" i="15" s="1"/>
  <c r="K233" i="15"/>
  <c r="O233" i="15"/>
  <c r="O232" i="15" s="1"/>
  <c r="Q233" i="15"/>
  <c r="Q232" i="15" s="1"/>
  <c r="V233" i="15"/>
  <c r="G235" i="15"/>
  <c r="M235" i="15" s="1"/>
  <c r="I235" i="15"/>
  <c r="K235" i="15"/>
  <c r="K232" i="15" s="1"/>
  <c r="O235" i="15"/>
  <c r="Q235" i="15"/>
  <c r="V235" i="15"/>
  <c r="V232" i="15" s="1"/>
  <c r="G237" i="15"/>
  <c r="I237" i="15"/>
  <c r="K237" i="15"/>
  <c r="M237" i="15"/>
  <c r="O237" i="15"/>
  <c r="Q237" i="15"/>
  <c r="V237" i="15"/>
  <c r="G239" i="15"/>
  <c r="K239" i="15"/>
  <c r="O239" i="15"/>
  <c r="V239" i="15"/>
  <c r="G240" i="15"/>
  <c r="M240" i="15" s="1"/>
  <c r="M239" i="15" s="1"/>
  <c r="I240" i="15"/>
  <c r="I239" i="15" s="1"/>
  <c r="K240" i="15"/>
  <c r="O240" i="15"/>
  <c r="Q240" i="15"/>
  <c r="Q239" i="15" s="1"/>
  <c r="V240" i="15"/>
  <c r="G243" i="15"/>
  <c r="I243" i="15"/>
  <c r="K243" i="15"/>
  <c r="M243" i="15"/>
  <c r="O243" i="15"/>
  <c r="Q243" i="15"/>
  <c r="V243" i="15"/>
  <c r="G245" i="15"/>
  <c r="G242" i="15" s="1"/>
  <c r="I245" i="15"/>
  <c r="K245" i="15"/>
  <c r="O245" i="15"/>
  <c r="O242" i="15" s="1"/>
  <c r="Q245" i="15"/>
  <c r="V245" i="15"/>
  <c r="G247" i="15"/>
  <c r="M247" i="15" s="1"/>
  <c r="I247" i="15"/>
  <c r="I242" i="15" s="1"/>
  <c r="K247" i="15"/>
  <c r="O247" i="15"/>
  <c r="Q247" i="15"/>
  <c r="Q242" i="15" s="1"/>
  <c r="V247" i="15"/>
  <c r="G248" i="15"/>
  <c r="M248" i="15" s="1"/>
  <c r="I248" i="15"/>
  <c r="K248" i="15"/>
  <c r="K242" i="15" s="1"/>
  <c r="O248" i="15"/>
  <c r="Q248" i="15"/>
  <c r="V248" i="15"/>
  <c r="V242" i="15" s="1"/>
  <c r="G249" i="15"/>
  <c r="I249" i="15"/>
  <c r="K249" i="15"/>
  <c r="M249" i="15"/>
  <c r="O249" i="15"/>
  <c r="Q249" i="15"/>
  <c r="V249" i="15"/>
  <c r="G251" i="15"/>
  <c r="M251" i="15" s="1"/>
  <c r="I251" i="15"/>
  <c r="K251" i="15"/>
  <c r="O251" i="15"/>
  <c r="Q251" i="15"/>
  <c r="V251" i="15"/>
  <c r="G253" i="15"/>
  <c r="M253" i="15" s="1"/>
  <c r="I253" i="15"/>
  <c r="K253" i="15"/>
  <c r="O253" i="15"/>
  <c r="Q253" i="15"/>
  <c r="V253" i="15"/>
  <c r="G255" i="15"/>
  <c r="M255" i="15" s="1"/>
  <c r="I255" i="15"/>
  <c r="K255" i="15"/>
  <c r="O255" i="15"/>
  <c r="Q255" i="15"/>
  <c r="V255" i="15"/>
  <c r="G256" i="15"/>
  <c r="I256" i="15"/>
  <c r="K256" i="15"/>
  <c r="M256" i="15"/>
  <c r="O256" i="15"/>
  <c r="Q256" i="15"/>
  <c r="V256" i="15"/>
  <c r="G257" i="15"/>
  <c r="M257" i="15" s="1"/>
  <c r="I257" i="15"/>
  <c r="K257" i="15"/>
  <c r="O257" i="15"/>
  <c r="Q257" i="15"/>
  <c r="V257" i="15"/>
  <c r="G258" i="15"/>
  <c r="M258" i="15" s="1"/>
  <c r="I258" i="15"/>
  <c r="K258" i="15"/>
  <c r="O258" i="15"/>
  <c r="Q258" i="15"/>
  <c r="V258" i="15"/>
  <c r="G261" i="15"/>
  <c r="M261" i="15" s="1"/>
  <c r="I261" i="15"/>
  <c r="K261" i="15"/>
  <c r="O261" i="15"/>
  <c r="Q261" i="15"/>
  <c r="V261" i="15"/>
  <c r="G264" i="15"/>
  <c r="I264" i="15"/>
  <c r="K264" i="15"/>
  <c r="M264" i="15"/>
  <c r="O264" i="15"/>
  <c r="Q264" i="15"/>
  <c r="V264" i="15"/>
  <c r="G266" i="15"/>
  <c r="M266" i="15" s="1"/>
  <c r="I266" i="15"/>
  <c r="K266" i="15"/>
  <c r="O266" i="15"/>
  <c r="Q266" i="15"/>
  <c r="V266" i="15"/>
  <c r="G268" i="15"/>
  <c r="M268" i="15" s="1"/>
  <c r="I268" i="15"/>
  <c r="K268" i="15"/>
  <c r="O268" i="15"/>
  <c r="Q268" i="15"/>
  <c r="V268" i="15"/>
  <c r="G269" i="15"/>
  <c r="M269" i="15" s="1"/>
  <c r="I269" i="15"/>
  <c r="K269" i="15"/>
  <c r="O269" i="15"/>
  <c r="Q269" i="15"/>
  <c r="V269" i="15"/>
  <c r="G271" i="15"/>
  <c r="I271" i="15"/>
  <c r="K271" i="15"/>
  <c r="M271" i="15"/>
  <c r="O271" i="15"/>
  <c r="Q271" i="15"/>
  <c r="V271" i="15"/>
  <c r="G272" i="15"/>
  <c r="M272" i="15" s="1"/>
  <c r="I272" i="15"/>
  <c r="K272" i="15"/>
  <c r="O272" i="15"/>
  <c r="Q272" i="15"/>
  <c r="V272" i="15"/>
  <c r="G277" i="15"/>
  <c r="M277" i="15" s="1"/>
  <c r="I277" i="15"/>
  <c r="K277" i="15"/>
  <c r="O277" i="15"/>
  <c r="Q277" i="15"/>
  <c r="V277" i="15"/>
  <c r="K282" i="15"/>
  <c r="V282" i="15"/>
  <c r="G283" i="15"/>
  <c r="I283" i="15"/>
  <c r="I282" i="15" s="1"/>
  <c r="K283" i="15"/>
  <c r="M283" i="15"/>
  <c r="O283" i="15"/>
  <c r="Q283" i="15"/>
  <c r="Q282" i="15" s="1"/>
  <c r="V283" i="15"/>
  <c r="G289" i="15"/>
  <c r="G282" i="15" s="1"/>
  <c r="I289" i="15"/>
  <c r="K289" i="15"/>
  <c r="O289" i="15"/>
  <c r="O282" i="15" s="1"/>
  <c r="Q289" i="15"/>
  <c r="V289" i="15"/>
  <c r="G293" i="15"/>
  <c r="M293" i="15" s="1"/>
  <c r="I293" i="15"/>
  <c r="K293" i="15"/>
  <c r="K292" i="15" s="1"/>
  <c r="O293" i="15"/>
  <c r="Q293" i="15"/>
  <c r="V293" i="15"/>
  <c r="V292" i="15" s="1"/>
  <c r="G297" i="15"/>
  <c r="I297" i="15"/>
  <c r="K297" i="15"/>
  <c r="M297" i="15"/>
  <c r="O297" i="15"/>
  <c r="Q297" i="15"/>
  <c r="V297" i="15"/>
  <c r="G300" i="15"/>
  <c r="M300" i="15" s="1"/>
  <c r="I300" i="15"/>
  <c r="K300" i="15"/>
  <c r="O300" i="15"/>
  <c r="O292" i="15" s="1"/>
  <c r="Q300" i="15"/>
  <c r="V300" i="15"/>
  <c r="G306" i="15"/>
  <c r="M306" i="15" s="1"/>
  <c r="I306" i="15"/>
  <c r="I292" i="15" s="1"/>
  <c r="K306" i="15"/>
  <c r="O306" i="15"/>
  <c r="Q306" i="15"/>
  <c r="Q292" i="15" s="1"/>
  <c r="V306" i="15"/>
  <c r="G310" i="15"/>
  <c r="M310" i="15" s="1"/>
  <c r="I310" i="15"/>
  <c r="K310" i="15"/>
  <c r="O310" i="15"/>
  <c r="Q310" i="15"/>
  <c r="V310" i="15"/>
  <c r="G315" i="15"/>
  <c r="I315" i="15"/>
  <c r="K315" i="15"/>
  <c r="M315" i="15"/>
  <c r="O315" i="15"/>
  <c r="Q315" i="15"/>
  <c r="V315" i="15"/>
  <c r="G321" i="15"/>
  <c r="M321" i="15" s="1"/>
  <c r="I321" i="15"/>
  <c r="K321" i="15"/>
  <c r="O321" i="15"/>
  <c r="Q321" i="15"/>
  <c r="V321" i="15"/>
  <c r="G328" i="15"/>
  <c r="M328" i="15" s="1"/>
  <c r="I328" i="15"/>
  <c r="K328" i="15"/>
  <c r="O328" i="15"/>
  <c r="Q328" i="15"/>
  <c r="V328" i="15"/>
  <c r="G329" i="15"/>
  <c r="M329" i="15" s="1"/>
  <c r="I329" i="15"/>
  <c r="K329" i="15"/>
  <c r="O329" i="15"/>
  <c r="Q329" i="15"/>
  <c r="V329" i="15"/>
  <c r="G330" i="15"/>
  <c r="I330" i="15"/>
  <c r="K330" i="15"/>
  <c r="M330" i="15"/>
  <c r="O330" i="15"/>
  <c r="Q330" i="15"/>
  <c r="V330" i="15"/>
  <c r="G331" i="15"/>
  <c r="M331" i="15" s="1"/>
  <c r="I331" i="15"/>
  <c r="K331" i="15"/>
  <c r="O331" i="15"/>
  <c r="Q331" i="15"/>
  <c r="V331" i="15"/>
  <c r="G335" i="15"/>
  <c r="M335" i="15" s="1"/>
  <c r="I335" i="15"/>
  <c r="I334" i="15" s="1"/>
  <c r="K335" i="15"/>
  <c r="K334" i="15" s="1"/>
  <c r="O335" i="15"/>
  <c r="Q335" i="15"/>
  <c r="Q334" i="15" s="1"/>
  <c r="V335" i="15"/>
  <c r="V334" i="15" s="1"/>
  <c r="G337" i="15"/>
  <c r="I337" i="15"/>
  <c r="K337" i="15"/>
  <c r="M337" i="15"/>
  <c r="O337" i="15"/>
  <c r="Q337" i="15"/>
  <c r="V337" i="15"/>
  <c r="G339" i="15"/>
  <c r="G334" i="15" s="1"/>
  <c r="I339" i="15"/>
  <c r="K339" i="15"/>
  <c r="M339" i="15"/>
  <c r="O339" i="15"/>
  <c r="O334" i="15" s="1"/>
  <c r="Q339" i="15"/>
  <c r="V339" i="15"/>
  <c r="G340" i="15"/>
  <c r="M340" i="15" s="1"/>
  <c r="I340" i="15"/>
  <c r="K340" i="15"/>
  <c r="O340" i="15"/>
  <c r="Q340" i="15"/>
  <c r="V340" i="15"/>
  <c r="G341" i="15"/>
  <c r="M341" i="15" s="1"/>
  <c r="I341" i="15"/>
  <c r="K341" i="15"/>
  <c r="O341" i="15"/>
  <c r="Q341" i="15"/>
  <c r="V341" i="15"/>
  <c r="G342" i="15"/>
  <c r="I342" i="15"/>
  <c r="K342" i="15"/>
  <c r="M342" i="15"/>
  <c r="O342" i="15"/>
  <c r="Q342" i="15"/>
  <c r="V342" i="15"/>
  <c r="G343" i="15"/>
  <c r="I343" i="15"/>
  <c r="K343" i="15"/>
  <c r="M343" i="15"/>
  <c r="O343" i="15"/>
  <c r="Q343" i="15"/>
  <c r="V343" i="15"/>
  <c r="G344" i="15"/>
  <c r="M344" i="15" s="1"/>
  <c r="I344" i="15"/>
  <c r="K344" i="15"/>
  <c r="O344" i="15"/>
  <c r="Q344" i="15"/>
  <c r="V344" i="15"/>
  <c r="AE347" i="15"/>
  <c r="AF347" i="15"/>
  <c r="G271" i="14"/>
  <c r="BA173" i="14"/>
  <c r="BA117" i="14"/>
  <c r="BA92" i="14"/>
  <c r="BA86" i="14"/>
  <c r="BA69" i="14"/>
  <c r="BA61" i="14"/>
  <c r="BA54" i="14"/>
  <c r="BA50" i="14"/>
  <c r="BA45" i="14"/>
  <c r="BA42" i="14"/>
  <c r="BA13" i="14"/>
  <c r="BA10" i="14"/>
  <c r="G9" i="14"/>
  <c r="G8" i="14" s="1"/>
  <c r="I9" i="14"/>
  <c r="I8" i="14" s="1"/>
  <c r="K9" i="14"/>
  <c r="K8" i="14" s="1"/>
  <c r="O9" i="14"/>
  <c r="O8" i="14" s="1"/>
  <c r="Q9" i="14"/>
  <c r="Q8" i="14" s="1"/>
  <c r="V9" i="14"/>
  <c r="V8" i="14" s="1"/>
  <c r="G12" i="14"/>
  <c r="I12" i="14"/>
  <c r="K12" i="14"/>
  <c r="M12" i="14"/>
  <c r="O12" i="14"/>
  <c r="Q12" i="14"/>
  <c r="V12" i="14"/>
  <c r="G14" i="14"/>
  <c r="I14" i="14"/>
  <c r="K14" i="14"/>
  <c r="M14" i="14"/>
  <c r="O14" i="14"/>
  <c r="Q14" i="14"/>
  <c r="V14" i="14"/>
  <c r="G16" i="14"/>
  <c r="I16" i="14"/>
  <c r="K16" i="14"/>
  <c r="M16" i="14"/>
  <c r="O16" i="14"/>
  <c r="Q16" i="14"/>
  <c r="V16" i="14"/>
  <c r="G18" i="14"/>
  <c r="O18" i="14"/>
  <c r="G19" i="14"/>
  <c r="I19" i="14"/>
  <c r="I18" i="14" s="1"/>
  <c r="K19" i="14"/>
  <c r="K18" i="14" s="1"/>
  <c r="M19" i="14"/>
  <c r="M18" i="14" s="1"/>
  <c r="O19" i="14"/>
  <c r="Q19" i="14"/>
  <c r="Q18" i="14" s="1"/>
  <c r="V19" i="14"/>
  <c r="V18" i="14" s="1"/>
  <c r="K24" i="14"/>
  <c r="V24" i="14"/>
  <c r="G25" i="14"/>
  <c r="G24" i="14" s="1"/>
  <c r="I25" i="14"/>
  <c r="I24" i="14" s="1"/>
  <c r="K25" i="14"/>
  <c r="M25" i="14"/>
  <c r="O25" i="14"/>
  <c r="Q25" i="14"/>
  <c r="Q24" i="14" s="1"/>
  <c r="V25" i="14"/>
  <c r="G28" i="14"/>
  <c r="M28" i="14" s="1"/>
  <c r="I28" i="14"/>
  <c r="K28" i="14"/>
  <c r="O28" i="14"/>
  <c r="O24" i="14" s="1"/>
  <c r="Q28" i="14"/>
  <c r="V28" i="14"/>
  <c r="G31" i="14"/>
  <c r="I31" i="14"/>
  <c r="K31" i="14"/>
  <c r="M31" i="14"/>
  <c r="O31" i="14"/>
  <c r="Q31" i="14"/>
  <c r="V31" i="14"/>
  <c r="G33" i="14"/>
  <c r="K33" i="14"/>
  <c r="O33" i="14"/>
  <c r="V33" i="14"/>
  <c r="G34" i="14"/>
  <c r="I34" i="14"/>
  <c r="I33" i="14" s="1"/>
  <c r="K34" i="14"/>
  <c r="M34" i="14"/>
  <c r="M33" i="14" s="1"/>
  <c r="O34" i="14"/>
  <c r="Q34" i="14"/>
  <c r="Q33" i="14" s="1"/>
  <c r="V34" i="14"/>
  <c r="G35" i="14"/>
  <c r="K35" i="14"/>
  <c r="O35" i="14"/>
  <c r="V35" i="14"/>
  <c r="G36" i="14"/>
  <c r="I36" i="14"/>
  <c r="I35" i="14" s="1"/>
  <c r="K36" i="14"/>
  <c r="M36" i="14"/>
  <c r="M35" i="14" s="1"/>
  <c r="O36" i="14"/>
  <c r="Q36" i="14"/>
  <c r="Q35" i="14" s="1"/>
  <c r="V36" i="14"/>
  <c r="G39" i="14"/>
  <c r="K39" i="14"/>
  <c r="O39" i="14"/>
  <c r="V39" i="14"/>
  <c r="G40" i="14"/>
  <c r="I40" i="14"/>
  <c r="I39" i="14" s="1"/>
  <c r="K40" i="14"/>
  <c r="M40" i="14"/>
  <c r="M39" i="14" s="1"/>
  <c r="O40" i="14"/>
  <c r="Q40" i="14"/>
  <c r="Q39" i="14" s="1"/>
  <c r="V40" i="14"/>
  <c r="G48" i="14"/>
  <c r="K48" i="14"/>
  <c r="O48" i="14"/>
  <c r="V48" i="14"/>
  <c r="G49" i="14"/>
  <c r="I49" i="14"/>
  <c r="I48" i="14" s="1"/>
  <c r="K49" i="14"/>
  <c r="M49" i="14"/>
  <c r="M48" i="14" s="1"/>
  <c r="O49" i="14"/>
  <c r="Q49" i="14"/>
  <c r="Q48" i="14" s="1"/>
  <c r="V49" i="14"/>
  <c r="G53" i="14"/>
  <c r="I53" i="14"/>
  <c r="I52" i="14" s="1"/>
  <c r="K53" i="14"/>
  <c r="M53" i="14"/>
  <c r="O53" i="14"/>
  <c r="Q53" i="14"/>
  <c r="Q52" i="14" s="1"/>
  <c r="V53" i="14"/>
  <c r="G60" i="14"/>
  <c r="G52" i="14" s="1"/>
  <c r="I60" i="14"/>
  <c r="K60" i="14"/>
  <c r="O60" i="14"/>
  <c r="O52" i="14" s="1"/>
  <c r="Q60" i="14"/>
  <c r="V60" i="14"/>
  <c r="G68" i="14"/>
  <c r="I68" i="14"/>
  <c r="K68" i="14"/>
  <c r="M68" i="14"/>
  <c r="O68" i="14"/>
  <c r="Q68" i="14"/>
  <c r="V68" i="14"/>
  <c r="G85" i="14"/>
  <c r="M85" i="14" s="1"/>
  <c r="I85" i="14"/>
  <c r="K85" i="14"/>
  <c r="K52" i="14" s="1"/>
  <c r="O85" i="14"/>
  <c r="Q85" i="14"/>
  <c r="V85" i="14"/>
  <c r="V52" i="14" s="1"/>
  <c r="G91" i="14"/>
  <c r="I91" i="14"/>
  <c r="K91" i="14"/>
  <c r="M91" i="14"/>
  <c r="O91" i="14"/>
  <c r="Q91" i="14"/>
  <c r="V91" i="14"/>
  <c r="G102" i="14"/>
  <c r="M102" i="14" s="1"/>
  <c r="I102" i="14"/>
  <c r="K102" i="14"/>
  <c r="O102" i="14"/>
  <c r="Q102" i="14"/>
  <c r="V102" i="14"/>
  <c r="G104" i="14"/>
  <c r="I104" i="14"/>
  <c r="K104" i="14"/>
  <c r="M104" i="14"/>
  <c r="O104" i="14"/>
  <c r="Q104" i="14"/>
  <c r="V104" i="14"/>
  <c r="G109" i="14"/>
  <c r="M109" i="14" s="1"/>
  <c r="I109" i="14"/>
  <c r="K109" i="14"/>
  <c r="O109" i="14"/>
  <c r="Q109" i="14"/>
  <c r="V109" i="14"/>
  <c r="G114" i="14"/>
  <c r="I114" i="14"/>
  <c r="K114" i="14"/>
  <c r="M114" i="14"/>
  <c r="O114" i="14"/>
  <c r="Q114" i="14"/>
  <c r="V114" i="14"/>
  <c r="G115" i="14"/>
  <c r="K115" i="14"/>
  <c r="O115" i="14"/>
  <c r="V115" i="14"/>
  <c r="G116" i="14"/>
  <c r="I116" i="14"/>
  <c r="I115" i="14" s="1"/>
  <c r="K116" i="14"/>
  <c r="M116" i="14"/>
  <c r="M115" i="14" s="1"/>
  <c r="O116" i="14"/>
  <c r="Q116" i="14"/>
  <c r="Q115" i="14" s="1"/>
  <c r="V116" i="14"/>
  <c r="G120" i="14"/>
  <c r="I120" i="14"/>
  <c r="I119" i="14" s="1"/>
  <c r="K120" i="14"/>
  <c r="M120" i="14"/>
  <c r="O120" i="14"/>
  <c r="Q120" i="14"/>
  <c r="Q119" i="14" s="1"/>
  <c r="V120" i="14"/>
  <c r="G130" i="14"/>
  <c r="G119" i="14" s="1"/>
  <c r="I130" i="14"/>
  <c r="K130" i="14"/>
  <c r="O130" i="14"/>
  <c r="O119" i="14" s="1"/>
  <c r="Q130" i="14"/>
  <c r="V130" i="14"/>
  <c r="G133" i="14"/>
  <c r="I133" i="14"/>
  <c r="K133" i="14"/>
  <c r="M133" i="14"/>
  <c r="O133" i="14"/>
  <c r="Q133" i="14"/>
  <c r="V133" i="14"/>
  <c r="G134" i="14"/>
  <c r="M134" i="14" s="1"/>
  <c r="I134" i="14"/>
  <c r="K134" i="14"/>
  <c r="K119" i="14" s="1"/>
  <c r="O134" i="14"/>
  <c r="Q134" i="14"/>
  <c r="V134" i="14"/>
  <c r="V119" i="14" s="1"/>
  <c r="G137" i="14"/>
  <c r="G136" i="14" s="1"/>
  <c r="I137" i="14"/>
  <c r="K137" i="14"/>
  <c r="K136" i="14" s="1"/>
  <c r="O137" i="14"/>
  <c r="O136" i="14" s="1"/>
  <c r="Q137" i="14"/>
  <c r="V137" i="14"/>
  <c r="V136" i="14" s="1"/>
  <c r="G139" i="14"/>
  <c r="I139" i="14"/>
  <c r="I136" i="14" s="1"/>
  <c r="K139" i="14"/>
  <c r="M139" i="14"/>
  <c r="O139" i="14"/>
  <c r="Q139" i="14"/>
  <c r="Q136" i="14" s="1"/>
  <c r="V139" i="14"/>
  <c r="G142" i="14"/>
  <c r="I142" i="14"/>
  <c r="I141" i="14" s="1"/>
  <c r="K142" i="14"/>
  <c r="M142" i="14"/>
  <c r="O142" i="14"/>
  <c r="Q142" i="14"/>
  <c r="Q141" i="14" s="1"/>
  <c r="V142" i="14"/>
  <c r="G144" i="14"/>
  <c r="G141" i="14" s="1"/>
  <c r="I144" i="14"/>
  <c r="K144" i="14"/>
  <c r="O144" i="14"/>
  <c r="O141" i="14" s="1"/>
  <c r="Q144" i="14"/>
  <c r="V144" i="14"/>
  <c r="G147" i="14"/>
  <c r="I147" i="14"/>
  <c r="K147" i="14"/>
  <c r="M147" i="14"/>
  <c r="O147" i="14"/>
  <c r="Q147" i="14"/>
  <c r="V147" i="14"/>
  <c r="G159" i="14"/>
  <c r="M159" i="14" s="1"/>
  <c r="I159" i="14"/>
  <c r="K159" i="14"/>
  <c r="K141" i="14" s="1"/>
  <c r="O159" i="14"/>
  <c r="Q159" i="14"/>
  <c r="V159" i="14"/>
  <c r="V141" i="14" s="1"/>
  <c r="I161" i="14"/>
  <c r="Q161" i="14"/>
  <c r="G162" i="14"/>
  <c r="G161" i="14" s="1"/>
  <c r="I162" i="14"/>
  <c r="K162" i="14"/>
  <c r="K161" i="14" s="1"/>
  <c r="O162" i="14"/>
  <c r="O161" i="14" s="1"/>
  <c r="Q162" i="14"/>
  <c r="V162" i="14"/>
  <c r="V161" i="14" s="1"/>
  <c r="I164" i="14"/>
  <c r="Q164" i="14"/>
  <c r="G165" i="14"/>
  <c r="M165" i="14" s="1"/>
  <c r="M164" i="14" s="1"/>
  <c r="I165" i="14"/>
  <c r="K165" i="14"/>
  <c r="K164" i="14" s="1"/>
  <c r="O165" i="14"/>
  <c r="O164" i="14" s="1"/>
  <c r="Q165" i="14"/>
  <c r="V165" i="14"/>
  <c r="V164" i="14" s="1"/>
  <c r="G167" i="14"/>
  <c r="I167" i="14"/>
  <c r="K167" i="14"/>
  <c r="M167" i="14"/>
  <c r="O167" i="14"/>
  <c r="Q167" i="14"/>
  <c r="V167" i="14"/>
  <c r="G169" i="14"/>
  <c r="M169" i="14" s="1"/>
  <c r="I169" i="14"/>
  <c r="K169" i="14"/>
  <c r="O169" i="14"/>
  <c r="Q169" i="14"/>
  <c r="V169" i="14"/>
  <c r="I171" i="14"/>
  <c r="Q171" i="14"/>
  <c r="G172" i="14"/>
  <c r="M172" i="14" s="1"/>
  <c r="I172" i="14"/>
  <c r="K172" i="14"/>
  <c r="K171" i="14" s="1"/>
  <c r="O172" i="14"/>
  <c r="O171" i="14" s="1"/>
  <c r="Q172" i="14"/>
  <c r="V172" i="14"/>
  <c r="V171" i="14" s="1"/>
  <c r="G175" i="14"/>
  <c r="I175" i="14"/>
  <c r="K175" i="14"/>
  <c r="M175" i="14"/>
  <c r="O175" i="14"/>
  <c r="Q175" i="14"/>
  <c r="V175" i="14"/>
  <c r="G177" i="14"/>
  <c r="M177" i="14" s="1"/>
  <c r="I177" i="14"/>
  <c r="K177" i="14"/>
  <c r="O177" i="14"/>
  <c r="Q177" i="14"/>
  <c r="V177" i="14"/>
  <c r="I179" i="14"/>
  <c r="Q179" i="14"/>
  <c r="G180" i="14"/>
  <c r="M180" i="14" s="1"/>
  <c r="M179" i="14" s="1"/>
  <c r="I180" i="14"/>
  <c r="K180" i="14"/>
  <c r="K179" i="14" s="1"/>
  <c r="O180" i="14"/>
  <c r="O179" i="14" s="1"/>
  <c r="Q180" i="14"/>
  <c r="V180" i="14"/>
  <c r="V179" i="14" s="1"/>
  <c r="G181" i="14"/>
  <c r="I181" i="14"/>
  <c r="K181" i="14"/>
  <c r="M181" i="14"/>
  <c r="O181" i="14"/>
  <c r="Q181" i="14"/>
  <c r="V181" i="14"/>
  <c r="G182" i="14"/>
  <c r="M182" i="14" s="1"/>
  <c r="I182" i="14"/>
  <c r="K182" i="14"/>
  <c r="O182" i="14"/>
  <c r="Q182" i="14"/>
  <c r="V182" i="14"/>
  <c r="G185" i="14"/>
  <c r="M185" i="14" s="1"/>
  <c r="I185" i="14"/>
  <c r="K185" i="14"/>
  <c r="K184" i="14" s="1"/>
  <c r="O185" i="14"/>
  <c r="O184" i="14" s="1"/>
  <c r="Q185" i="14"/>
  <c r="V185" i="14"/>
  <c r="V184" i="14" s="1"/>
  <c r="G186" i="14"/>
  <c r="I186" i="14"/>
  <c r="K186" i="14"/>
  <c r="M186" i="14"/>
  <c r="O186" i="14"/>
  <c r="Q186" i="14"/>
  <c r="V186" i="14"/>
  <c r="G187" i="14"/>
  <c r="M187" i="14" s="1"/>
  <c r="I187" i="14"/>
  <c r="K187" i="14"/>
  <c r="O187" i="14"/>
  <c r="Q187" i="14"/>
  <c r="V187" i="14"/>
  <c r="G191" i="14"/>
  <c r="I191" i="14"/>
  <c r="I184" i="14" s="1"/>
  <c r="K191" i="14"/>
  <c r="M191" i="14"/>
  <c r="O191" i="14"/>
  <c r="Q191" i="14"/>
  <c r="Q184" i="14" s="1"/>
  <c r="V191" i="14"/>
  <c r="G207" i="14"/>
  <c r="M207" i="14" s="1"/>
  <c r="I207" i="14"/>
  <c r="K207" i="14"/>
  <c r="O207" i="14"/>
  <c r="Q207" i="14"/>
  <c r="V207" i="14"/>
  <c r="G209" i="14"/>
  <c r="I209" i="14"/>
  <c r="K209" i="14"/>
  <c r="M209" i="14"/>
  <c r="O209" i="14"/>
  <c r="Q209" i="14"/>
  <c r="V209" i="14"/>
  <c r="G210" i="14"/>
  <c r="M210" i="14" s="1"/>
  <c r="I210" i="14"/>
  <c r="K210" i="14"/>
  <c r="O210" i="14"/>
  <c r="Q210" i="14"/>
  <c r="V210" i="14"/>
  <c r="G212" i="14"/>
  <c r="I212" i="14"/>
  <c r="K212" i="14"/>
  <c r="M212" i="14"/>
  <c r="O212" i="14"/>
  <c r="Q212" i="14"/>
  <c r="V212" i="14"/>
  <c r="G215" i="14"/>
  <c r="M215" i="14" s="1"/>
  <c r="I215" i="14"/>
  <c r="K215" i="14"/>
  <c r="O215" i="14"/>
  <c r="Q215" i="14"/>
  <c r="V215" i="14"/>
  <c r="G217" i="14"/>
  <c r="I217" i="14"/>
  <c r="K217" i="14"/>
  <c r="M217" i="14"/>
  <c r="O217" i="14"/>
  <c r="Q217" i="14"/>
  <c r="V217" i="14"/>
  <c r="G219" i="14"/>
  <c r="M219" i="14" s="1"/>
  <c r="I219" i="14"/>
  <c r="K219" i="14"/>
  <c r="O219" i="14"/>
  <c r="Q219" i="14"/>
  <c r="V219" i="14"/>
  <c r="G220" i="14"/>
  <c r="I220" i="14"/>
  <c r="K220" i="14"/>
  <c r="M220" i="14"/>
  <c r="O220" i="14"/>
  <c r="Q220" i="14"/>
  <c r="V220" i="14"/>
  <c r="G221" i="14"/>
  <c r="M221" i="14" s="1"/>
  <c r="I221" i="14"/>
  <c r="K221" i="14"/>
  <c r="O221" i="14"/>
  <c r="Q221" i="14"/>
  <c r="V221" i="14"/>
  <c r="G222" i="14"/>
  <c r="I222" i="14"/>
  <c r="K222" i="14"/>
  <c r="M222" i="14"/>
  <c r="O222" i="14"/>
  <c r="Q222" i="14"/>
  <c r="V222" i="14"/>
  <c r="G224" i="14"/>
  <c r="M224" i="14" s="1"/>
  <c r="I224" i="14"/>
  <c r="K224" i="14"/>
  <c r="O224" i="14"/>
  <c r="Q224" i="14"/>
  <c r="V224" i="14"/>
  <c r="G227" i="14"/>
  <c r="I227" i="14"/>
  <c r="K227" i="14"/>
  <c r="M227" i="14"/>
  <c r="O227" i="14"/>
  <c r="Q227" i="14"/>
  <c r="V227" i="14"/>
  <c r="G231" i="14"/>
  <c r="M231" i="14" s="1"/>
  <c r="I231" i="14"/>
  <c r="K231" i="14"/>
  <c r="O231" i="14"/>
  <c r="Q231" i="14"/>
  <c r="V231" i="14"/>
  <c r="G232" i="14"/>
  <c r="I232" i="14"/>
  <c r="K232" i="14"/>
  <c r="M232" i="14"/>
  <c r="O232" i="14"/>
  <c r="Q232" i="14"/>
  <c r="V232" i="14"/>
  <c r="G233" i="14"/>
  <c r="M233" i="14" s="1"/>
  <c r="I233" i="14"/>
  <c r="K233" i="14"/>
  <c r="O233" i="14"/>
  <c r="Q233" i="14"/>
  <c r="V233" i="14"/>
  <c r="G236" i="14"/>
  <c r="M236" i="14" s="1"/>
  <c r="M235" i="14" s="1"/>
  <c r="I236" i="14"/>
  <c r="K236" i="14"/>
  <c r="K235" i="14" s="1"/>
  <c r="O236" i="14"/>
  <c r="O235" i="14" s="1"/>
  <c r="Q236" i="14"/>
  <c r="V236" i="14"/>
  <c r="V235" i="14" s="1"/>
  <c r="G238" i="14"/>
  <c r="I238" i="14"/>
  <c r="K238" i="14"/>
  <c r="M238" i="14"/>
  <c r="O238" i="14"/>
  <c r="Q238" i="14"/>
  <c r="V238" i="14"/>
  <c r="G239" i="14"/>
  <c r="M239" i="14" s="1"/>
  <c r="I239" i="14"/>
  <c r="K239" i="14"/>
  <c r="O239" i="14"/>
  <c r="Q239" i="14"/>
  <c r="V239" i="14"/>
  <c r="G240" i="14"/>
  <c r="I240" i="14"/>
  <c r="I235" i="14" s="1"/>
  <c r="K240" i="14"/>
  <c r="M240" i="14"/>
  <c r="O240" i="14"/>
  <c r="Q240" i="14"/>
  <c r="Q235" i="14" s="1"/>
  <c r="V240" i="14"/>
  <c r="G242" i="14"/>
  <c r="K242" i="14"/>
  <c r="O242" i="14"/>
  <c r="V242" i="14"/>
  <c r="G243" i="14"/>
  <c r="I243" i="14"/>
  <c r="I242" i="14" s="1"/>
  <c r="K243" i="14"/>
  <c r="M243" i="14"/>
  <c r="M242" i="14" s="1"/>
  <c r="O243" i="14"/>
  <c r="Q243" i="14"/>
  <c r="Q242" i="14" s="1"/>
  <c r="V243" i="14"/>
  <c r="G247" i="14"/>
  <c r="O247" i="14"/>
  <c r="G248" i="14"/>
  <c r="I248" i="14"/>
  <c r="I247" i="14" s="1"/>
  <c r="K248" i="14"/>
  <c r="M248" i="14"/>
  <c r="O248" i="14"/>
  <c r="Q248" i="14"/>
  <c r="Q247" i="14" s="1"/>
  <c r="V248" i="14"/>
  <c r="G249" i="14"/>
  <c r="M249" i="14" s="1"/>
  <c r="I249" i="14"/>
  <c r="K249" i="14"/>
  <c r="K247" i="14" s="1"/>
  <c r="O249" i="14"/>
  <c r="Q249" i="14"/>
  <c r="V249" i="14"/>
  <c r="V247" i="14" s="1"/>
  <c r="G250" i="14"/>
  <c r="I250" i="14"/>
  <c r="K250" i="14"/>
  <c r="M250" i="14"/>
  <c r="O250" i="14"/>
  <c r="Q250" i="14"/>
  <c r="V250" i="14"/>
  <c r="G251" i="14"/>
  <c r="G252" i="14"/>
  <c r="I252" i="14"/>
  <c r="I251" i="14" s="1"/>
  <c r="K252" i="14"/>
  <c r="M252" i="14"/>
  <c r="O252" i="14"/>
  <c r="Q252" i="14"/>
  <c r="Q251" i="14" s="1"/>
  <c r="V252" i="14"/>
  <c r="G254" i="14"/>
  <c r="M254" i="14" s="1"/>
  <c r="I254" i="14"/>
  <c r="K254" i="14"/>
  <c r="K251" i="14" s="1"/>
  <c r="O254" i="14"/>
  <c r="Q254" i="14"/>
  <c r="V254" i="14"/>
  <c r="V251" i="14" s="1"/>
  <c r="G255" i="14"/>
  <c r="I255" i="14"/>
  <c r="K255" i="14"/>
  <c r="M255" i="14"/>
  <c r="O255" i="14"/>
  <c r="Q255" i="14"/>
  <c r="V255" i="14"/>
  <c r="G258" i="14"/>
  <c r="M258" i="14" s="1"/>
  <c r="I258" i="14"/>
  <c r="K258" i="14"/>
  <c r="O258" i="14"/>
  <c r="O251" i="14" s="1"/>
  <c r="Q258" i="14"/>
  <c r="V258" i="14"/>
  <c r="G260" i="14"/>
  <c r="I260" i="14"/>
  <c r="K260" i="14"/>
  <c r="M260" i="14"/>
  <c r="O260" i="14"/>
  <c r="Q260" i="14"/>
  <c r="V260" i="14"/>
  <c r="G263" i="14"/>
  <c r="M263" i="14" s="1"/>
  <c r="I263" i="14"/>
  <c r="K263" i="14"/>
  <c r="O263" i="14"/>
  <c r="Q263" i="14"/>
  <c r="V263" i="14"/>
  <c r="G264" i="14"/>
  <c r="I264" i="14"/>
  <c r="K264" i="14"/>
  <c r="M264" i="14"/>
  <c r="O264" i="14"/>
  <c r="Q264" i="14"/>
  <c r="V264" i="14"/>
  <c r="G267" i="14"/>
  <c r="M267" i="14" s="1"/>
  <c r="I267" i="14"/>
  <c r="K267" i="14"/>
  <c r="O267" i="14"/>
  <c r="Q267" i="14"/>
  <c r="V267" i="14"/>
  <c r="G268" i="14"/>
  <c r="I268" i="14"/>
  <c r="K268" i="14"/>
  <c r="M268" i="14"/>
  <c r="O268" i="14"/>
  <c r="Q268" i="14"/>
  <c r="V268" i="14"/>
  <c r="AE271" i="14"/>
  <c r="G1469" i="13"/>
  <c r="BA1302" i="13"/>
  <c r="BA996" i="13"/>
  <c r="BA942" i="13"/>
  <c r="BA936" i="13"/>
  <c r="BA854" i="13"/>
  <c r="BA616" i="13"/>
  <c r="BA608" i="13"/>
  <c r="BA401" i="13"/>
  <c r="BA386" i="13"/>
  <c r="BA333" i="13"/>
  <c r="BA327" i="13"/>
  <c r="BA324" i="13"/>
  <c r="BA294" i="13"/>
  <c r="BA288" i="13"/>
  <c r="BA262" i="13"/>
  <c r="BA254" i="13"/>
  <c r="BA250" i="13"/>
  <c r="BA239" i="13"/>
  <c r="BA212" i="13"/>
  <c r="BA190" i="13"/>
  <c r="BA185" i="13"/>
  <c r="BA177" i="13"/>
  <c r="BA169" i="13"/>
  <c r="BA143" i="13"/>
  <c r="BA140" i="13"/>
  <c r="BA135" i="13"/>
  <c r="BA132" i="13"/>
  <c r="BA104" i="13"/>
  <c r="BA101" i="13"/>
  <c r="G9" i="13"/>
  <c r="M9" i="13" s="1"/>
  <c r="I9" i="13"/>
  <c r="I8" i="13" s="1"/>
  <c r="K9" i="13"/>
  <c r="K8" i="13" s="1"/>
  <c r="O9" i="13"/>
  <c r="Q9" i="13"/>
  <c r="Q8" i="13" s="1"/>
  <c r="V9" i="13"/>
  <c r="V8" i="13" s="1"/>
  <c r="G11" i="13"/>
  <c r="I11" i="13"/>
  <c r="K11" i="13"/>
  <c r="M11" i="13"/>
  <c r="O11" i="13"/>
  <c r="Q11" i="13"/>
  <c r="V11" i="13"/>
  <c r="G13" i="13"/>
  <c r="I13" i="13"/>
  <c r="K13" i="13"/>
  <c r="M13" i="13"/>
  <c r="O13" i="13"/>
  <c r="Q13" i="13"/>
  <c r="V13" i="13"/>
  <c r="G19" i="13"/>
  <c r="M19" i="13" s="1"/>
  <c r="I19" i="13"/>
  <c r="K19" i="13"/>
  <c r="O19" i="13"/>
  <c r="O8" i="13" s="1"/>
  <c r="Q19" i="13"/>
  <c r="V19" i="13"/>
  <c r="G24" i="13"/>
  <c r="M24" i="13" s="1"/>
  <c r="I24" i="13"/>
  <c r="K24" i="13"/>
  <c r="O24" i="13"/>
  <c r="Q24" i="13"/>
  <c r="V24" i="13"/>
  <c r="G27" i="13"/>
  <c r="I27" i="13"/>
  <c r="K27" i="13"/>
  <c r="M27" i="13"/>
  <c r="O27" i="13"/>
  <c r="Q27" i="13"/>
  <c r="V27" i="13"/>
  <c r="G32" i="13"/>
  <c r="I32" i="13"/>
  <c r="K32" i="13"/>
  <c r="M32" i="13"/>
  <c r="O32" i="13"/>
  <c r="Q32" i="13"/>
  <c r="V32" i="13"/>
  <c r="G37" i="13"/>
  <c r="M37" i="13" s="1"/>
  <c r="I37" i="13"/>
  <c r="K37" i="13"/>
  <c r="O37" i="13"/>
  <c r="Q37" i="13"/>
  <c r="V37" i="13"/>
  <c r="G42" i="13"/>
  <c r="I42" i="13"/>
  <c r="K42" i="13"/>
  <c r="K41" i="13" s="1"/>
  <c r="M42" i="13"/>
  <c r="O42" i="13"/>
  <c r="Q42" i="13"/>
  <c r="V42" i="13"/>
  <c r="V41" i="13" s="1"/>
  <c r="G45" i="13"/>
  <c r="I45" i="13"/>
  <c r="K45" i="13"/>
  <c r="M45" i="13"/>
  <c r="O45" i="13"/>
  <c r="Q45" i="13"/>
  <c r="V45" i="13"/>
  <c r="G49" i="13"/>
  <c r="G41" i="13" s="1"/>
  <c r="I49" i="13"/>
  <c r="K49" i="13"/>
  <c r="O49" i="13"/>
  <c r="O41" i="13" s="1"/>
  <c r="Q49" i="13"/>
  <c r="V49" i="13"/>
  <c r="G52" i="13"/>
  <c r="M52" i="13" s="1"/>
  <c r="I52" i="13"/>
  <c r="I41" i="13" s="1"/>
  <c r="K52" i="13"/>
  <c r="O52" i="13"/>
  <c r="Q52" i="13"/>
  <c r="Q41" i="13" s="1"/>
  <c r="V52" i="13"/>
  <c r="G57" i="13"/>
  <c r="I57" i="13"/>
  <c r="K57" i="13"/>
  <c r="M57" i="13"/>
  <c r="O57" i="13"/>
  <c r="Q57" i="13"/>
  <c r="V57" i="13"/>
  <c r="G60" i="13"/>
  <c r="M60" i="13" s="1"/>
  <c r="I60" i="13"/>
  <c r="K60" i="13"/>
  <c r="O60" i="13"/>
  <c r="O56" i="13" s="1"/>
  <c r="Q60" i="13"/>
  <c r="V60" i="13"/>
  <c r="G64" i="13"/>
  <c r="M64" i="13" s="1"/>
  <c r="I64" i="13"/>
  <c r="I56" i="13" s="1"/>
  <c r="K64" i="13"/>
  <c r="O64" i="13"/>
  <c r="Q64" i="13"/>
  <c r="Q56" i="13" s="1"/>
  <c r="V64" i="13"/>
  <c r="G67" i="13"/>
  <c r="M67" i="13" s="1"/>
  <c r="I67" i="13"/>
  <c r="K67" i="13"/>
  <c r="K56" i="13" s="1"/>
  <c r="O67" i="13"/>
  <c r="Q67" i="13"/>
  <c r="V67" i="13"/>
  <c r="V56" i="13" s="1"/>
  <c r="G73" i="13"/>
  <c r="I73" i="13"/>
  <c r="K73" i="13"/>
  <c r="M73" i="13"/>
  <c r="O73" i="13"/>
  <c r="Q73" i="13"/>
  <c r="V73" i="13"/>
  <c r="G75" i="13"/>
  <c r="M75" i="13" s="1"/>
  <c r="I75" i="13"/>
  <c r="K75" i="13"/>
  <c r="O75" i="13"/>
  <c r="Q75" i="13"/>
  <c r="V75" i="13"/>
  <c r="G77" i="13"/>
  <c r="M77" i="13" s="1"/>
  <c r="I77" i="13"/>
  <c r="K77" i="13"/>
  <c r="O77" i="13"/>
  <c r="Q77" i="13"/>
  <c r="V77" i="13"/>
  <c r="G79" i="13"/>
  <c r="M79" i="13" s="1"/>
  <c r="I79" i="13"/>
  <c r="K79" i="13"/>
  <c r="O79" i="13"/>
  <c r="Q79" i="13"/>
  <c r="V79" i="13"/>
  <c r="G81" i="13"/>
  <c r="I81" i="13"/>
  <c r="K81" i="13"/>
  <c r="M81" i="13"/>
  <c r="O81" i="13"/>
  <c r="Q81" i="13"/>
  <c r="V81" i="13"/>
  <c r="G84" i="13"/>
  <c r="M84" i="13" s="1"/>
  <c r="I84" i="13"/>
  <c r="K84" i="13"/>
  <c r="O84" i="13"/>
  <c r="Q84" i="13"/>
  <c r="V84" i="13"/>
  <c r="G97" i="13"/>
  <c r="M97" i="13" s="1"/>
  <c r="I97" i="13"/>
  <c r="K97" i="13"/>
  <c r="O97" i="13"/>
  <c r="Q97" i="13"/>
  <c r="V97" i="13"/>
  <c r="G100" i="13"/>
  <c r="M100" i="13" s="1"/>
  <c r="I100" i="13"/>
  <c r="K100" i="13"/>
  <c r="O100" i="13"/>
  <c r="Q100" i="13"/>
  <c r="V100" i="13"/>
  <c r="G103" i="13"/>
  <c r="I103" i="13"/>
  <c r="K103" i="13"/>
  <c r="M103" i="13"/>
  <c r="O103" i="13"/>
  <c r="Q103" i="13"/>
  <c r="V103" i="13"/>
  <c r="G106" i="13"/>
  <c r="M106" i="13" s="1"/>
  <c r="I106" i="13"/>
  <c r="K106" i="13"/>
  <c r="O106" i="13"/>
  <c r="Q106" i="13"/>
  <c r="V106" i="13"/>
  <c r="G108" i="13"/>
  <c r="M108" i="13" s="1"/>
  <c r="I108" i="13"/>
  <c r="K108" i="13"/>
  <c r="O108" i="13"/>
  <c r="Q108" i="13"/>
  <c r="V108" i="13"/>
  <c r="G112" i="13"/>
  <c r="M112" i="13" s="1"/>
  <c r="I112" i="13"/>
  <c r="K112" i="13"/>
  <c r="O112" i="13"/>
  <c r="Q112" i="13"/>
  <c r="V112" i="13"/>
  <c r="G118" i="13"/>
  <c r="I118" i="13"/>
  <c r="K118" i="13"/>
  <c r="M118" i="13"/>
  <c r="O118" i="13"/>
  <c r="Q118" i="13"/>
  <c r="V118" i="13"/>
  <c r="G122" i="13"/>
  <c r="M122" i="13" s="1"/>
  <c r="I122" i="13"/>
  <c r="K122" i="13"/>
  <c r="O122" i="13"/>
  <c r="Q122" i="13"/>
  <c r="V122" i="13"/>
  <c r="G128" i="13"/>
  <c r="M128" i="13" s="1"/>
  <c r="I128" i="13"/>
  <c r="K128" i="13"/>
  <c r="O128" i="13"/>
  <c r="Q128" i="13"/>
  <c r="V128" i="13"/>
  <c r="G131" i="13"/>
  <c r="M131" i="13" s="1"/>
  <c r="I131" i="13"/>
  <c r="K131" i="13"/>
  <c r="O131" i="13"/>
  <c r="Q131" i="13"/>
  <c r="V131" i="13"/>
  <c r="G134" i="13"/>
  <c r="I134" i="13"/>
  <c r="K134" i="13"/>
  <c r="M134" i="13"/>
  <c r="O134" i="13"/>
  <c r="Q134" i="13"/>
  <c r="V134" i="13"/>
  <c r="G137" i="13"/>
  <c r="M137" i="13" s="1"/>
  <c r="I137" i="13"/>
  <c r="K137" i="13"/>
  <c r="O137" i="13"/>
  <c r="Q137" i="13"/>
  <c r="V137" i="13"/>
  <c r="G139" i="13"/>
  <c r="M139" i="13" s="1"/>
  <c r="I139" i="13"/>
  <c r="K139" i="13"/>
  <c r="O139" i="13"/>
  <c r="Q139" i="13"/>
  <c r="V139" i="13"/>
  <c r="G142" i="13"/>
  <c r="M142" i="13" s="1"/>
  <c r="I142" i="13"/>
  <c r="K142" i="13"/>
  <c r="O142" i="13"/>
  <c r="Q142" i="13"/>
  <c r="V142" i="13"/>
  <c r="G145" i="13"/>
  <c r="I145" i="13"/>
  <c r="K145" i="13"/>
  <c r="M145" i="13"/>
  <c r="O145" i="13"/>
  <c r="Q145" i="13"/>
  <c r="V145" i="13"/>
  <c r="G149" i="13"/>
  <c r="M149" i="13" s="1"/>
  <c r="I149" i="13"/>
  <c r="K149" i="13"/>
  <c r="O149" i="13"/>
  <c r="Q149" i="13"/>
  <c r="V149" i="13"/>
  <c r="G151" i="13"/>
  <c r="M151" i="13" s="1"/>
  <c r="I151" i="13"/>
  <c r="K151" i="13"/>
  <c r="O151" i="13"/>
  <c r="Q151" i="13"/>
  <c r="V151" i="13"/>
  <c r="G156" i="13"/>
  <c r="M156" i="13" s="1"/>
  <c r="I156" i="13"/>
  <c r="K156" i="13"/>
  <c r="O156" i="13"/>
  <c r="Q156" i="13"/>
  <c r="V156" i="13"/>
  <c r="G158" i="13"/>
  <c r="I158" i="13"/>
  <c r="K158" i="13"/>
  <c r="M158" i="13"/>
  <c r="O158" i="13"/>
  <c r="Q158" i="13"/>
  <c r="V158" i="13"/>
  <c r="G161" i="13"/>
  <c r="M161" i="13" s="1"/>
  <c r="I161" i="13"/>
  <c r="K161" i="13"/>
  <c r="O161" i="13"/>
  <c r="Q161" i="13"/>
  <c r="V161" i="13"/>
  <c r="G168" i="13"/>
  <c r="M168" i="13" s="1"/>
  <c r="I168" i="13"/>
  <c r="I167" i="13" s="1"/>
  <c r="K168" i="13"/>
  <c r="K167" i="13" s="1"/>
  <c r="O168" i="13"/>
  <c r="Q168" i="13"/>
  <c r="Q167" i="13" s="1"/>
  <c r="V168" i="13"/>
  <c r="V167" i="13" s="1"/>
  <c r="G171" i="13"/>
  <c r="I171" i="13"/>
  <c r="K171" i="13"/>
  <c r="M171" i="13"/>
  <c r="O171" i="13"/>
  <c r="Q171" i="13"/>
  <c r="V171" i="13"/>
  <c r="G174" i="13"/>
  <c r="G167" i="13" s="1"/>
  <c r="I174" i="13"/>
  <c r="K174" i="13"/>
  <c r="M174" i="13"/>
  <c r="O174" i="13"/>
  <c r="O167" i="13" s="1"/>
  <c r="Q174" i="13"/>
  <c r="V174" i="13"/>
  <c r="G176" i="13"/>
  <c r="M176" i="13" s="1"/>
  <c r="I176" i="13"/>
  <c r="K176" i="13"/>
  <c r="O176" i="13"/>
  <c r="Q176" i="13"/>
  <c r="V176" i="13"/>
  <c r="G180" i="13"/>
  <c r="M180" i="13" s="1"/>
  <c r="I180" i="13"/>
  <c r="K180" i="13"/>
  <c r="O180" i="13"/>
  <c r="Q180" i="13"/>
  <c r="V180" i="13"/>
  <c r="G184" i="13"/>
  <c r="I184" i="13"/>
  <c r="K184" i="13"/>
  <c r="M184" i="13"/>
  <c r="O184" i="13"/>
  <c r="Q184" i="13"/>
  <c r="V184" i="13"/>
  <c r="G189" i="13"/>
  <c r="I189" i="13"/>
  <c r="K189" i="13"/>
  <c r="M189" i="13"/>
  <c r="O189" i="13"/>
  <c r="Q189" i="13"/>
  <c r="V189" i="13"/>
  <c r="G191" i="13"/>
  <c r="M191" i="13" s="1"/>
  <c r="I191" i="13"/>
  <c r="K191" i="13"/>
  <c r="O191" i="13"/>
  <c r="Q191" i="13"/>
  <c r="V191" i="13"/>
  <c r="G193" i="13"/>
  <c r="M193" i="13" s="1"/>
  <c r="I193" i="13"/>
  <c r="K193" i="13"/>
  <c r="O193" i="13"/>
  <c r="Q193" i="13"/>
  <c r="V193" i="13"/>
  <c r="G195" i="13"/>
  <c r="I195" i="13"/>
  <c r="K195" i="13"/>
  <c r="M195" i="13"/>
  <c r="O195" i="13"/>
  <c r="Q195" i="13"/>
  <c r="V195" i="13"/>
  <c r="G199" i="13"/>
  <c r="I199" i="13"/>
  <c r="K199" i="13"/>
  <c r="M199" i="13"/>
  <c r="O199" i="13"/>
  <c r="Q199" i="13"/>
  <c r="V199" i="13"/>
  <c r="G203" i="13"/>
  <c r="M203" i="13" s="1"/>
  <c r="I203" i="13"/>
  <c r="K203" i="13"/>
  <c r="O203" i="13"/>
  <c r="Q203" i="13"/>
  <c r="V203" i="13"/>
  <c r="G204" i="13"/>
  <c r="M204" i="13" s="1"/>
  <c r="I204" i="13"/>
  <c r="K204" i="13"/>
  <c r="O204" i="13"/>
  <c r="Q204" i="13"/>
  <c r="V204" i="13"/>
  <c r="K208" i="13"/>
  <c r="V208" i="13"/>
  <c r="G209" i="13"/>
  <c r="M209" i="13" s="1"/>
  <c r="I209" i="13"/>
  <c r="I208" i="13" s="1"/>
  <c r="K209" i="13"/>
  <c r="O209" i="13"/>
  <c r="O208" i="13" s="1"/>
  <c r="Q209" i="13"/>
  <c r="Q208" i="13" s="1"/>
  <c r="V209" i="13"/>
  <c r="G211" i="13"/>
  <c r="M211" i="13" s="1"/>
  <c r="I211" i="13"/>
  <c r="K211" i="13"/>
  <c r="O211" i="13"/>
  <c r="Q211" i="13"/>
  <c r="V211" i="13"/>
  <c r="G215" i="13"/>
  <c r="G214" i="13" s="1"/>
  <c r="I215" i="13"/>
  <c r="K215" i="13"/>
  <c r="K214" i="13" s="1"/>
  <c r="M215" i="13"/>
  <c r="M214" i="13" s="1"/>
  <c r="O215" i="13"/>
  <c r="O214" i="13" s="1"/>
  <c r="Q215" i="13"/>
  <c r="V215" i="13"/>
  <c r="V214" i="13" s="1"/>
  <c r="G228" i="13"/>
  <c r="I228" i="13"/>
  <c r="K228" i="13"/>
  <c r="M228" i="13"/>
  <c r="O228" i="13"/>
  <c r="Q228" i="13"/>
  <c r="V228" i="13"/>
  <c r="G238" i="13"/>
  <c r="M238" i="13" s="1"/>
  <c r="I238" i="13"/>
  <c r="I214" i="13" s="1"/>
  <c r="K238" i="13"/>
  <c r="O238" i="13"/>
  <c r="Q238" i="13"/>
  <c r="Q214" i="13" s="1"/>
  <c r="V238" i="13"/>
  <c r="G241" i="13"/>
  <c r="M241" i="13" s="1"/>
  <c r="I241" i="13"/>
  <c r="K241" i="13"/>
  <c r="O241" i="13"/>
  <c r="Q241" i="13"/>
  <c r="V241" i="13"/>
  <c r="G245" i="13"/>
  <c r="I245" i="13"/>
  <c r="K245" i="13"/>
  <c r="M245" i="13"/>
  <c r="O245" i="13"/>
  <c r="Q245" i="13"/>
  <c r="V245" i="13"/>
  <c r="G249" i="13"/>
  <c r="I249" i="13"/>
  <c r="K249" i="13"/>
  <c r="M249" i="13"/>
  <c r="O249" i="13"/>
  <c r="Q249" i="13"/>
  <c r="V249" i="13"/>
  <c r="G253" i="13"/>
  <c r="M253" i="13" s="1"/>
  <c r="I253" i="13"/>
  <c r="I252" i="13" s="1"/>
  <c r="K253" i="13"/>
  <c r="K252" i="13" s="1"/>
  <c r="O253" i="13"/>
  <c r="Q253" i="13"/>
  <c r="Q252" i="13" s="1"/>
  <c r="V253" i="13"/>
  <c r="V252" i="13" s="1"/>
  <c r="G261" i="13"/>
  <c r="I261" i="13"/>
  <c r="K261" i="13"/>
  <c r="M261" i="13"/>
  <c r="O261" i="13"/>
  <c r="Q261" i="13"/>
  <c r="V261" i="13"/>
  <c r="G286" i="13"/>
  <c r="I286" i="13"/>
  <c r="K286" i="13"/>
  <c r="M286" i="13"/>
  <c r="O286" i="13"/>
  <c r="Q286" i="13"/>
  <c r="V286" i="13"/>
  <c r="G293" i="13"/>
  <c r="G252" i="13" s="1"/>
  <c r="I293" i="13"/>
  <c r="K293" i="13"/>
  <c r="O293" i="13"/>
  <c r="O252" i="13" s="1"/>
  <c r="Q293" i="13"/>
  <c r="V293" i="13"/>
  <c r="G297" i="13"/>
  <c r="M297" i="13" s="1"/>
  <c r="I297" i="13"/>
  <c r="K297" i="13"/>
  <c r="O297" i="13"/>
  <c r="Q297" i="13"/>
  <c r="V297" i="13"/>
  <c r="G299" i="13"/>
  <c r="I299" i="13"/>
  <c r="K299" i="13"/>
  <c r="M299" i="13"/>
  <c r="O299" i="13"/>
  <c r="Q299" i="13"/>
  <c r="V299" i="13"/>
  <c r="G300" i="13"/>
  <c r="I300" i="13"/>
  <c r="K300" i="13"/>
  <c r="M300" i="13"/>
  <c r="O300" i="13"/>
  <c r="Q300" i="13"/>
  <c r="V300" i="13"/>
  <c r="G302" i="13"/>
  <c r="M302" i="13" s="1"/>
  <c r="I302" i="13"/>
  <c r="K302" i="13"/>
  <c r="O302" i="13"/>
  <c r="Q302" i="13"/>
  <c r="V302" i="13"/>
  <c r="G309" i="13"/>
  <c r="M309" i="13" s="1"/>
  <c r="I309" i="13"/>
  <c r="K309" i="13"/>
  <c r="O309" i="13"/>
  <c r="Q309" i="13"/>
  <c r="V309" i="13"/>
  <c r="G311" i="13"/>
  <c r="I311" i="13"/>
  <c r="K311" i="13"/>
  <c r="M311" i="13"/>
  <c r="O311" i="13"/>
  <c r="Q311" i="13"/>
  <c r="V311" i="13"/>
  <c r="G323" i="13"/>
  <c r="G322" i="13" s="1"/>
  <c r="I323" i="13"/>
  <c r="I322" i="13" s="1"/>
  <c r="K323" i="13"/>
  <c r="O323" i="13"/>
  <c r="O322" i="13" s="1"/>
  <c r="Q323" i="13"/>
  <c r="Q322" i="13" s="1"/>
  <c r="V323" i="13"/>
  <c r="G326" i="13"/>
  <c r="M326" i="13" s="1"/>
  <c r="I326" i="13"/>
  <c r="K326" i="13"/>
  <c r="K322" i="13" s="1"/>
  <c r="O326" i="13"/>
  <c r="Q326" i="13"/>
  <c r="V326" i="13"/>
  <c r="V322" i="13" s="1"/>
  <c r="K331" i="13"/>
  <c r="V331" i="13"/>
  <c r="G332" i="13"/>
  <c r="G331" i="13" s="1"/>
  <c r="I332" i="13"/>
  <c r="I331" i="13" s="1"/>
  <c r="K332" i="13"/>
  <c r="M332" i="13"/>
  <c r="O332" i="13"/>
  <c r="O331" i="13" s="1"/>
  <c r="Q332" i="13"/>
  <c r="Q331" i="13" s="1"/>
  <c r="V332" i="13"/>
  <c r="G337" i="13"/>
  <c r="M337" i="13" s="1"/>
  <c r="I337" i="13"/>
  <c r="K337" i="13"/>
  <c r="O337" i="13"/>
  <c r="Q337" i="13"/>
  <c r="V337" i="13"/>
  <c r="G340" i="13"/>
  <c r="I340" i="13"/>
  <c r="K340" i="13"/>
  <c r="K339" i="13" s="1"/>
  <c r="M340" i="13"/>
  <c r="O340" i="13"/>
  <c r="Q340" i="13"/>
  <c r="V340" i="13"/>
  <c r="V339" i="13" s="1"/>
  <c r="G351" i="13"/>
  <c r="G339" i="13" s="1"/>
  <c r="I351" i="13"/>
  <c r="K351" i="13"/>
  <c r="M351" i="13"/>
  <c r="O351" i="13"/>
  <c r="O339" i="13" s="1"/>
  <c r="Q351" i="13"/>
  <c r="V351" i="13"/>
  <c r="G362" i="13"/>
  <c r="M362" i="13" s="1"/>
  <c r="I362" i="13"/>
  <c r="K362" i="13"/>
  <c r="O362" i="13"/>
  <c r="Q362" i="13"/>
  <c r="V362" i="13"/>
  <c r="G365" i="13"/>
  <c r="M365" i="13" s="1"/>
  <c r="I365" i="13"/>
  <c r="I339" i="13" s="1"/>
  <c r="K365" i="13"/>
  <c r="O365" i="13"/>
  <c r="Q365" i="13"/>
  <c r="Q339" i="13" s="1"/>
  <c r="V365" i="13"/>
  <c r="G368" i="13"/>
  <c r="I368" i="13"/>
  <c r="K368" i="13"/>
  <c r="M368" i="13"/>
  <c r="O368" i="13"/>
  <c r="Q368" i="13"/>
  <c r="V368" i="13"/>
  <c r="G369" i="13"/>
  <c r="I369" i="13"/>
  <c r="K369" i="13"/>
  <c r="M369" i="13"/>
  <c r="O369" i="13"/>
  <c r="Q369" i="13"/>
  <c r="V369" i="13"/>
  <c r="G370" i="13"/>
  <c r="M370" i="13" s="1"/>
  <c r="I370" i="13"/>
  <c r="K370" i="13"/>
  <c r="O370" i="13"/>
  <c r="Q370" i="13"/>
  <c r="V370" i="13"/>
  <c r="G374" i="13"/>
  <c r="M374" i="13" s="1"/>
  <c r="I374" i="13"/>
  <c r="K374" i="13"/>
  <c r="O374" i="13"/>
  <c r="Q374" i="13"/>
  <c r="V374" i="13"/>
  <c r="G377" i="13"/>
  <c r="I377" i="13"/>
  <c r="K377" i="13"/>
  <c r="M377" i="13"/>
  <c r="O377" i="13"/>
  <c r="Q377" i="13"/>
  <c r="V377" i="13"/>
  <c r="G379" i="13"/>
  <c r="G378" i="13" s="1"/>
  <c r="I379" i="13"/>
  <c r="I378" i="13" s="1"/>
  <c r="K379" i="13"/>
  <c r="O379" i="13"/>
  <c r="O378" i="13" s="1"/>
  <c r="Q379" i="13"/>
  <c r="Q378" i="13" s="1"/>
  <c r="V379" i="13"/>
  <c r="G380" i="13"/>
  <c r="M380" i="13" s="1"/>
  <c r="I380" i="13"/>
  <c r="K380" i="13"/>
  <c r="K378" i="13" s="1"/>
  <c r="O380" i="13"/>
  <c r="Q380" i="13"/>
  <c r="V380" i="13"/>
  <c r="V378" i="13" s="1"/>
  <c r="G382" i="13"/>
  <c r="I382" i="13"/>
  <c r="K382" i="13"/>
  <c r="M382" i="13"/>
  <c r="O382" i="13"/>
  <c r="Q382" i="13"/>
  <c r="V382" i="13"/>
  <c r="G383" i="13"/>
  <c r="I383" i="13"/>
  <c r="K383" i="13"/>
  <c r="M383" i="13"/>
  <c r="O383" i="13"/>
  <c r="Q383" i="13"/>
  <c r="V383" i="13"/>
  <c r="G385" i="13"/>
  <c r="M385" i="13" s="1"/>
  <c r="I385" i="13"/>
  <c r="I384" i="13" s="1"/>
  <c r="K385" i="13"/>
  <c r="K384" i="13" s="1"/>
  <c r="O385" i="13"/>
  <c r="Q385" i="13"/>
  <c r="Q384" i="13" s="1"/>
  <c r="V385" i="13"/>
  <c r="V384" i="13" s="1"/>
  <c r="G388" i="13"/>
  <c r="I388" i="13"/>
  <c r="K388" i="13"/>
  <c r="M388" i="13"/>
  <c r="O388" i="13"/>
  <c r="Q388" i="13"/>
  <c r="V388" i="13"/>
  <c r="G392" i="13"/>
  <c r="I392" i="13"/>
  <c r="K392" i="13"/>
  <c r="M392" i="13"/>
  <c r="O392" i="13"/>
  <c r="Q392" i="13"/>
  <c r="V392" i="13"/>
  <c r="G400" i="13"/>
  <c r="G384" i="13" s="1"/>
  <c r="I400" i="13"/>
  <c r="K400" i="13"/>
  <c r="O400" i="13"/>
  <c r="O384" i="13" s="1"/>
  <c r="Q400" i="13"/>
  <c r="V400" i="13"/>
  <c r="G412" i="13"/>
  <c r="M412" i="13" s="1"/>
  <c r="I412" i="13"/>
  <c r="K412" i="13"/>
  <c r="O412" i="13"/>
  <c r="Q412" i="13"/>
  <c r="V412" i="13"/>
  <c r="G414" i="13"/>
  <c r="I414" i="13"/>
  <c r="K414" i="13"/>
  <c r="M414" i="13"/>
  <c r="O414" i="13"/>
  <c r="Q414" i="13"/>
  <c r="V414" i="13"/>
  <c r="G416" i="13"/>
  <c r="I416" i="13"/>
  <c r="K416" i="13"/>
  <c r="M416" i="13"/>
  <c r="O416" i="13"/>
  <c r="Q416" i="13"/>
  <c r="V416" i="13"/>
  <c r="G420" i="13"/>
  <c r="M420" i="13" s="1"/>
  <c r="I420" i="13"/>
  <c r="K420" i="13"/>
  <c r="O420" i="13"/>
  <c r="Q420" i="13"/>
  <c r="V420" i="13"/>
  <c r="G426" i="13"/>
  <c r="M426" i="13" s="1"/>
  <c r="I426" i="13"/>
  <c r="K426" i="13"/>
  <c r="O426" i="13"/>
  <c r="Q426" i="13"/>
  <c r="V426" i="13"/>
  <c r="G430" i="13"/>
  <c r="I430" i="13"/>
  <c r="K430" i="13"/>
  <c r="M430" i="13"/>
  <c r="O430" i="13"/>
  <c r="Q430" i="13"/>
  <c r="V430" i="13"/>
  <c r="G434" i="13"/>
  <c r="I434" i="13"/>
  <c r="K434" i="13"/>
  <c r="M434" i="13"/>
  <c r="O434" i="13"/>
  <c r="Q434" i="13"/>
  <c r="V434" i="13"/>
  <c r="G437" i="13"/>
  <c r="M437" i="13" s="1"/>
  <c r="I437" i="13"/>
  <c r="K437" i="13"/>
  <c r="O437" i="13"/>
  <c r="Q437" i="13"/>
  <c r="V437" i="13"/>
  <c r="G440" i="13"/>
  <c r="M440" i="13" s="1"/>
  <c r="I440" i="13"/>
  <c r="K440" i="13"/>
  <c r="O440" i="13"/>
  <c r="Q440" i="13"/>
  <c r="V440" i="13"/>
  <c r="G442" i="13"/>
  <c r="I442" i="13"/>
  <c r="K442" i="13"/>
  <c r="M442" i="13"/>
  <c r="O442" i="13"/>
  <c r="Q442" i="13"/>
  <c r="V442" i="13"/>
  <c r="G445" i="13"/>
  <c r="I445" i="13"/>
  <c r="K445" i="13"/>
  <c r="M445" i="13"/>
  <c r="O445" i="13"/>
  <c r="Q445" i="13"/>
  <c r="V445" i="13"/>
  <c r="G447" i="13"/>
  <c r="M447" i="13" s="1"/>
  <c r="I447" i="13"/>
  <c r="K447" i="13"/>
  <c r="O447" i="13"/>
  <c r="Q447" i="13"/>
  <c r="V447" i="13"/>
  <c r="G448" i="13"/>
  <c r="M448" i="13" s="1"/>
  <c r="I448" i="13"/>
  <c r="K448" i="13"/>
  <c r="O448" i="13"/>
  <c r="Q448" i="13"/>
  <c r="V448" i="13"/>
  <c r="G453" i="13"/>
  <c r="I453" i="13"/>
  <c r="K453" i="13"/>
  <c r="M453" i="13"/>
  <c r="O453" i="13"/>
  <c r="Q453" i="13"/>
  <c r="V453" i="13"/>
  <c r="G455" i="13"/>
  <c r="I455" i="13"/>
  <c r="K455" i="13"/>
  <c r="M455" i="13"/>
  <c r="O455" i="13"/>
  <c r="Q455" i="13"/>
  <c r="V455" i="13"/>
  <c r="G463" i="13"/>
  <c r="M463" i="13" s="1"/>
  <c r="I463" i="13"/>
  <c r="K463" i="13"/>
  <c r="O463" i="13"/>
  <c r="Q463" i="13"/>
  <c r="V463" i="13"/>
  <c r="G467" i="13"/>
  <c r="M467" i="13" s="1"/>
  <c r="I467" i="13"/>
  <c r="K467" i="13"/>
  <c r="O467" i="13"/>
  <c r="Q467" i="13"/>
  <c r="V467" i="13"/>
  <c r="G473" i="13"/>
  <c r="I473" i="13"/>
  <c r="K473" i="13"/>
  <c r="M473" i="13"/>
  <c r="O473" i="13"/>
  <c r="Q473" i="13"/>
  <c r="V473" i="13"/>
  <c r="G478" i="13"/>
  <c r="I478" i="13"/>
  <c r="K478" i="13"/>
  <c r="M478" i="13"/>
  <c r="O478" i="13"/>
  <c r="Q478" i="13"/>
  <c r="V478" i="13"/>
  <c r="G480" i="13"/>
  <c r="M480" i="13" s="1"/>
  <c r="I480" i="13"/>
  <c r="K480" i="13"/>
  <c r="O480" i="13"/>
  <c r="Q480" i="13"/>
  <c r="V480" i="13"/>
  <c r="G484" i="13"/>
  <c r="M484" i="13" s="1"/>
  <c r="I484" i="13"/>
  <c r="K484" i="13"/>
  <c r="O484" i="13"/>
  <c r="Q484" i="13"/>
  <c r="V484" i="13"/>
  <c r="G488" i="13"/>
  <c r="I488" i="13"/>
  <c r="K488" i="13"/>
  <c r="M488" i="13"/>
  <c r="O488" i="13"/>
  <c r="Q488" i="13"/>
  <c r="V488" i="13"/>
  <c r="G493" i="13"/>
  <c r="I493" i="13"/>
  <c r="K493" i="13"/>
  <c r="M493" i="13"/>
  <c r="O493" i="13"/>
  <c r="Q493" i="13"/>
  <c r="V493" i="13"/>
  <c r="G495" i="13"/>
  <c r="M495" i="13" s="1"/>
  <c r="I495" i="13"/>
  <c r="K495" i="13"/>
  <c r="O495" i="13"/>
  <c r="Q495" i="13"/>
  <c r="V495" i="13"/>
  <c r="G501" i="13"/>
  <c r="M501" i="13" s="1"/>
  <c r="I501" i="13"/>
  <c r="K501" i="13"/>
  <c r="O501" i="13"/>
  <c r="Q501" i="13"/>
  <c r="V501" i="13"/>
  <c r="I504" i="13"/>
  <c r="K504" i="13"/>
  <c r="Q504" i="13"/>
  <c r="V504" i="13"/>
  <c r="G505" i="13"/>
  <c r="G504" i="13" s="1"/>
  <c r="I505" i="13"/>
  <c r="K505" i="13"/>
  <c r="M505" i="13"/>
  <c r="M504" i="13" s="1"/>
  <c r="O505" i="13"/>
  <c r="O504" i="13" s="1"/>
  <c r="Q505" i="13"/>
  <c r="V505" i="13"/>
  <c r="G507" i="13"/>
  <c r="O507" i="13"/>
  <c r="G508" i="13"/>
  <c r="M508" i="13" s="1"/>
  <c r="M507" i="13" s="1"/>
  <c r="I508" i="13"/>
  <c r="I507" i="13" s="1"/>
  <c r="K508" i="13"/>
  <c r="K507" i="13" s="1"/>
  <c r="O508" i="13"/>
  <c r="Q508" i="13"/>
  <c r="Q507" i="13" s="1"/>
  <c r="V508" i="13"/>
  <c r="V507" i="13" s="1"/>
  <c r="G511" i="13"/>
  <c r="G510" i="13" s="1"/>
  <c r="I511" i="13"/>
  <c r="K511" i="13"/>
  <c r="M511" i="13"/>
  <c r="O511" i="13"/>
  <c r="O510" i="13" s="1"/>
  <c r="Q511" i="13"/>
  <c r="V511" i="13"/>
  <c r="G513" i="13"/>
  <c r="M513" i="13" s="1"/>
  <c r="I513" i="13"/>
  <c r="I510" i="13" s="1"/>
  <c r="K513" i="13"/>
  <c r="O513" i="13"/>
  <c r="Q513" i="13"/>
  <c r="Q510" i="13" s="1"/>
  <c r="V513" i="13"/>
  <c r="G515" i="13"/>
  <c r="M515" i="13" s="1"/>
  <c r="I515" i="13"/>
  <c r="K515" i="13"/>
  <c r="O515" i="13"/>
  <c r="Q515" i="13"/>
  <c r="V515" i="13"/>
  <c r="G517" i="13"/>
  <c r="I517" i="13"/>
  <c r="K517" i="13"/>
  <c r="K510" i="13" s="1"/>
  <c r="M517" i="13"/>
  <c r="O517" i="13"/>
  <c r="Q517" i="13"/>
  <c r="V517" i="13"/>
  <c r="V510" i="13" s="1"/>
  <c r="G519" i="13"/>
  <c r="I519" i="13"/>
  <c r="K519" i="13"/>
  <c r="M519" i="13"/>
  <c r="O519" i="13"/>
  <c r="Q519" i="13"/>
  <c r="V519" i="13"/>
  <c r="G521" i="13"/>
  <c r="M521" i="13" s="1"/>
  <c r="I521" i="13"/>
  <c r="K521" i="13"/>
  <c r="O521" i="13"/>
  <c r="Q521" i="13"/>
  <c r="V521" i="13"/>
  <c r="G523" i="13"/>
  <c r="M523" i="13" s="1"/>
  <c r="I523" i="13"/>
  <c r="K523" i="13"/>
  <c r="O523" i="13"/>
  <c r="Q523" i="13"/>
  <c r="V523" i="13"/>
  <c r="G526" i="13"/>
  <c r="G525" i="13" s="1"/>
  <c r="I526" i="13"/>
  <c r="I525" i="13" s="1"/>
  <c r="K526" i="13"/>
  <c r="M526" i="13"/>
  <c r="O526" i="13"/>
  <c r="O525" i="13" s="1"/>
  <c r="Q526" i="13"/>
  <c r="Q525" i="13" s="1"/>
  <c r="V526" i="13"/>
  <c r="G528" i="13"/>
  <c r="M528" i="13" s="1"/>
  <c r="I528" i="13"/>
  <c r="K528" i="13"/>
  <c r="O528" i="13"/>
  <c r="Q528" i="13"/>
  <c r="V528" i="13"/>
  <c r="G529" i="13"/>
  <c r="I529" i="13"/>
  <c r="K529" i="13"/>
  <c r="M529" i="13"/>
  <c r="O529" i="13"/>
  <c r="Q529" i="13"/>
  <c r="V529" i="13"/>
  <c r="G532" i="13"/>
  <c r="I532" i="13"/>
  <c r="K532" i="13"/>
  <c r="K525" i="13" s="1"/>
  <c r="M532" i="13"/>
  <c r="O532" i="13"/>
  <c r="Q532" i="13"/>
  <c r="V532" i="13"/>
  <c r="V525" i="13" s="1"/>
  <c r="G536" i="13"/>
  <c r="I536" i="13"/>
  <c r="K536" i="13"/>
  <c r="M536" i="13"/>
  <c r="O536" i="13"/>
  <c r="Q536" i="13"/>
  <c r="V536" i="13"/>
  <c r="G540" i="13"/>
  <c r="M540" i="13" s="1"/>
  <c r="I540" i="13"/>
  <c r="K540" i="13"/>
  <c r="O540" i="13"/>
  <c r="Q540" i="13"/>
  <c r="V540" i="13"/>
  <c r="G542" i="13"/>
  <c r="I542" i="13"/>
  <c r="K542" i="13"/>
  <c r="M542" i="13"/>
  <c r="O542" i="13"/>
  <c r="Q542" i="13"/>
  <c r="V542" i="13"/>
  <c r="G544" i="13"/>
  <c r="I544" i="13"/>
  <c r="K544" i="13"/>
  <c r="M544" i="13"/>
  <c r="O544" i="13"/>
  <c r="Q544" i="13"/>
  <c r="V544" i="13"/>
  <c r="G546" i="13"/>
  <c r="I546" i="13"/>
  <c r="K546" i="13"/>
  <c r="M546" i="13"/>
  <c r="O546" i="13"/>
  <c r="Q546" i="13"/>
  <c r="V546" i="13"/>
  <c r="G548" i="13"/>
  <c r="M548" i="13" s="1"/>
  <c r="I548" i="13"/>
  <c r="K548" i="13"/>
  <c r="O548" i="13"/>
  <c r="Q548" i="13"/>
  <c r="V548" i="13"/>
  <c r="G551" i="13"/>
  <c r="I551" i="13"/>
  <c r="K551" i="13"/>
  <c r="M551" i="13"/>
  <c r="O551" i="13"/>
  <c r="Q551" i="13"/>
  <c r="V551" i="13"/>
  <c r="G553" i="13"/>
  <c r="I553" i="13"/>
  <c r="K553" i="13"/>
  <c r="M553" i="13"/>
  <c r="O553" i="13"/>
  <c r="Q553" i="13"/>
  <c r="V553" i="13"/>
  <c r="G556" i="13"/>
  <c r="G555" i="13" s="1"/>
  <c r="I556" i="13"/>
  <c r="I555" i="13" s="1"/>
  <c r="K556" i="13"/>
  <c r="K555" i="13" s="1"/>
  <c r="O556" i="13"/>
  <c r="O555" i="13" s="1"/>
  <c r="Q556" i="13"/>
  <c r="Q555" i="13" s="1"/>
  <c r="V556" i="13"/>
  <c r="V555" i="13" s="1"/>
  <c r="I558" i="13"/>
  <c r="Q558" i="13"/>
  <c r="G559" i="13"/>
  <c r="G558" i="13" s="1"/>
  <c r="I559" i="13"/>
  <c r="K559" i="13"/>
  <c r="K558" i="13" s="1"/>
  <c r="M559" i="13"/>
  <c r="M558" i="13" s="1"/>
  <c r="O559" i="13"/>
  <c r="O558" i="13" s="1"/>
  <c r="Q559" i="13"/>
  <c r="V559" i="13"/>
  <c r="V558" i="13" s="1"/>
  <c r="G563" i="13"/>
  <c r="G562" i="13" s="1"/>
  <c r="I563" i="13"/>
  <c r="I562" i="13" s="1"/>
  <c r="K563" i="13"/>
  <c r="K562" i="13" s="1"/>
  <c r="O563" i="13"/>
  <c r="O562" i="13" s="1"/>
  <c r="Q563" i="13"/>
  <c r="Q562" i="13" s="1"/>
  <c r="V563" i="13"/>
  <c r="V562" i="13" s="1"/>
  <c r="G566" i="13"/>
  <c r="I566" i="13"/>
  <c r="O566" i="13"/>
  <c r="Q566" i="13"/>
  <c r="G567" i="13"/>
  <c r="I567" i="13"/>
  <c r="K567" i="13"/>
  <c r="K566" i="13" s="1"/>
  <c r="M567" i="13"/>
  <c r="M566" i="13" s="1"/>
  <c r="O567" i="13"/>
  <c r="Q567" i="13"/>
  <c r="V567" i="13"/>
  <c r="V566" i="13" s="1"/>
  <c r="G571" i="13"/>
  <c r="I571" i="13"/>
  <c r="K571" i="13"/>
  <c r="O571" i="13"/>
  <c r="Q571" i="13"/>
  <c r="V571" i="13"/>
  <c r="G573" i="13"/>
  <c r="M573" i="13" s="1"/>
  <c r="I573" i="13"/>
  <c r="K573" i="13"/>
  <c r="O573" i="13"/>
  <c r="Q573" i="13"/>
  <c r="V573" i="13"/>
  <c r="V570" i="13" s="1"/>
  <c r="G574" i="13"/>
  <c r="I574" i="13"/>
  <c r="K574" i="13"/>
  <c r="M574" i="13"/>
  <c r="O574" i="13"/>
  <c r="Q574" i="13"/>
  <c r="V574" i="13"/>
  <c r="G575" i="13"/>
  <c r="I575" i="13"/>
  <c r="K575" i="13"/>
  <c r="M575" i="13"/>
  <c r="O575" i="13"/>
  <c r="Q575" i="13"/>
  <c r="V575" i="13"/>
  <c r="G576" i="13"/>
  <c r="M576" i="13" s="1"/>
  <c r="I576" i="13"/>
  <c r="K576" i="13"/>
  <c r="O576" i="13"/>
  <c r="Q576" i="13"/>
  <c r="V576" i="13"/>
  <c r="G577" i="13"/>
  <c r="M577" i="13" s="1"/>
  <c r="I577" i="13"/>
  <c r="K577" i="13"/>
  <c r="O577" i="13"/>
  <c r="Q577" i="13"/>
  <c r="V577" i="13"/>
  <c r="G578" i="13"/>
  <c r="I578" i="13"/>
  <c r="K578" i="13"/>
  <c r="M578" i="13"/>
  <c r="O578" i="13"/>
  <c r="Q578" i="13"/>
  <c r="V578" i="13"/>
  <c r="G579" i="13"/>
  <c r="I579" i="13"/>
  <c r="K579" i="13"/>
  <c r="M579" i="13"/>
  <c r="O579" i="13"/>
  <c r="Q579" i="13"/>
  <c r="V579" i="13"/>
  <c r="G580" i="13"/>
  <c r="M580" i="13" s="1"/>
  <c r="I580" i="13"/>
  <c r="K580" i="13"/>
  <c r="O580" i="13"/>
  <c r="Q580" i="13"/>
  <c r="V580" i="13"/>
  <c r="G581" i="13"/>
  <c r="M581" i="13" s="1"/>
  <c r="I581" i="13"/>
  <c r="K581" i="13"/>
  <c r="O581" i="13"/>
  <c r="Q581" i="13"/>
  <c r="V581" i="13"/>
  <c r="G582" i="13"/>
  <c r="I582" i="13"/>
  <c r="K582" i="13"/>
  <c r="M582" i="13"/>
  <c r="O582" i="13"/>
  <c r="Q582" i="13"/>
  <c r="V582" i="13"/>
  <c r="G583" i="13"/>
  <c r="I583" i="13"/>
  <c r="K583" i="13"/>
  <c r="M583" i="13"/>
  <c r="O583" i="13"/>
  <c r="Q583" i="13"/>
  <c r="V583" i="13"/>
  <c r="G584" i="13"/>
  <c r="M584" i="13" s="1"/>
  <c r="I584" i="13"/>
  <c r="K584" i="13"/>
  <c r="O584" i="13"/>
  <c r="Q584" i="13"/>
  <c r="V584" i="13"/>
  <c r="G585" i="13"/>
  <c r="M585" i="13" s="1"/>
  <c r="I585" i="13"/>
  <c r="K585" i="13"/>
  <c r="O585" i="13"/>
  <c r="Q585" i="13"/>
  <c r="V585" i="13"/>
  <c r="G586" i="13"/>
  <c r="I586" i="13"/>
  <c r="K586" i="13"/>
  <c r="M586" i="13"/>
  <c r="O586" i="13"/>
  <c r="Q586" i="13"/>
  <c r="V586" i="13"/>
  <c r="G589" i="13"/>
  <c r="I589" i="13"/>
  <c r="K589" i="13"/>
  <c r="M589" i="13"/>
  <c r="O589" i="13"/>
  <c r="Q589" i="13"/>
  <c r="V589" i="13"/>
  <c r="G592" i="13"/>
  <c r="M592" i="13" s="1"/>
  <c r="I592" i="13"/>
  <c r="K592" i="13"/>
  <c r="O592" i="13"/>
  <c r="Q592" i="13"/>
  <c r="V592" i="13"/>
  <c r="G593" i="13"/>
  <c r="M593" i="13" s="1"/>
  <c r="I593" i="13"/>
  <c r="K593" i="13"/>
  <c r="O593" i="13"/>
  <c r="Q593" i="13"/>
  <c r="V593" i="13"/>
  <c r="G594" i="13"/>
  <c r="I594" i="13"/>
  <c r="K594" i="13"/>
  <c r="M594" i="13"/>
  <c r="O594" i="13"/>
  <c r="Q594" i="13"/>
  <c r="V594" i="13"/>
  <c r="G595" i="13"/>
  <c r="I595" i="13"/>
  <c r="K595" i="13"/>
  <c r="M595" i="13"/>
  <c r="O595" i="13"/>
  <c r="Q595" i="13"/>
  <c r="V595" i="13"/>
  <c r="G596" i="13"/>
  <c r="M596" i="13" s="1"/>
  <c r="I596" i="13"/>
  <c r="K596" i="13"/>
  <c r="O596" i="13"/>
  <c r="Q596" i="13"/>
  <c r="V596" i="13"/>
  <c r="G597" i="13"/>
  <c r="M597" i="13" s="1"/>
  <c r="I597" i="13"/>
  <c r="K597" i="13"/>
  <c r="O597" i="13"/>
  <c r="Q597" i="13"/>
  <c r="V597" i="13"/>
  <c r="G598" i="13"/>
  <c r="I598" i="13"/>
  <c r="K598" i="13"/>
  <c r="M598" i="13"/>
  <c r="O598" i="13"/>
  <c r="Q598" i="13"/>
  <c r="V598" i="13"/>
  <c r="G599" i="13"/>
  <c r="I599" i="13"/>
  <c r="K599" i="13"/>
  <c r="M599" i="13"/>
  <c r="O599" i="13"/>
  <c r="Q599" i="13"/>
  <c r="V599" i="13"/>
  <c r="G600" i="13"/>
  <c r="M600" i="13" s="1"/>
  <c r="I600" i="13"/>
  <c r="K600" i="13"/>
  <c r="O600" i="13"/>
  <c r="Q600" i="13"/>
  <c r="V600" i="13"/>
  <c r="G601" i="13"/>
  <c r="M601" i="13" s="1"/>
  <c r="I601" i="13"/>
  <c r="K601" i="13"/>
  <c r="O601" i="13"/>
  <c r="Q601" i="13"/>
  <c r="V601" i="13"/>
  <c r="G602" i="13"/>
  <c r="I602" i="13"/>
  <c r="K602" i="13"/>
  <c r="M602" i="13"/>
  <c r="O602" i="13"/>
  <c r="Q602" i="13"/>
  <c r="V602" i="13"/>
  <c r="G603" i="13"/>
  <c r="I603" i="13"/>
  <c r="K603" i="13"/>
  <c r="M603" i="13"/>
  <c r="O603" i="13"/>
  <c r="Q603" i="13"/>
  <c r="V603" i="13"/>
  <c r="G604" i="13"/>
  <c r="M604" i="13" s="1"/>
  <c r="I604" i="13"/>
  <c r="K604" i="13"/>
  <c r="O604" i="13"/>
  <c r="Q604" i="13"/>
  <c r="V604" i="13"/>
  <c r="G605" i="13"/>
  <c r="M605" i="13" s="1"/>
  <c r="I605" i="13"/>
  <c r="K605" i="13"/>
  <c r="O605" i="13"/>
  <c r="Q605" i="13"/>
  <c r="V605" i="13"/>
  <c r="G606" i="13"/>
  <c r="I606" i="13"/>
  <c r="K606" i="13"/>
  <c r="M606" i="13"/>
  <c r="O606" i="13"/>
  <c r="Q606" i="13"/>
  <c r="V606" i="13"/>
  <c r="G607" i="13"/>
  <c r="I607" i="13"/>
  <c r="K607" i="13"/>
  <c r="M607" i="13"/>
  <c r="O607" i="13"/>
  <c r="Q607" i="13"/>
  <c r="V607" i="13"/>
  <c r="G609" i="13"/>
  <c r="M609" i="13" s="1"/>
  <c r="I609" i="13"/>
  <c r="K609" i="13"/>
  <c r="O609" i="13"/>
  <c r="Q609" i="13"/>
  <c r="V609" i="13"/>
  <c r="G610" i="13"/>
  <c r="M610" i="13" s="1"/>
  <c r="I610" i="13"/>
  <c r="K610" i="13"/>
  <c r="O610" i="13"/>
  <c r="Q610" i="13"/>
  <c r="V610" i="13"/>
  <c r="G611" i="13"/>
  <c r="I611" i="13"/>
  <c r="K611" i="13"/>
  <c r="M611" i="13"/>
  <c r="O611" i="13"/>
  <c r="Q611" i="13"/>
  <c r="V611" i="13"/>
  <c r="G612" i="13"/>
  <c r="I612" i="13"/>
  <c r="K612" i="13"/>
  <c r="M612" i="13"/>
  <c r="O612" i="13"/>
  <c r="Q612" i="13"/>
  <c r="V612" i="13"/>
  <c r="G613" i="13"/>
  <c r="M613" i="13" s="1"/>
  <c r="I613" i="13"/>
  <c r="K613" i="13"/>
  <c r="O613" i="13"/>
  <c r="Q613" i="13"/>
  <c r="V613" i="13"/>
  <c r="I614" i="13"/>
  <c r="Q614" i="13"/>
  <c r="G615" i="13"/>
  <c r="I615" i="13"/>
  <c r="K615" i="13"/>
  <c r="K614" i="13" s="1"/>
  <c r="M615" i="13"/>
  <c r="M614" i="13" s="1"/>
  <c r="O615" i="13"/>
  <c r="Q615" i="13"/>
  <c r="V615" i="13"/>
  <c r="V614" i="13" s="1"/>
  <c r="G617" i="13"/>
  <c r="G614" i="13" s="1"/>
  <c r="I617" i="13"/>
  <c r="K617" i="13"/>
  <c r="M617" i="13"/>
  <c r="O617" i="13"/>
  <c r="Q617" i="13"/>
  <c r="V617" i="13"/>
  <c r="G619" i="13"/>
  <c r="M619" i="13" s="1"/>
  <c r="I619" i="13"/>
  <c r="K619" i="13"/>
  <c r="O619" i="13"/>
  <c r="Q619" i="13"/>
  <c r="V619" i="13"/>
  <c r="G622" i="13"/>
  <c r="I622" i="13"/>
  <c r="K622" i="13"/>
  <c r="M622" i="13"/>
  <c r="O622" i="13"/>
  <c r="Q622" i="13"/>
  <c r="V622" i="13"/>
  <c r="G623" i="13"/>
  <c r="I623" i="13"/>
  <c r="K623" i="13"/>
  <c r="M623" i="13"/>
  <c r="O623" i="13"/>
  <c r="Q623" i="13"/>
  <c r="V623" i="13"/>
  <c r="G624" i="13"/>
  <c r="I624" i="13"/>
  <c r="K624" i="13"/>
  <c r="O624" i="13"/>
  <c r="Q624" i="13"/>
  <c r="V624" i="13"/>
  <c r="G625" i="13"/>
  <c r="M625" i="13" s="1"/>
  <c r="I625" i="13"/>
  <c r="K625" i="13"/>
  <c r="O625" i="13"/>
  <c r="Q625" i="13"/>
  <c r="V625" i="13"/>
  <c r="G626" i="13"/>
  <c r="I626" i="13"/>
  <c r="I621" i="13" s="1"/>
  <c r="K626" i="13"/>
  <c r="M626" i="13"/>
  <c r="O626" i="13"/>
  <c r="Q626" i="13"/>
  <c r="Q621" i="13" s="1"/>
  <c r="V626" i="13"/>
  <c r="G627" i="13"/>
  <c r="I627" i="13"/>
  <c r="K627" i="13"/>
  <c r="M627" i="13"/>
  <c r="O627" i="13"/>
  <c r="Q627" i="13"/>
  <c r="V627" i="13"/>
  <c r="G628" i="13"/>
  <c r="I628" i="13"/>
  <c r="K628" i="13"/>
  <c r="M628" i="13"/>
  <c r="O628" i="13"/>
  <c r="Q628" i="13"/>
  <c r="V628" i="13"/>
  <c r="G629" i="13"/>
  <c r="M629" i="13" s="1"/>
  <c r="I629" i="13"/>
  <c r="K629" i="13"/>
  <c r="O629" i="13"/>
  <c r="Q629" i="13"/>
  <c r="V629" i="13"/>
  <c r="G630" i="13"/>
  <c r="I630" i="13"/>
  <c r="K630" i="13"/>
  <c r="M630" i="13"/>
  <c r="O630" i="13"/>
  <c r="Q630" i="13"/>
  <c r="V630" i="13"/>
  <c r="G631" i="13"/>
  <c r="I631" i="13"/>
  <c r="K631" i="13"/>
  <c r="M631" i="13"/>
  <c r="O631" i="13"/>
  <c r="Q631" i="13"/>
  <c r="V631" i="13"/>
  <c r="G632" i="13"/>
  <c r="M632" i="13" s="1"/>
  <c r="I632" i="13"/>
  <c r="K632" i="13"/>
  <c r="O632" i="13"/>
  <c r="Q632" i="13"/>
  <c r="V632" i="13"/>
  <c r="G633" i="13"/>
  <c r="M633" i="13" s="1"/>
  <c r="I633" i="13"/>
  <c r="K633" i="13"/>
  <c r="O633" i="13"/>
  <c r="Q633" i="13"/>
  <c r="V633" i="13"/>
  <c r="G634" i="13"/>
  <c r="M634" i="13" s="1"/>
  <c r="I634" i="13"/>
  <c r="K634" i="13"/>
  <c r="O634" i="13"/>
  <c r="Q634" i="13"/>
  <c r="V634" i="13"/>
  <c r="G635" i="13"/>
  <c r="I635" i="13"/>
  <c r="K635" i="13"/>
  <c r="M635" i="13"/>
  <c r="O635" i="13"/>
  <c r="Q635" i="13"/>
  <c r="V635" i="13"/>
  <c r="G636" i="13"/>
  <c r="M636" i="13" s="1"/>
  <c r="I636" i="13"/>
  <c r="K636" i="13"/>
  <c r="O636" i="13"/>
  <c r="Q636" i="13"/>
  <c r="V636" i="13"/>
  <c r="G637" i="13"/>
  <c r="M637" i="13" s="1"/>
  <c r="I637" i="13"/>
  <c r="K637" i="13"/>
  <c r="O637" i="13"/>
  <c r="Q637" i="13"/>
  <c r="V637" i="13"/>
  <c r="G638" i="13"/>
  <c r="M638" i="13" s="1"/>
  <c r="I638" i="13"/>
  <c r="K638" i="13"/>
  <c r="O638" i="13"/>
  <c r="Q638" i="13"/>
  <c r="V638" i="13"/>
  <c r="G639" i="13"/>
  <c r="I639" i="13"/>
  <c r="K639" i="13"/>
  <c r="M639" i="13"/>
  <c r="O639" i="13"/>
  <c r="Q639" i="13"/>
  <c r="V639" i="13"/>
  <c r="G640" i="13"/>
  <c r="M640" i="13" s="1"/>
  <c r="I640" i="13"/>
  <c r="K640" i="13"/>
  <c r="O640" i="13"/>
  <c r="Q640" i="13"/>
  <c r="V640" i="13"/>
  <c r="G641" i="13"/>
  <c r="M641" i="13" s="1"/>
  <c r="I641" i="13"/>
  <c r="K641" i="13"/>
  <c r="O641" i="13"/>
  <c r="Q641" i="13"/>
  <c r="V641" i="13"/>
  <c r="G642" i="13"/>
  <c r="M642" i="13" s="1"/>
  <c r="I642" i="13"/>
  <c r="K642" i="13"/>
  <c r="O642" i="13"/>
  <c r="Q642" i="13"/>
  <c r="V642" i="13"/>
  <c r="G643" i="13"/>
  <c r="I643" i="13"/>
  <c r="K643" i="13"/>
  <c r="M643" i="13"/>
  <c r="O643" i="13"/>
  <c r="Q643" i="13"/>
  <c r="V643" i="13"/>
  <c r="G644" i="13"/>
  <c r="M644" i="13" s="1"/>
  <c r="I644" i="13"/>
  <c r="K644" i="13"/>
  <c r="O644" i="13"/>
  <c r="Q644" i="13"/>
  <c r="V644" i="13"/>
  <c r="G645" i="13"/>
  <c r="M645" i="13" s="1"/>
  <c r="I645" i="13"/>
  <c r="K645" i="13"/>
  <c r="O645" i="13"/>
  <c r="Q645" i="13"/>
  <c r="V645" i="13"/>
  <c r="G646" i="13"/>
  <c r="M646" i="13" s="1"/>
  <c r="I646" i="13"/>
  <c r="K646" i="13"/>
  <c r="O646" i="13"/>
  <c r="Q646" i="13"/>
  <c r="V646" i="13"/>
  <c r="G647" i="13"/>
  <c r="I647" i="13"/>
  <c r="K647" i="13"/>
  <c r="M647" i="13"/>
  <c r="O647" i="13"/>
  <c r="Q647" i="13"/>
  <c r="V647" i="13"/>
  <c r="G648" i="13"/>
  <c r="M648" i="13" s="1"/>
  <c r="I648" i="13"/>
  <c r="K648" i="13"/>
  <c r="O648" i="13"/>
  <c r="Q648" i="13"/>
  <c r="V648" i="13"/>
  <c r="G649" i="13"/>
  <c r="M649" i="13" s="1"/>
  <c r="I649" i="13"/>
  <c r="K649" i="13"/>
  <c r="O649" i="13"/>
  <c r="Q649" i="13"/>
  <c r="V649" i="13"/>
  <c r="G650" i="13"/>
  <c r="M650" i="13" s="1"/>
  <c r="I650" i="13"/>
  <c r="K650" i="13"/>
  <c r="O650" i="13"/>
  <c r="Q650" i="13"/>
  <c r="V650" i="13"/>
  <c r="G651" i="13"/>
  <c r="I651" i="13"/>
  <c r="K651" i="13"/>
  <c r="M651" i="13"/>
  <c r="O651" i="13"/>
  <c r="Q651" i="13"/>
  <c r="V651" i="13"/>
  <c r="G652" i="13"/>
  <c r="M652" i="13" s="1"/>
  <c r="I652" i="13"/>
  <c r="K652" i="13"/>
  <c r="O652" i="13"/>
  <c r="Q652" i="13"/>
  <c r="V652" i="13"/>
  <c r="G653" i="13"/>
  <c r="M653" i="13" s="1"/>
  <c r="I653" i="13"/>
  <c r="K653" i="13"/>
  <c r="O653" i="13"/>
  <c r="Q653" i="13"/>
  <c r="V653" i="13"/>
  <c r="G654" i="13"/>
  <c r="M654" i="13" s="1"/>
  <c r="I654" i="13"/>
  <c r="K654" i="13"/>
  <c r="O654" i="13"/>
  <c r="Q654" i="13"/>
  <c r="V654" i="13"/>
  <c r="G657" i="13"/>
  <c r="I657" i="13"/>
  <c r="K657" i="13"/>
  <c r="M657" i="13"/>
  <c r="O657" i="13"/>
  <c r="Q657" i="13"/>
  <c r="V657" i="13"/>
  <c r="G659" i="13"/>
  <c r="M659" i="13" s="1"/>
  <c r="I659" i="13"/>
  <c r="K659" i="13"/>
  <c r="O659" i="13"/>
  <c r="Q659" i="13"/>
  <c r="V659" i="13"/>
  <c r="G660" i="13"/>
  <c r="M660" i="13" s="1"/>
  <c r="I660" i="13"/>
  <c r="K660" i="13"/>
  <c r="O660" i="13"/>
  <c r="Q660" i="13"/>
  <c r="V660" i="13"/>
  <c r="G661" i="13"/>
  <c r="M661" i="13" s="1"/>
  <c r="I661" i="13"/>
  <c r="K661" i="13"/>
  <c r="O661" i="13"/>
  <c r="Q661" i="13"/>
  <c r="V661" i="13"/>
  <c r="G662" i="13"/>
  <c r="I662" i="13"/>
  <c r="K662" i="13"/>
  <c r="M662" i="13"/>
  <c r="O662" i="13"/>
  <c r="Q662" i="13"/>
  <c r="V662" i="13"/>
  <c r="G663" i="13"/>
  <c r="M663" i="13" s="1"/>
  <c r="I663" i="13"/>
  <c r="K663" i="13"/>
  <c r="O663" i="13"/>
  <c r="Q663" i="13"/>
  <c r="V663" i="13"/>
  <c r="G664" i="13"/>
  <c r="M664" i="13" s="1"/>
  <c r="I664" i="13"/>
  <c r="K664" i="13"/>
  <c r="O664" i="13"/>
  <c r="Q664" i="13"/>
  <c r="V664" i="13"/>
  <c r="G665" i="13"/>
  <c r="M665" i="13" s="1"/>
  <c r="I665" i="13"/>
  <c r="K665" i="13"/>
  <c r="O665" i="13"/>
  <c r="Q665" i="13"/>
  <c r="V665" i="13"/>
  <c r="G666" i="13"/>
  <c r="I666" i="13"/>
  <c r="K666" i="13"/>
  <c r="M666" i="13"/>
  <c r="O666" i="13"/>
  <c r="Q666" i="13"/>
  <c r="V666" i="13"/>
  <c r="G667" i="13"/>
  <c r="M667" i="13" s="1"/>
  <c r="I667" i="13"/>
  <c r="K667" i="13"/>
  <c r="O667" i="13"/>
  <c r="Q667" i="13"/>
  <c r="V667" i="13"/>
  <c r="G668" i="13"/>
  <c r="M668" i="13" s="1"/>
  <c r="I668" i="13"/>
  <c r="K668" i="13"/>
  <c r="O668" i="13"/>
  <c r="Q668" i="13"/>
  <c r="V668" i="13"/>
  <c r="G669" i="13"/>
  <c r="M669" i="13" s="1"/>
  <c r="I669" i="13"/>
  <c r="K669" i="13"/>
  <c r="O669" i="13"/>
  <c r="Q669" i="13"/>
  <c r="V669" i="13"/>
  <c r="G670" i="13"/>
  <c r="I670" i="13"/>
  <c r="K670" i="13"/>
  <c r="M670" i="13"/>
  <c r="O670" i="13"/>
  <c r="Q670" i="13"/>
  <c r="V670" i="13"/>
  <c r="G671" i="13"/>
  <c r="M671" i="13" s="1"/>
  <c r="I671" i="13"/>
  <c r="K671" i="13"/>
  <c r="O671" i="13"/>
  <c r="Q671" i="13"/>
  <c r="V671" i="13"/>
  <c r="G672" i="13"/>
  <c r="M672" i="13" s="1"/>
  <c r="I672" i="13"/>
  <c r="K672" i="13"/>
  <c r="O672" i="13"/>
  <c r="Q672" i="13"/>
  <c r="V672" i="13"/>
  <c r="G673" i="13"/>
  <c r="M673" i="13" s="1"/>
  <c r="I673" i="13"/>
  <c r="K673" i="13"/>
  <c r="O673" i="13"/>
  <c r="Q673" i="13"/>
  <c r="V673" i="13"/>
  <c r="G674" i="13"/>
  <c r="I674" i="13"/>
  <c r="K674" i="13"/>
  <c r="M674" i="13"/>
  <c r="O674" i="13"/>
  <c r="Q674" i="13"/>
  <c r="V674" i="13"/>
  <c r="G675" i="13"/>
  <c r="M675" i="13" s="1"/>
  <c r="I675" i="13"/>
  <c r="K675" i="13"/>
  <c r="O675" i="13"/>
  <c r="Q675" i="13"/>
  <c r="V675" i="13"/>
  <c r="G676" i="13"/>
  <c r="M676" i="13" s="1"/>
  <c r="I676" i="13"/>
  <c r="K676" i="13"/>
  <c r="O676" i="13"/>
  <c r="Q676" i="13"/>
  <c r="V676" i="13"/>
  <c r="G677" i="13"/>
  <c r="M677" i="13" s="1"/>
  <c r="I677" i="13"/>
  <c r="K677" i="13"/>
  <c r="O677" i="13"/>
  <c r="Q677" i="13"/>
  <c r="V677" i="13"/>
  <c r="G678" i="13"/>
  <c r="I678" i="13"/>
  <c r="K678" i="13"/>
  <c r="M678" i="13"/>
  <c r="O678" i="13"/>
  <c r="Q678" i="13"/>
  <c r="V678" i="13"/>
  <c r="G679" i="13"/>
  <c r="M679" i="13" s="1"/>
  <c r="I679" i="13"/>
  <c r="K679" i="13"/>
  <c r="O679" i="13"/>
  <c r="Q679" i="13"/>
  <c r="V679" i="13"/>
  <c r="G680" i="13"/>
  <c r="M680" i="13" s="1"/>
  <c r="I680" i="13"/>
  <c r="K680" i="13"/>
  <c r="O680" i="13"/>
  <c r="Q680" i="13"/>
  <c r="V680" i="13"/>
  <c r="G681" i="13"/>
  <c r="M681" i="13" s="1"/>
  <c r="I681" i="13"/>
  <c r="K681" i="13"/>
  <c r="O681" i="13"/>
  <c r="Q681" i="13"/>
  <c r="V681" i="13"/>
  <c r="K682" i="13"/>
  <c r="V682" i="13"/>
  <c r="G683" i="13"/>
  <c r="M683" i="13" s="1"/>
  <c r="M682" i="13" s="1"/>
  <c r="I683" i="13"/>
  <c r="I682" i="13" s="1"/>
  <c r="K683" i="13"/>
  <c r="O683" i="13"/>
  <c r="O682" i="13" s="1"/>
  <c r="Q683" i="13"/>
  <c r="Q682" i="13" s="1"/>
  <c r="V683" i="13"/>
  <c r="G686" i="13"/>
  <c r="I686" i="13"/>
  <c r="I685" i="13" s="1"/>
  <c r="K686" i="13"/>
  <c r="K685" i="13" s="1"/>
  <c r="M686" i="13"/>
  <c r="O686" i="13"/>
  <c r="Q686" i="13"/>
  <c r="Q685" i="13" s="1"/>
  <c r="V686" i="13"/>
  <c r="V685" i="13" s="1"/>
  <c r="G710" i="13"/>
  <c r="I710" i="13"/>
  <c r="K710" i="13"/>
  <c r="M710" i="13"/>
  <c r="O710" i="13"/>
  <c r="Q710" i="13"/>
  <c r="V710" i="13"/>
  <c r="G733" i="13"/>
  <c r="I733" i="13"/>
  <c r="K733" i="13"/>
  <c r="M733" i="13"/>
  <c r="O733" i="13"/>
  <c r="Q733" i="13"/>
  <c r="V733" i="13"/>
  <c r="G756" i="13"/>
  <c r="M756" i="13" s="1"/>
  <c r="I756" i="13"/>
  <c r="K756" i="13"/>
  <c r="O756" i="13"/>
  <c r="O685" i="13" s="1"/>
  <c r="Q756" i="13"/>
  <c r="V756" i="13"/>
  <c r="G759" i="13"/>
  <c r="I759" i="13"/>
  <c r="K759" i="13"/>
  <c r="M759" i="13"/>
  <c r="O759" i="13"/>
  <c r="Q759" i="13"/>
  <c r="V759" i="13"/>
  <c r="G762" i="13"/>
  <c r="I762" i="13"/>
  <c r="K762" i="13"/>
  <c r="M762" i="13"/>
  <c r="O762" i="13"/>
  <c r="Q762" i="13"/>
  <c r="V762" i="13"/>
  <c r="G765" i="13"/>
  <c r="I765" i="13"/>
  <c r="K765" i="13"/>
  <c r="M765" i="13"/>
  <c r="O765" i="13"/>
  <c r="Q765" i="13"/>
  <c r="V765" i="13"/>
  <c r="G770" i="13"/>
  <c r="M770" i="13" s="1"/>
  <c r="I770" i="13"/>
  <c r="K770" i="13"/>
  <c r="O770" i="13"/>
  <c r="Q770" i="13"/>
  <c r="V770" i="13"/>
  <c r="G775" i="13"/>
  <c r="I775" i="13"/>
  <c r="K775" i="13"/>
  <c r="M775" i="13"/>
  <c r="O775" i="13"/>
  <c r="Q775" i="13"/>
  <c r="V775" i="13"/>
  <c r="G776" i="13"/>
  <c r="I776" i="13"/>
  <c r="K776" i="13"/>
  <c r="M776" i="13"/>
  <c r="O776" i="13"/>
  <c r="Q776" i="13"/>
  <c r="V776" i="13"/>
  <c r="G777" i="13"/>
  <c r="I777" i="13"/>
  <c r="K777" i="13"/>
  <c r="M777" i="13"/>
  <c r="O777" i="13"/>
  <c r="Q777" i="13"/>
  <c r="V777" i="13"/>
  <c r="G782" i="13"/>
  <c r="M782" i="13" s="1"/>
  <c r="I782" i="13"/>
  <c r="K782" i="13"/>
  <c r="O782" i="13"/>
  <c r="Q782" i="13"/>
  <c r="V782" i="13"/>
  <c r="G783" i="13"/>
  <c r="I783" i="13"/>
  <c r="K783" i="13"/>
  <c r="M783" i="13"/>
  <c r="O783" i="13"/>
  <c r="Q783" i="13"/>
  <c r="V783" i="13"/>
  <c r="G784" i="13"/>
  <c r="I784" i="13"/>
  <c r="K784" i="13"/>
  <c r="M784" i="13"/>
  <c r="O784" i="13"/>
  <c r="Q784" i="13"/>
  <c r="V784" i="13"/>
  <c r="G785" i="13"/>
  <c r="I785" i="13"/>
  <c r="K785" i="13"/>
  <c r="M785" i="13"/>
  <c r="O785" i="13"/>
  <c r="Q785" i="13"/>
  <c r="V785" i="13"/>
  <c r="G786" i="13"/>
  <c r="M786" i="13" s="1"/>
  <c r="I786" i="13"/>
  <c r="K786" i="13"/>
  <c r="O786" i="13"/>
  <c r="Q786" i="13"/>
  <c r="V786" i="13"/>
  <c r="G787" i="13"/>
  <c r="I787" i="13"/>
  <c r="K787" i="13"/>
  <c r="M787" i="13"/>
  <c r="O787" i="13"/>
  <c r="Q787" i="13"/>
  <c r="V787" i="13"/>
  <c r="G788" i="13"/>
  <c r="I788" i="13"/>
  <c r="K788" i="13"/>
  <c r="M788" i="13"/>
  <c r="O788" i="13"/>
  <c r="Q788" i="13"/>
  <c r="V788" i="13"/>
  <c r="G789" i="13"/>
  <c r="I789" i="13"/>
  <c r="K789" i="13"/>
  <c r="M789" i="13"/>
  <c r="O789" i="13"/>
  <c r="Q789" i="13"/>
  <c r="V789" i="13"/>
  <c r="G795" i="13"/>
  <c r="M795" i="13" s="1"/>
  <c r="I795" i="13"/>
  <c r="K795" i="13"/>
  <c r="O795" i="13"/>
  <c r="Q795" i="13"/>
  <c r="V795" i="13"/>
  <c r="G796" i="13"/>
  <c r="I796" i="13"/>
  <c r="K796" i="13"/>
  <c r="M796" i="13"/>
  <c r="O796" i="13"/>
  <c r="Q796" i="13"/>
  <c r="V796" i="13"/>
  <c r="G797" i="13"/>
  <c r="I797" i="13"/>
  <c r="K797" i="13"/>
  <c r="M797" i="13"/>
  <c r="O797" i="13"/>
  <c r="Q797" i="13"/>
  <c r="V797" i="13"/>
  <c r="G799" i="13"/>
  <c r="M799" i="13" s="1"/>
  <c r="M798" i="13" s="1"/>
  <c r="I799" i="13"/>
  <c r="I798" i="13" s="1"/>
  <c r="K799" i="13"/>
  <c r="K798" i="13" s="1"/>
  <c r="O799" i="13"/>
  <c r="O798" i="13" s="1"/>
  <c r="Q799" i="13"/>
  <c r="Q798" i="13" s="1"/>
  <c r="V799" i="13"/>
  <c r="V798" i="13" s="1"/>
  <c r="G800" i="13"/>
  <c r="I800" i="13"/>
  <c r="O800" i="13"/>
  <c r="Q800" i="13"/>
  <c r="G801" i="13"/>
  <c r="I801" i="13"/>
  <c r="K801" i="13"/>
  <c r="K800" i="13" s="1"/>
  <c r="M801" i="13"/>
  <c r="M800" i="13" s="1"/>
  <c r="O801" i="13"/>
  <c r="Q801" i="13"/>
  <c r="V801" i="13"/>
  <c r="V800" i="13" s="1"/>
  <c r="G809" i="13"/>
  <c r="M809" i="13" s="1"/>
  <c r="I809" i="13"/>
  <c r="I808" i="13" s="1"/>
  <c r="K809" i="13"/>
  <c r="O809" i="13"/>
  <c r="O808" i="13" s="1"/>
  <c r="Q809" i="13"/>
  <c r="Q808" i="13" s="1"/>
  <c r="V809" i="13"/>
  <c r="G813" i="13"/>
  <c r="M813" i="13" s="1"/>
  <c r="I813" i="13"/>
  <c r="K813" i="13"/>
  <c r="K808" i="13" s="1"/>
  <c r="O813" i="13"/>
  <c r="Q813" i="13"/>
  <c r="V813" i="13"/>
  <c r="V808" i="13" s="1"/>
  <c r="G823" i="13"/>
  <c r="I823" i="13"/>
  <c r="K823" i="13"/>
  <c r="M823" i="13"/>
  <c r="O823" i="13"/>
  <c r="Q823" i="13"/>
  <c r="V823" i="13"/>
  <c r="G825" i="13"/>
  <c r="I825" i="13"/>
  <c r="K825" i="13"/>
  <c r="M825" i="13"/>
  <c r="O825" i="13"/>
  <c r="Q825" i="13"/>
  <c r="V825" i="13"/>
  <c r="G827" i="13"/>
  <c r="M827" i="13" s="1"/>
  <c r="I827" i="13"/>
  <c r="K827" i="13"/>
  <c r="O827" i="13"/>
  <c r="Q827" i="13"/>
  <c r="V827" i="13"/>
  <c r="G829" i="13"/>
  <c r="M829" i="13" s="1"/>
  <c r="I829" i="13"/>
  <c r="K829" i="13"/>
  <c r="O829" i="13"/>
  <c r="Q829" i="13"/>
  <c r="V829" i="13"/>
  <c r="G831" i="13"/>
  <c r="I831" i="13"/>
  <c r="K831" i="13"/>
  <c r="M831" i="13"/>
  <c r="O831" i="13"/>
  <c r="Q831" i="13"/>
  <c r="V831" i="13"/>
  <c r="G834" i="13"/>
  <c r="I834" i="13"/>
  <c r="K834" i="13"/>
  <c r="M834" i="13"/>
  <c r="O834" i="13"/>
  <c r="Q834" i="13"/>
  <c r="V834" i="13"/>
  <c r="G836" i="13"/>
  <c r="M836" i="13" s="1"/>
  <c r="I836" i="13"/>
  <c r="K836" i="13"/>
  <c r="O836" i="13"/>
  <c r="Q836" i="13"/>
  <c r="V836" i="13"/>
  <c r="G838" i="13"/>
  <c r="M838" i="13" s="1"/>
  <c r="I838" i="13"/>
  <c r="K838" i="13"/>
  <c r="O838" i="13"/>
  <c r="Q838" i="13"/>
  <c r="V838" i="13"/>
  <c r="G840" i="13"/>
  <c r="I840" i="13"/>
  <c r="K840" i="13"/>
  <c r="M840" i="13"/>
  <c r="O840" i="13"/>
  <c r="Q840" i="13"/>
  <c r="V840" i="13"/>
  <c r="G842" i="13"/>
  <c r="I842" i="13"/>
  <c r="K842" i="13"/>
  <c r="M842" i="13"/>
  <c r="O842" i="13"/>
  <c r="Q842" i="13"/>
  <c r="V842" i="13"/>
  <c r="G844" i="13"/>
  <c r="M844" i="13" s="1"/>
  <c r="I844" i="13"/>
  <c r="K844" i="13"/>
  <c r="O844" i="13"/>
  <c r="Q844" i="13"/>
  <c r="V844" i="13"/>
  <c r="G846" i="13"/>
  <c r="M846" i="13" s="1"/>
  <c r="I846" i="13"/>
  <c r="K846" i="13"/>
  <c r="O846" i="13"/>
  <c r="Q846" i="13"/>
  <c r="V846" i="13"/>
  <c r="G853" i="13"/>
  <c r="I853" i="13"/>
  <c r="K853" i="13"/>
  <c r="M853" i="13"/>
  <c r="O853" i="13"/>
  <c r="Q853" i="13"/>
  <c r="V853" i="13"/>
  <c r="G860" i="13"/>
  <c r="I860" i="13"/>
  <c r="K860" i="13"/>
  <c r="M860" i="13"/>
  <c r="O860" i="13"/>
  <c r="Q860" i="13"/>
  <c r="V860" i="13"/>
  <c r="G867" i="13"/>
  <c r="M867" i="13" s="1"/>
  <c r="I867" i="13"/>
  <c r="K867" i="13"/>
  <c r="O867" i="13"/>
  <c r="Q867" i="13"/>
  <c r="V867" i="13"/>
  <c r="G875" i="13"/>
  <c r="M875" i="13" s="1"/>
  <c r="I875" i="13"/>
  <c r="K875" i="13"/>
  <c r="O875" i="13"/>
  <c r="Q875" i="13"/>
  <c r="V875" i="13"/>
  <c r="G883" i="13"/>
  <c r="I883" i="13"/>
  <c r="K883" i="13"/>
  <c r="M883" i="13"/>
  <c r="O883" i="13"/>
  <c r="Q883" i="13"/>
  <c r="V883" i="13"/>
  <c r="G891" i="13"/>
  <c r="I891" i="13"/>
  <c r="K891" i="13"/>
  <c r="M891" i="13"/>
  <c r="O891" i="13"/>
  <c r="Q891" i="13"/>
  <c r="V891" i="13"/>
  <c r="G899" i="13"/>
  <c r="M899" i="13" s="1"/>
  <c r="I899" i="13"/>
  <c r="K899" i="13"/>
  <c r="O899" i="13"/>
  <c r="Q899" i="13"/>
  <c r="V899" i="13"/>
  <c r="G901" i="13"/>
  <c r="M901" i="13" s="1"/>
  <c r="I901" i="13"/>
  <c r="K901" i="13"/>
  <c r="O901" i="13"/>
  <c r="Q901" i="13"/>
  <c r="V901" i="13"/>
  <c r="G908" i="13"/>
  <c r="I908" i="13"/>
  <c r="K908" i="13"/>
  <c r="M908" i="13"/>
  <c r="O908" i="13"/>
  <c r="Q908" i="13"/>
  <c r="V908" i="13"/>
  <c r="G918" i="13"/>
  <c r="I918" i="13"/>
  <c r="K918" i="13"/>
  <c r="M918" i="13"/>
  <c r="O918" i="13"/>
  <c r="Q918" i="13"/>
  <c r="V918" i="13"/>
  <c r="G922" i="13"/>
  <c r="M922" i="13" s="1"/>
  <c r="I922" i="13"/>
  <c r="K922" i="13"/>
  <c r="O922" i="13"/>
  <c r="Q922" i="13"/>
  <c r="V922" i="13"/>
  <c r="G927" i="13"/>
  <c r="M927" i="13" s="1"/>
  <c r="I927" i="13"/>
  <c r="K927" i="13"/>
  <c r="O927" i="13"/>
  <c r="Q927" i="13"/>
  <c r="V927" i="13"/>
  <c r="K929" i="13"/>
  <c r="V929" i="13"/>
  <c r="G930" i="13"/>
  <c r="G929" i="13" s="1"/>
  <c r="I930" i="13"/>
  <c r="K930" i="13"/>
  <c r="M930" i="13"/>
  <c r="O930" i="13"/>
  <c r="O929" i="13" s="1"/>
  <c r="Q930" i="13"/>
  <c r="V930" i="13"/>
  <c r="G932" i="13"/>
  <c r="M932" i="13" s="1"/>
  <c r="I932" i="13"/>
  <c r="I929" i="13" s="1"/>
  <c r="K932" i="13"/>
  <c r="O932" i="13"/>
  <c r="Q932" i="13"/>
  <c r="Q929" i="13" s="1"/>
  <c r="V932" i="13"/>
  <c r="G934" i="13"/>
  <c r="I934" i="13"/>
  <c r="O934" i="13"/>
  <c r="Q934" i="13"/>
  <c r="G935" i="13"/>
  <c r="I935" i="13"/>
  <c r="K935" i="13"/>
  <c r="K934" i="13" s="1"/>
  <c r="M935" i="13"/>
  <c r="M934" i="13" s="1"/>
  <c r="O935" i="13"/>
  <c r="Q935" i="13"/>
  <c r="V935" i="13"/>
  <c r="V934" i="13" s="1"/>
  <c r="G941" i="13"/>
  <c r="M941" i="13" s="1"/>
  <c r="M940" i="13" s="1"/>
  <c r="I941" i="13"/>
  <c r="I940" i="13" s="1"/>
  <c r="K941" i="13"/>
  <c r="O941" i="13"/>
  <c r="O940" i="13" s="1"/>
  <c r="Q941" i="13"/>
  <c r="Q940" i="13" s="1"/>
  <c r="V941" i="13"/>
  <c r="G944" i="13"/>
  <c r="M944" i="13" s="1"/>
  <c r="I944" i="13"/>
  <c r="K944" i="13"/>
  <c r="K940" i="13" s="1"/>
  <c r="O944" i="13"/>
  <c r="Q944" i="13"/>
  <c r="V944" i="13"/>
  <c r="V940" i="13" s="1"/>
  <c r="G947" i="13"/>
  <c r="I947" i="13"/>
  <c r="K947" i="13"/>
  <c r="M947" i="13"/>
  <c r="O947" i="13"/>
  <c r="Q947" i="13"/>
  <c r="V947" i="13"/>
  <c r="G953" i="13"/>
  <c r="I953" i="13"/>
  <c r="K953" i="13"/>
  <c r="M953" i="13"/>
  <c r="O953" i="13"/>
  <c r="Q953" i="13"/>
  <c r="V953" i="13"/>
  <c r="G955" i="13"/>
  <c r="M955" i="13" s="1"/>
  <c r="I955" i="13"/>
  <c r="I954" i="13" s="1"/>
  <c r="K955" i="13"/>
  <c r="K954" i="13" s="1"/>
  <c r="O955" i="13"/>
  <c r="Q955" i="13"/>
  <c r="Q954" i="13" s="1"/>
  <c r="V955" i="13"/>
  <c r="V954" i="13" s="1"/>
  <c r="G957" i="13"/>
  <c r="I957" i="13"/>
  <c r="K957" i="13"/>
  <c r="M957" i="13"/>
  <c r="O957" i="13"/>
  <c r="Q957" i="13"/>
  <c r="V957" i="13"/>
  <c r="G960" i="13"/>
  <c r="I960" i="13"/>
  <c r="K960" i="13"/>
  <c r="M960" i="13"/>
  <c r="O960" i="13"/>
  <c r="Q960" i="13"/>
  <c r="V960" i="13"/>
  <c r="G970" i="13"/>
  <c r="M970" i="13" s="1"/>
  <c r="I970" i="13"/>
  <c r="K970" i="13"/>
  <c r="O970" i="13"/>
  <c r="O954" i="13" s="1"/>
  <c r="Q970" i="13"/>
  <c r="V970" i="13"/>
  <c r="I972" i="13"/>
  <c r="Q972" i="13"/>
  <c r="G973" i="13"/>
  <c r="I973" i="13"/>
  <c r="K973" i="13"/>
  <c r="K972" i="13" s="1"/>
  <c r="M973" i="13"/>
  <c r="M972" i="13" s="1"/>
  <c r="O973" i="13"/>
  <c r="Q973" i="13"/>
  <c r="V973" i="13"/>
  <c r="V972" i="13" s="1"/>
  <c r="G976" i="13"/>
  <c r="G972" i="13" s="1"/>
  <c r="I976" i="13"/>
  <c r="K976" i="13"/>
  <c r="M976" i="13"/>
  <c r="O976" i="13"/>
  <c r="O972" i="13" s="1"/>
  <c r="Q976" i="13"/>
  <c r="V976" i="13"/>
  <c r="G978" i="13"/>
  <c r="M978" i="13" s="1"/>
  <c r="I978" i="13"/>
  <c r="I977" i="13" s="1"/>
  <c r="K978" i="13"/>
  <c r="K977" i="13" s="1"/>
  <c r="O978" i="13"/>
  <c r="Q978" i="13"/>
  <c r="Q977" i="13" s="1"/>
  <c r="V978" i="13"/>
  <c r="V977" i="13" s="1"/>
  <c r="G993" i="13"/>
  <c r="I993" i="13"/>
  <c r="K993" i="13"/>
  <c r="M993" i="13"/>
  <c r="O993" i="13"/>
  <c r="Q993" i="13"/>
  <c r="V993" i="13"/>
  <c r="G995" i="13"/>
  <c r="I995" i="13"/>
  <c r="K995" i="13"/>
  <c r="M995" i="13"/>
  <c r="O995" i="13"/>
  <c r="Q995" i="13"/>
  <c r="V995" i="13"/>
  <c r="G1000" i="13"/>
  <c r="M1000" i="13" s="1"/>
  <c r="I1000" i="13"/>
  <c r="K1000" i="13"/>
  <c r="O1000" i="13"/>
  <c r="O977" i="13" s="1"/>
  <c r="Q1000" i="13"/>
  <c r="V1000" i="13"/>
  <c r="G1002" i="13"/>
  <c r="I1002" i="13"/>
  <c r="O1002" i="13"/>
  <c r="Q1002" i="13"/>
  <c r="G1003" i="13"/>
  <c r="I1003" i="13"/>
  <c r="K1003" i="13"/>
  <c r="K1002" i="13" s="1"/>
  <c r="M1003" i="13"/>
  <c r="M1002" i="13" s="1"/>
  <c r="O1003" i="13"/>
  <c r="Q1003" i="13"/>
  <c r="V1003" i="13"/>
  <c r="V1002" i="13" s="1"/>
  <c r="G1005" i="13"/>
  <c r="M1005" i="13" s="1"/>
  <c r="I1005" i="13"/>
  <c r="I1004" i="13" s="1"/>
  <c r="K1005" i="13"/>
  <c r="O1005" i="13"/>
  <c r="O1004" i="13" s="1"/>
  <c r="Q1005" i="13"/>
  <c r="Q1004" i="13" s="1"/>
  <c r="V1005" i="13"/>
  <c r="G1016" i="13"/>
  <c r="M1016" i="13" s="1"/>
  <c r="I1016" i="13"/>
  <c r="K1016" i="13"/>
  <c r="K1004" i="13" s="1"/>
  <c r="O1016" i="13"/>
  <c r="Q1016" i="13"/>
  <c r="V1016" i="13"/>
  <c r="V1004" i="13" s="1"/>
  <c r="G1056" i="13"/>
  <c r="I1056" i="13"/>
  <c r="K1056" i="13"/>
  <c r="M1056" i="13"/>
  <c r="O1056" i="13"/>
  <c r="Q1056" i="13"/>
  <c r="V1056" i="13"/>
  <c r="G1059" i="13"/>
  <c r="I1059" i="13"/>
  <c r="K1059" i="13"/>
  <c r="M1059" i="13"/>
  <c r="O1059" i="13"/>
  <c r="Q1059" i="13"/>
  <c r="V1059" i="13"/>
  <c r="G1063" i="13"/>
  <c r="M1063" i="13" s="1"/>
  <c r="I1063" i="13"/>
  <c r="K1063" i="13"/>
  <c r="O1063" i="13"/>
  <c r="Q1063" i="13"/>
  <c r="V1063" i="13"/>
  <c r="G1093" i="13"/>
  <c r="M1093" i="13" s="1"/>
  <c r="I1093" i="13"/>
  <c r="K1093" i="13"/>
  <c r="O1093" i="13"/>
  <c r="Q1093" i="13"/>
  <c r="V1093" i="13"/>
  <c r="G1094" i="13"/>
  <c r="I1094" i="13"/>
  <c r="K1094" i="13"/>
  <c r="M1094" i="13"/>
  <c r="O1094" i="13"/>
  <c r="Q1094" i="13"/>
  <c r="V1094" i="13"/>
  <c r="G1095" i="13"/>
  <c r="I1095" i="13"/>
  <c r="K1095" i="13"/>
  <c r="M1095" i="13"/>
  <c r="O1095" i="13"/>
  <c r="Q1095" i="13"/>
  <c r="V1095" i="13"/>
  <c r="G1099" i="13"/>
  <c r="M1099" i="13" s="1"/>
  <c r="I1099" i="13"/>
  <c r="K1099" i="13"/>
  <c r="O1099" i="13"/>
  <c r="Q1099" i="13"/>
  <c r="V1099" i="13"/>
  <c r="G1100" i="13"/>
  <c r="M1100" i="13" s="1"/>
  <c r="I1100" i="13"/>
  <c r="K1100" i="13"/>
  <c r="O1100" i="13"/>
  <c r="Q1100" i="13"/>
  <c r="V1100" i="13"/>
  <c r="G1101" i="13"/>
  <c r="I1101" i="13"/>
  <c r="K1101" i="13"/>
  <c r="M1101" i="13"/>
  <c r="O1101" i="13"/>
  <c r="Q1101" i="13"/>
  <c r="V1101" i="13"/>
  <c r="G1102" i="13"/>
  <c r="I1102" i="13"/>
  <c r="K1102" i="13"/>
  <c r="M1102" i="13"/>
  <c r="O1102" i="13"/>
  <c r="Q1102" i="13"/>
  <c r="V1102" i="13"/>
  <c r="G1103" i="13"/>
  <c r="M1103" i="13" s="1"/>
  <c r="I1103" i="13"/>
  <c r="K1103" i="13"/>
  <c r="O1103" i="13"/>
  <c r="Q1103" i="13"/>
  <c r="V1103" i="13"/>
  <c r="G1104" i="13"/>
  <c r="M1104" i="13" s="1"/>
  <c r="I1104" i="13"/>
  <c r="K1104" i="13"/>
  <c r="O1104" i="13"/>
  <c r="Q1104" i="13"/>
  <c r="V1104" i="13"/>
  <c r="G1105" i="13"/>
  <c r="I1105" i="13"/>
  <c r="K1105" i="13"/>
  <c r="M1105" i="13"/>
  <c r="O1105" i="13"/>
  <c r="Q1105" i="13"/>
  <c r="V1105" i="13"/>
  <c r="G1106" i="13"/>
  <c r="I1106" i="13"/>
  <c r="K1106" i="13"/>
  <c r="M1106" i="13"/>
  <c r="O1106" i="13"/>
  <c r="Q1106" i="13"/>
  <c r="V1106" i="13"/>
  <c r="G1107" i="13"/>
  <c r="M1107" i="13" s="1"/>
  <c r="I1107" i="13"/>
  <c r="K1107" i="13"/>
  <c r="O1107" i="13"/>
  <c r="Q1107" i="13"/>
  <c r="V1107" i="13"/>
  <c r="G1108" i="13"/>
  <c r="M1108" i="13" s="1"/>
  <c r="I1108" i="13"/>
  <c r="K1108" i="13"/>
  <c r="O1108" i="13"/>
  <c r="Q1108" i="13"/>
  <c r="V1108" i="13"/>
  <c r="G1109" i="13"/>
  <c r="I1109" i="13"/>
  <c r="K1109" i="13"/>
  <c r="M1109" i="13"/>
  <c r="O1109" i="13"/>
  <c r="Q1109" i="13"/>
  <c r="V1109" i="13"/>
  <c r="G1110" i="13"/>
  <c r="I1110" i="13"/>
  <c r="K1110" i="13"/>
  <c r="M1110" i="13"/>
  <c r="O1110" i="13"/>
  <c r="Q1110" i="13"/>
  <c r="V1110" i="13"/>
  <c r="G1111" i="13"/>
  <c r="M1111" i="13" s="1"/>
  <c r="I1111" i="13"/>
  <c r="K1111" i="13"/>
  <c r="O1111" i="13"/>
  <c r="Q1111" i="13"/>
  <c r="V1111" i="13"/>
  <c r="G1112" i="13"/>
  <c r="M1112" i="13" s="1"/>
  <c r="I1112" i="13"/>
  <c r="K1112" i="13"/>
  <c r="O1112" i="13"/>
  <c r="Q1112" i="13"/>
  <c r="V1112" i="13"/>
  <c r="G1113" i="13"/>
  <c r="I1113" i="13"/>
  <c r="K1113" i="13"/>
  <c r="M1113" i="13"/>
  <c r="O1113" i="13"/>
  <c r="Q1113" i="13"/>
  <c r="V1113" i="13"/>
  <c r="G1114" i="13"/>
  <c r="I1114" i="13"/>
  <c r="K1114" i="13"/>
  <c r="M1114" i="13"/>
  <c r="O1114" i="13"/>
  <c r="Q1114" i="13"/>
  <c r="V1114" i="13"/>
  <c r="G1115" i="13"/>
  <c r="M1115" i="13" s="1"/>
  <c r="I1115" i="13"/>
  <c r="K1115" i="13"/>
  <c r="O1115" i="13"/>
  <c r="Q1115" i="13"/>
  <c r="V1115" i="13"/>
  <c r="G1116" i="13"/>
  <c r="M1116" i="13" s="1"/>
  <c r="I1116" i="13"/>
  <c r="K1116" i="13"/>
  <c r="O1116" i="13"/>
  <c r="Q1116" i="13"/>
  <c r="V1116" i="13"/>
  <c r="G1117" i="13"/>
  <c r="I1117" i="13"/>
  <c r="K1117" i="13"/>
  <c r="M1117" i="13"/>
  <c r="O1117" i="13"/>
  <c r="Q1117" i="13"/>
  <c r="V1117" i="13"/>
  <c r="G1118" i="13"/>
  <c r="I1118" i="13"/>
  <c r="K1118" i="13"/>
  <c r="M1118" i="13"/>
  <c r="O1118" i="13"/>
  <c r="Q1118" i="13"/>
  <c r="V1118" i="13"/>
  <c r="G1121" i="13"/>
  <c r="M1121" i="13" s="1"/>
  <c r="I1121" i="13"/>
  <c r="K1121" i="13"/>
  <c r="O1121" i="13"/>
  <c r="Q1121" i="13"/>
  <c r="V1121" i="13"/>
  <c r="G1122" i="13"/>
  <c r="M1122" i="13" s="1"/>
  <c r="I1122" i="13"/>
  <c r="K1122" i="13"/>
  <c r="O1122" i="13"/>
  <c r="Q1122" i="13"/>
  <c r="V1122" i="13"/>
  <c r="G1123" i="13"/>
  <c r="I1123" i="13"/>
  <c r="K1123" i="13"/>
  <c r="M1123" i="13"/>
  <c r="O1123" i="13"/>
  <c r="Q1123" i="13"/>
  <c r="V1123" i="13"/>
  <c r="G1124" i="13"/>
  <c r="I1124" i="13"/>
  <c r="K1124" i="13"/>
  <c r="M1124" i="13"/>
  <c r="O1124" i="13"/>
  <c r="Q1124" i="13"/>
  <c r="V1124" i="13"/>
  <c r="G1125" i="13"/>
  <c r="M1125" i="13" s="1"/>
  <c r="I1125" i="13"/>
  <c r="K1125" i="13"/>
  <c r="O1125" i="13"/>
  <c r="Q1125" i="13"/>
  <c r="V1125" i="13"/>
  <c r="G1126" i="13"/>
  <c r="M1126" i="13" s="1"/>
  <c r="I1126" i="13"/>
  <c r="K1126" i="13"/>
  <c r="O1126" i="13"/>
  <c r="Q1126" i="13"/>
  <c r="V1126" i="13"/>
  <c r="G1127" i="13"/>
  <c r="I1127" i="13"/>
  <c r="K1127" i="13"/>
  <c r="M1127" i="13"/>
  <c r="O1127" i="13"/>
  <c r="Q1127" i="13"/>
  <c r="V1127" i="13"/>
  <c r="G1128" i="13"/>
  <c r="I1128" i="13"/>
  <c r="K1128" i="13"/>
  <c r="M1128" i="13"/>
  <c r="O1128" i="13"/>
  <c r="Q1128" i="13"/>
  <c r="V1128" i="13"/>
  <c r="G1129" i="13"/>
  <c r="M1129" i="13" s="1"/>
  <c r="I1129" i="13"/>
  <c r="K1129" i="13"/>
  <c r="O1129" i="13"/>
  <c r="Q1129" i="13"/>
  <c r="V1129" i="13"/>
  <c r="G1130" i="13"/>
  <c r="M1130" i="13" s="1"/>
  <c r="I1130" i="13"/>
  <c r="K1130" i="13"/>
  <c r="O1130" i="13"/>
  <c r="Q1130" i="13"/>
  <c r="V1130" i="13"/>
  <c r="G1131" i="13"/>
  <c r="I1131" i="13"/>
  <c r="K1131" i="13"/>
  <c r="M1131" i="13"/>
  <c r="O1131" i="13"/>
  <c r="Q1131" i="13"/>
  <c r="V1131" i="13"/>
  <c r="G1132" i="13"/>
  <c r="I1132" i="13"/>
  <c r="K1132" i="13"/>
  <c r="M1132" i="13"/>
  <c r="O1132" i="13"/>
  <c r="Q1132" i="13"/>
  <c r="V1132" i="13"/>
  <c r="G1133" i="13"/>
  <c r="M1133" i="13" s="1"/>
  <c r="I1133" i="13"/>
  <c r="K1133" i="13"/>
  <c r="O1133" i="13"/>
  <c r="Q1133" i="13"/>
  <c r="V1133" i="13"/>
  <c r="G1137" i="13"/>
  <c r="M1137" i="13" s="1"/>
  <c r="I1137" i="13"/>
  <c r="K1137" i="13"/>
  <c r="O1137" i="13"/>
  <c r="Q1137" i="13"/>
  <c r="V1137" i="13"/>
  <c r="G1138" i="13"/>
  <c r="I1138" i="13"/>
  <c r="K1138" i="13"/>
  <c r="M1138" i="13"/>
  <c r="O1138" i="13"/>
  <c r="Q1138" i="13"/>
  <c r="V1138" i="13"/>
  <c r="G1139" i="13"/>
  <c r="I1139" i="13"/>
  <c r="K1139" i="13"/>
  <c r="M1139" i="13"/>
  <c r="O1139" i="13"/>
  <c r="Q1139" i="13"/>
  <c r="V1139" i="13"/>
  <c r="G1149" i="13"/>
  <c r="M1149" i="13" s="1"/>
  <c r="I1149" i="13"/>
  <c r="K1149" i="13"/>
  <c r="O1149" i="13"/>
  <c r="Q1149" i="13"/>
  <c r="V1149" i="13"/>
  <c r="G1167" i="13"/>
  <c r="M1167" i="13" s="1"/>
  <c r="I1167" i="13"/>
  <c r="K1167" i="13"/>
  <c r="O1167" i="13"/>
  <c r="Q1167" i="13"/>
  <c r="V1167" i="13"/>
  <c r="G1184" i="13"/>
  <c r="I1184" i="13"/>
  <c r="K1184" i="13"/>
  <c r="M1184" i="13"/>
  <c r="O1184" i="13"/>
  <c r="Q1184" i="13"/>
  <c r="V1184" i="13"/>
  <c r="G1198" i="13"/>
  <c r="I1198" i="13"/>
  <c r="K1198" i="13"/>
  <c r="M1198" i="13"/>
  <c r="O1198" i="13"/>
  <c r="Q1198" i="13"/>
  <c r="V1198" i="13"/>
  <c r="G1208" i="13"/>
  <c r="M1208" i="13" s="1"/>
  <c r="I1208" i="13"/>
  <c r="K1208" i="13"/>
  <c r="O1208" i="13"/>
  <c r="Q1208" i="13"/>
  <c r="V1208" i="13"/>
  <c r="G1215" i="13"/>
  <c r="M1215" i="13" s="1"/>
  <c r="I1215" i="13"/>
  <c r="K1215" i="13"/>
  <c r="O1215" i="13"/>
  <c r="Q1215" i="13"/>
  <c r="V1215" i="13"/>
  <c r="G1216" i="13"/>
  <c r="I1216" i="13"/>
  <c r="K1216" i="13"/>
  <c r="M1216" i="13"/>
  <c r="O1216" i="13"/>
  <c r="Q1216" i="13"/>
  <c r="V1216" i="13"/>
  <c r="G1219" i="13"/>
  <c r="M1219" i="13" s="1"/>
  <c r="I1219" i="13"/>
  <c r="I1218" i="13" s="1"/>
  <c r="K1219" i="13"/>
  <c r="O1219" i="13"/>
  <c r="Q1219" i="13"/>
  <c r="Q1218" i="13" s="1"/>
  <c r="V1219" i="13"/>
  <c r="G1223" i="13"/>
  <c r="M1223" i="13" s="1"/>
  <c r="I1223" i="13"/>
  <c r="K1223" i="13"/>
  <c r="K1218" i="13" s="1"/>
  <c r="O1223" i="13"/>
  <c r="Q1223" i="13"/>
  <c r="V1223" i="13"/>
  <c r="V1218" i="13" s="1"/>
  <c r="G1226" i="13"/>
  <c r="I1226" i="13"/>
  <c r="K1226" i="13"/>
  <c r="M1226" i="13"/>
  <c r="O1226" i="13"/>
  <c r="Q1226" i="13"/>
  <c r="V1226" i="13"/>
  <c r="G1229" i="13"/>
  <c r="I1229" i="13"/>
  <c r="K1229" i="13"/>
  <c r="M1229" i="13"/>
  <c r="O1229" i="13"/>
  <c r="Q1229" i="13"/>
  <c r="V1229" i="13"/>
  <c r="G1233" i="13"/>
  <c r="M1233" i="13" s="1"/>
  <c r="I1233" i="13"/>
  <c r="K1233" i="13"/>
  <c r="O1233" i="13"/>
  <c r="Q1233" i="13"/>
  <c r="V1233" i="13"/>
  <c r="G1237" i="13"/>
  <c r="M1237" i="13" s="1"/>
  <c r="I1237" i="13"/>
  <c r="K1237" i="13"/>
  <c r="O1237" i="13"/>
  <c r="Q1237" i="13"/>
  <c r="V1237" i="13"/>
  <c r="G1244" i="13"/>
  <c r="I1244" i="13"/>
  <c r="K1244" i="13"/>
  <c r="M1244" i="13"/>
  <c r="O1244" i="13"/>
  <c r="Q1244" i="13"/>
  <c r="V1244" i="13"/>
  <c r="G1247" i="13"/>
  <c r="I1247" i="13"/>
  <c r="K1247" i="13"/>
  <c r="M1247" i="13"/>
  <c r="O1247" i="13"/>
  <c r="Q1247" i="13"/>
  <c r="V1247" i="13"/>
  <c r="G1248" i="13"/>
  <c r="M1248" i="13" s="1"/>
  <c r="I1248" i="13"/>
  <c r="K1248" i="13"/>
  <c r="O1248" i="13"/>
  <c r="Q1248" i="13"/>
  <c r="V1248" i="13"/>
  <c r="G1249" i="13"/>
  <c r="M1249" i="13" s="1"/>
  <c r="I1249" i="13"/>
  <c r="K1249" i="13"/>
  <c r="O1249" i="13"/>
  <c r="Q1249" i="13"/>
  <c r="V1249" i="13"/>
  <c r="G1250" i="13"/>
  <c r="I1250" i="13"/>
  <c r="K1250" i="13"/>
  <c r="M1250" i="13"/>
  <c r="O1250" i="13"/>
  <c r="Q1250" i="13"/>
  <c r="V1250" i="13"/>
  <c r="G1252" i="13"/>
  <c r="I1252" i="13"/>
  <c r="K1252" i="13"/>
  <c r="M1252" i="13"/>
  <c r="O1252" i="13"/>
  <c r="Q1252" i="13"/>
  <c r="V1252" i="13"/>
  <c r="G1254" i="13"/>
  <c r="M1254" i="13" s="1"/>
  <c r="I1254" i="13"/>
  <c r="K1254" i="13"/>
  <c r="O1254" i="13"/>
  <c r="Q1254" i="13"/>
  <c r="V1254" i="13"/>
  <c r="I1256" i="13"/>
  <c r="Q1256" i="13"/>
  <c r="G1257" i="13"/>
  <c r="I1257" i="13"/>
  <c r="K1257" i="13"/>
  <c r="K1256" i="13" s="1"/>
  <c r="M1257" i="13"/>
  <c r="O1257" i="13"/>
  <c r="Q1257" i="13"/>
  <c r="V1257" i="13"/>
  <c r="V1256" i="13" s="1"/>
  <c r="G1260" i="13"/>
  <c r="G1256" i="13" s="1"/>
  <c r="I1260" i="13"/>
  <c r="K1260" i="13"/>
  <c r="M1260" i="13"/>
  <c r="O1260" i="13"/>
  <c r="O1256" i="13" s="1"/>
  <c r="Q1260" i="13"/>
  <c r="V1260" i="13"/>
  <c r="G1262" i="13"/>
  <c r="M1262" i="13" s="1"/>
  <c r="I1262" i="13"/>
  <c r="K1262" i="13"/>
  <c r="O1262" i="13"/>
  <c r="Q1262" i="13"/>
  <c r="V1262" i="13"/>
  <c r="G1265" i="13"/>
  <c r="M1265" i="13" s="1"/>
  <c r="I1265" i="13"/>
  <c r="K1265" i="13"/>
  <c r="O1265" i="13"/>
  <c r="Q1265" i="13"/>
  <c r="V1265" i="13"/>
  <c r="G1268" i="13"/>
  <c r="I1268" i="13"/>
  <c r="K1268" i="13"/>
  <c r="M1268" i="13"/>
  <c r="O1268" i="13"/>
  <c r="Q1268" i="13"/>
  <c r="V1268" i="13"/>
  <c r="G1270" i="13"/>
  <c r="M1270" i="13" s="1"/>
  <c r="I1270" i="13"/>
  <c r="K1270" i="13"/>
  <c r="O1270" i="13"/>
  <c r="Q1270" i="13"/>
  <c r="V1270" i="13"/>
  <c r="G1272" i="13"/>
  <c r="M1272" i="13" s="1"/>
  <c r="I1272" i="13"/>
  <c r="K1272" i="13"/>
  <c r="O1272" i="13"/>
  <c r="Q1272" i="13"/>
  <c r="V1272" i="13"/>
  <c r="G1274" i="13"/>
  <c r="I1274" i="13"/>
  <c r="K1274" i="13"/>
  <c r="M1274" i="13"/>
  <c r="O1274" i="13"/>
  <c r="Q1274" i="13"/>
  <c r="V1274" i="13"/>
  <c r="G1275" i="13"/>
  <c r="I1275" i="13"/>
  <c r="K1275" i="13"/>
  <c r="M1275" i="13"/>
  <c r="O1275" i="13"/>
  <c r="Q1275" i="13"/>
  <c r="V1275" i="13"/>
  <c r="G1276" i="13"/>
  <c r="M1276" i="13" s="1"/>
  <c r="I1276" i="13"/>
  <c r="K1276" i="13"/>
  <c r="O1276" i="13"/>
  <c r="Q1276" i="13"/>
  <c r="V1276" i="13"/>
  <c r="G1277" i="13"/>
  <c r="M1277" i="13" s="1"/>
  <c r="I1277" i="13"/>
  <c r="K1277" i="13"/>
  <c r="O1277" i="13"/>
  <c r="Q1277" i="13"/>
  <c r="V1277" i="13"/>
  <c r="G1278" i="13"/>
  <c r="I1278" i="13"/>
  <c r="K1278" i="13"/>
  <c r="K1267" i="13" s="1"/>
  <c r="M1278" i="13"/>
  <c r="O1278" i="13"/>
  <c r="Q1278" i="13"/>
  <c r="V1278" i="13"/>
  <c r="V1267" i="13" s="1"/>
  <c r="G1279" i="13"/>
  <c r="I1279" i="13"/>
  <c r="K1279" i="13"/>
  <c r="M1279" i="13"/>
  <c r="O1279" i="13"/>
  <c r="Q1279" i="13"/>
  <c r="V1279" i="13"/>
  <c r="G1280" i="13"/>
  <c r="M1280" i="13" s="1"/>
  <c r="I1280" i="13"/>
  <c r="K1280" i="13"/>
  <c r="O1280" i="13"/>
  <c r="Q1280" i="13"/>
  <c r="V1280" i="13"/>
  <c r="G1281" i="13"/>
  <c r="M1281" i="13" s="1"/>
  <c r="I1281" i="13"/>
  <c r="K1281" i="13"/>
  <c r="O1281" i="13"/>
  <c r="Q1281" i="13"/>
  <c r="V1281" i="13"/>
  <c r="G1283" i="13"/>
  <c r="I1283" i="13"/>
  <c r="K1283" i="13"/>
  <c r="M1283" i="13"/>
  <c r="O1283" i="13"/>
  <c r="Q1283" i="13"/>
  <c r="V1283" i="13"/>
  <c r="G1284" i="13"/>
  <c r="I1284" i="13"/>
  <c r="K1284" i="13"/>
  <c r="M1284" i="13"/>
  <c r="O1284" i="13"/>
  <c r="Q1284" i="13"/>
  <c r="V1284" i="13"/>
  <c r="G1286" i="13"/>
  <c r="O1286" i="13"/>
  <c r="G1287" i="13"/>
  <c r="M1287" i="13" s="1"/>
  <c r="M1286" i="13" s="1"/>
  <c r="I1287" i="13"/>
  <c r="I1286" i="13" s="1"/>
  <c r="K1287" i="13"/>
  <c r="O1287" i="13"/>
  <c r="Q1287" i="13"/>
  <c r="Q1286" i="13" s="1"/>
  <c r="V1287" i="13"/>
  <c r="G1291" i="13"/>
  <c r="I1291" i="13"/>
  <c r="K1291" i="13"/>
  <c r="M1291" i="13"/>
  <c r="O1291" i="13"/>
  <c r="Q1291" i="13"/>
  <c r="V1291" i="13"/>
  <c r="G1296" i="13"/>
  <c r="I1296" i="13"/>
  <c r="K1296" i="13"/>
  <c r="O1296" i="13"/>
  <c r="O1295" i="13" s="1"/>
  <c r="Q1296" i="13"/>
  <c r="V1296" i="13"/>
  <c r="G1299" i="13"/>
  <c r="M1299" i="13" s="1"/>
  <c r="I1299" i="13"/>
  <c r="K1299" i="13"/>
  <c r="O1299" i="13"/>
  <c r="Q1299" i="13"/>
  <c r="V1299" i="13"/>
  <c r="G1301" i="13"/>
  <c r="I1301" i="13"/>
  <c r="K1301" i="13"/>
  <c r="M1301" i="13"/>
  <c r="O1301" i="13"/>
  <c r="Q1301" i="13"/>
  <c r="V1301" i="13"/>
  <c r="G1315" i="13"/>
  <c r="M1315" i="13" s="1"/>
  <c r="I1315" i="13"/>
  <c r="K1315" i="13"/>
  <c r="O1315" i="13"/>
  <c r="Q1315" i="13"/>
  <c r="V1315" i="13"/>
  <c r="G1317" i="13"/>
  <c r="M1317" i="13" s="1"/>
  <c r="I1317" i="13"/>
  <c r="K1317" i="13"/>
  <c r="O1317" i="13"/>
  <c r="Q1317" i="13"/>
  <c r="V1317" i="13"/>
  <c r="G1320" i="13"/>
  <c r="M1320" i="13" s="1"/>
  <c r="I1320" i="13"/>
  <c r="K1320" i="13"/>
  <c r="O1320" i="13"/>
  <c r="Q1320" i="13"/>
  <c r="V1320" i="13"/>
  <c r="G1323" i="13"/>
  <c r="I1323" i="13"/>
  <c r="K1323" i="13"/>
  <c r="M1323" i="13"/>
  <c r="O1323" i="13"/>
  <c r="Q1323" i="13"/>
  <c r="V1323" i="13"/>
  <c r="G1325" i="13"/>
  <c r="M1325" i="13" s="1"/>
  <c r="I1325" i="13"/>
  <c r="K1325" i="13"/>
  <c r="O1325" i="13"/>
  <c r="Q1325" i="13"/>
  <c r="V1325" i="13"/>
  <c r="G1327" i="13"/>
  <c r="M1327" i="13" s="1"/>
  <c r="I1327" i="13"/>
  <c r="K1327" i="13"/>
  <c r="O1327" i="13"/>
  <c r="Q1327" i="13"/>
  <c r="V1327" i="13"/>
  <c r="G1330" i="13"/>
  <c r="I1330" i="13"/>
  <c r="I1329" i="13" s="1"/>
  <c r="K1330" i="13"/>
  <c r="M1330" i="13"/>
  <c r="O1330" i="13"/>
  <c r="Q1330" i="13"/>
  <c r="Q1329" i="13" s="1"/>
  <c r="V1330" i="13"/>
  <c r="G1333" i="13"/>
  <c r="G1329" i="13" s="1"/>
  <c r="I1333" i="13"/>
  <c r="K1333" i="13"/>
  <c r="K1329" i="13" s="1"/>
  <c r="O1333" i="13"/>
  <c r="Q1333" i="13"/>
  <c r="V1333" i="13"/>
  <c r="V1329" i="13" s="1"/>
  <c r="G1336" i="13"/>
  <c r="I1336" i="13"/>
  <c r="K1336" i="13"/>
  <c r="M1336" i="13"/>
  <c r="O1336" i="13"/>
  <c r="Q1336" i="13"/>
  <c r="V1336" i="13"/>
  <c r="G1339" i="13"/>
  <c r="M1339" i="13" s="1"/>
  <c r="I1339" i="13"/>
  <c r="K1339" i="13"/>
  <c r="O1339" i="13"/>
  <c r="Q1339" i="13"/>
  <c r="V1339" i="13"/>
  <c r="G1343" i="13"/>
  <c r="I1343" i="13"/>
  <c r="K1343" i="13"/>
  <c r="M1343" i="13"/>
  <c r="O1343" i="13"/>
  <c r="Q1343" i="13"/>
  <c r="V1343" i="13"/>
  <c r="G1345" i="13"/>
  <c r="I1345" i="13"/>
  <c r="K1345" i="13"/>
  <c r="M1345" i="13"/>
  <c r="O1345" i="13"/>
  <c r="Q1345" i="13"/>
  <c r="V1345" i="13"/>
  <c r="G1346" i="13"/>
  <c r="M1346" i="13" s="1"/>
  <c r="I1346" i="13"/>
  <c r="K1346" i="13"/>
  <c r="O1346" i="13"/>
  <c r="O1329" i="13" s="1"/>
  <c r="Q1346" i="13"/>
  <c r="V1346" i="13"/>
  <c r="G1347" i="13"/>
  <c r="I1347" i="13"/>
  <c r="O1347" i="13"/>
  <c r="Q1347" i="13"/>
  <c r="G1348" i="13"/>
  <c r="M1348" i="13" s="1"/>
  <c r="M1347" i="13" s="1"/>
  <c r="I1348" i="13"/>
  <c r="K1348" i="13"/>
  <c r="K1347" i="13" s="1"/>
  <c r="O1348" i="13"/>
  <c r="Q1348" i="13"/>
  <c r="V1348" i="13"/>
  <c r="V1347" i="13" s="1"/>
  <c r="G1349" i="13"/>
  <c r="I1349" i="13"/>
  <c r="K1349" i="13"/>
  <c r="M1349" i="13"/>
  <c r="O1349" i="13"/>
  <c r="Q1349" i="13"/>
  <c r="V1349" i="13"/>
  <c r="G1351" i="13"/>
  <c r="M1351" i="13" s="1"/>
  <c r="M1350" i="13" s="1"/>
  <c r="I1351" i="13"/>
  <c r="I1350" i="13" s="1"/>
  <c r="K1351" i="13"/>
  <c r="O1351" i="13"/>
  <c r="Q1351" i="13"/>
  <c r="Q1350" i="13" s="1"/>
  <c r="V1351" i="13"/>
  <c r="G1352" i="13"/>
  <c r="M1352" i="13" s="1"/>
  <c r="I1352" i="13"/>
  <c r="K1352" i="13"/>
  <c r="K1350" i="13" s="1"/>
  <c r="O1352" i="13"/>
  <c r="Q1352" i="13"/>
  <c r="V1352" i="13"/>
  <c r="V1350" i="13" s="1"/>
  <c r="G1353" i="13"/>
  <c r="I1353" i="13"/>
  <c r="K1353" i="13"/>
  <c r="M1353" i="13"/>
  <c r="O1353" i="13"/>
  <c r="Q1353" i="13"/>
  <c r="V1353" i="13"/>
  <c r="G1354" i="13"/>
  <c r="M1354" i="13" s="1"/>
  <c r="I1354" i="13"/>
  <c r="K1354" i="13"/>
  <c r="O1354" i="13"/>
  <c r="O1350" i="13" s="1"/>
  <c r="Q1354" i="13"/>
  <c r="V1354" i="13"/>
  <c r="G1356" i="13"/>
  <c r="M1356" i="13" s="1"/>
  <c r="I1356" i="13"/>
  <c r="K1356" i="13"/>
  <c r="K1355" i="13" s="1"/>
  <c r="O1356" i="13"/>
  <c r="Q1356" i="13"/>
  <c r="V1356" i="13"/>
  <c r="V1355" i="13" s="1"/>
  <c r="G1357" i="13"/>
  <c r="I1357" i="13"/>
  <c r="K1357" i="13"/>
  <c r="M1357" i="13"/>
  <c r="O1357" i="13"/>
  <c r="Q1357" i="13"/>
  <c r="V1357" i="13"/>
  <c r="G1361" i="13"/>
  <c r="G1355" i="13" s="1"/>
  <c r="I1361" i="13"/>
  <c r="K1361" i="13"/>
  <c r="O1361" i="13"/>
  <c r="O1355" i="13" s="1"/>
  <c r="Q1361" i="13"/>
  <c r="V1361" i="13"/>
  <c r="G1363" i="13"/>
  <c r="M1363" i="13" s="1"/>
  <c r="I1363" i="13"/>
  <c r="I1355" i="13" s="1"/>
  <c r="K1363" i="13"/>
  <c r="O1363" i="13"/>
  <c r="Q1363" i="13"/>
  <c r="Q1355" i="13" s="1"/>
  <c r="V1363" i="13"/>
  <c r="G1365" i="13"/>
  <c r="M1365" i="13" s="1"/>
  <c r="I1365" i="13"/>
  <c r="K1365" i="13"/>
  <c r="O1365" i="13"/>
  <c r="Q1365" i="13"/>
  <c r="V1365" i="13"/>
  <c r="G1367" i="13"/>
  <c r="I1367" i="13"/>
  <c r="K1367" i="13"/>
  <c r="M1367" i="13"/>
  <c r="O1367" i="13"/>
  <c r="Q1367" i="13"/>
  <c r="V1367" i="13"/>
  <c r="G1369" i="13"/>
  <c r="O1369" i="13"/>
  <c r="G1370" i="13"/>
  <c r="M1370" i="13" s="1"/>
  <c r="M1369" i="13" s="1"/>
  <c r="I1370" i="13"/>
  <c r="I1369" i="13" s="1"/>
  <c r="K1370" i="13"/>
  <c r="O1370" i="13"/>
  <c r="Q1370" i="13"/>
  <c r="Q1369" i="13" s="1"/>
  <c r="V1370" i="13"/>
  <c r="G1371" i="13"/>
  <c r="M1371" i="13" s="1"/>
  <c r="I1371" i="13"/>
  <c r="K1371" i="13"/>
  <c r="K1369" i="13" s="1"/>
  <c r="O1371" i="13"/>
  <c r="Q1371" i="13"/>
  <c r="V1371" i="13"/>
  <c r="V1369" i="13" s="1"/>
  <c r="G1372" i="13"/>
  <c r="I1372" i="13"/>
  <c r="K1372" i="13"/>
  <c r="M1372" i="13"/>
  <c r="O1372" i="13"/>
  <c r="Q1372" i="13"/>
  <c r="V1372" i="13"/>
  <c r="G1373" i="13"/>
  <c r="O1373" i="13"/>
  <c r="G1374" i="13"/>
  <c r="M1374" i="13" s="1"/>
  <c r="I1374" i="13"/>
  <c r="I1373" i="13" s="1"/>
  <c r="K1374" i="13"/>
  <c r="O1374" i="13"/>
  <c r="Q1374" i="13"/>
  <c r="Q1373" i="13" s="1"/>
  <c r="V1374" i="13"/>
  <c r="G1375" i="13"/>
  <c r="M1375" i="13" s="1"/>
  <c r="I1375" i="13"/>
  <c r="K1375" i="13"/>
  <c r="K1373" i="13" s="1"/>
  <c r="O1375" i="13"/>
  <c r="Q1375" i="13"/>
  <c r="V1375" i="13"/>
  <c r="V1373" i="13" s="1"/>
  <c r="K1376" i="13"/>
  <c r="V1376" i="13"/>
  <c r="G1377" i="13"/>
  <c r="M1377" i="13" s="1"/>
  <c r="M1376" i="13" s="1"/>
  <c r="I1377" i="13"/>
  <c r="K1377" i="13"/>
  <c r="O1377" i="13"/>
  <c r="O1376" i="13" s="1"/>
  <c r="Q1377" i="13"/>
  <c r="V1377" i="13"/>
  <c r="G1378" i="13"/>
  <c r="M1378" i="13" s="1"/>
  <c r="I1378" i="13"/>
  <c r="I1376" i="13" s="1"/>
  <c r="K1378" i="13"/>
  <c r="O1378" i="13"/>
  <c r="Q1378" i="13"/>
  <c r="Q1376" i="13" s="1"/>
  <c r="V1378" i="13"/>
  <c r="G1380" i="13"/>
  <c r="I1380" i="13"/>
  <c r="K1380" i="13"/>
  <c r="M1380" i="13"/>
  <c r="O1380" i="13"/>
  <c r="Q1380" i="13"/>
  <c r="V1380" i="13"/>
  <c r="G1381" i="13"/>
  <c r="G1379" i="13" s="1"/>
  <c r="I1381" i="13"/>
  <c r="K1381" i="13"/>
  <c r="O1381" i="13"/>
  <c r="O1379" i="13" s="1"/>
  <c r="Q1381" i="13"/>
  <c r="V1381" i="13"/>
  <c r="G1382" i="13"/>
  <c r="M1382" i="13" s="1"/>
  <c r="I1382" i="13"/>
  <c r="I1379" i="13" s="1"/>
  <c r="K1382" i="13"/>
  <c r="O1382" i="13"/>
  <c r="Q1382" i="13"/>
  <c r="Q1379" i="13" s="1"/>
  <c r="V1382" i="13"/>
  <c r="G1383" i="13"/>
  <c r="M1383" i="13" s="1"/>
  <c r="I1383" i="13"/>
  <c r="K1383" i="13"/>
  <c r="K1379" i="13" s="1"/>
  <c r="O1383" i="13"/>
  <c r="Q1383" i="13"/>
  <c r="V1383" i="13"/>
  <c r="V1379" i="13" s="1"/>
  <c r="G1384" i="13"/>
  <c r="I1384" i="13"/>
  <c r="K1384" i="13"/>
  <c r="M1384" i="13"/>
  <c r="O1384" i="13"/>
  <c r="Q1384" i="13"/>
  <c r="V1384" i="13"/>
  <c r="G1388" i="13"/>
  <c r="M1388" i="13" s="1"/>
  <c r="I1388" i="13"/>
  <c r="K1388" i="13"/>
  <c r="O1388" i="13"/>
  <c r="Q1388" i="13"/>
  <c r="V1388" i="13"/>
  <c r="G1389" i="13"/>
  <c r="M1389" i="13" s="1"/>
  <c r="I1389" i="13"/>
  <c r="K1389" i="13"/>
  <c r="O1389" i="13"/>
  <c r="Q1389" i="13"/>
  <c r="V1389" i="13"/>
  <c r="G1390" i="13"/>
  <c r="M1390" i="13" s="1"/>
  <c r="I1390" i="13"/>
  <c r="K1390" i="13"/>
  <c r="O1390" i="13"/>
  <c r="Q1390" i="13"/>
  <c r="V1390" i="13"/>
  <c r="G1391" i="13"/>
  <c r="I1391" i="13"/>
  <c r="K1391" i="13"/>
  <c r="M1391" i="13"/>
  <c r="O1391" i="13"/>
  <c r="Q1391" i="13"/>
  <c r="V1391" i="13"/>
  <c r="G1392" i="13"/>
  <c r="M1392" i="13" s="1"/>
  <c r="I1392" i="13"/>
  <c r="K1392" i="13"/>
  <c r="O1392" i="13"/>
  <c r="Q1392" i="13"/>
  <c r="V1392" i="13"/>
  <c r="G1393" i="13"/>
  <c r="M1393" i="13" s="1"/>
  <c r="I1393" i="13"/>
  <c r="K1393" i="13"/>
  <c r="O1393" i="13"/>
  <c r="Q1393" i="13"/>
  <c r="V1393" i="13"/>
  <c r="G1394" i="13"/>
  <c r="M1394" i="13" s="1"/>
  <c r="I1394" i="13"/>
  <c r="K1394" i="13"/>
  <c r="O1394" i="13"/>
  <c r="Q1394" i="13"/>
  <c r="V1394" i="13"/>
  <c r="G1395" i="13"/>
  <c r="I1395" i="13"/>
  <c r="K1395" i="13"/>
  <c r="M1395" i="13"/>
  <c r="O1395" i="13"/>
  <c r="Q1395" i="13"/>
  <c r="V1395" i="13"/>
  <c r="G1396" i="13"/>
  <c r="M1396" i="13" s="1"/>
  <c r="I1396" i="13"/>
  <c r="K1396" i="13"/>
  <c r="O1396" i="13"/>
  <c r="Q1396" i="13"/>
  <c r="V1396" i="13"/>
  <c r="G1397" i="13"/>
  <c r="M1397" i="13" s="1"/>
  <c r="I1397" i="13"/>
  <c r="K1397" i="13"/>
  <c r="O1397" i="13"/>
  <c r="Q1397" i="13"/>
  <c r="V1397" i="13"/>
  <c r="G1398" i="13"/>
  <c r="M1398" i="13" s="1"/>
  <c r="I1398" i="13"/>
  <c r="K1398" i="13"/>
  <c r="O1398" i="13"/>
  <c r="Q1398" i="13"/>
  <c r="V1398" i="13"/>
  <c r="G1399" i="13"/>
  <c r="I1399" i="13"/>
  <c r="K1399" i="13"/>
  <c r="M1399" i="13"/>
  <c r="O1399" i="13"/>
  <c r="Q1399" i="13"/>
  <c r="V1399" i="13"/>
  <c r="G1400" i="13"/>
  <c r="M1400" i="13" s="1"/>
  <c r="I1400" i="13"/>
  <c r="K1400" i="13"/>
  <c r="O1400" i="13"/>
  <c r="Q1400" i="13"/>
  <c r="V1400" i="13"/>
  <c r="G1401" i="13"/>
  <c r="M1401" i="13" s="1"/>
  <c r="I1401" i="13"/>
  <c r="K1401" i="13"/>
  <c r="O1401" i="13"/>
  <c r="Q1401" i="13"/>
  <c r="V1401" i="13"/>
  <c r="G1402" i="13"/>
  <c r="M1402" i="13" s="1"/>
  <c r="I1402" i="13"/>
  <c r="K1402" i="13"/>
  <c r="O1402" i="13"/>
  <c r="Q1402" i="13"/>
  <c r="V1402" i="13"/>
  <c r="G1403" i="13"/>
  <c r="I1403" i="13"/>
  <c r="K1403" i="13"/>
  <c r="M1403" i="13"/>
  <c r="O1403" i="13"/>
  <c r="Q1403" i="13"/>
  <c r="V1403" i="13"/>
  <c r="G1404" i="13"/>
  <c r="M1404" i="13" s="1"/>
  <c r="I1404" i="13"/>
  <c r="K1404" i="13"/>
  <c r="O1404" i="13"/>
  <c r="Q1404" i="13"/>
  <c r="V1404" i="13"/>
  <c r="G1405" i="13"/>
  <c r="M1405" i="13" s="1"/>
  <c r="I1405" i="13"/>
  <c r="K1405" i="13"/>
  <c r="O1405" i="13"/>
  <c r="Q1405" i="13"/>
  <c r="V1405" i="13"/>
  <c r="G1406" i="13"/>
  <c r="I1406" i="13"/>
  <c r="K1406" i="13"/>
  <c r="O1406" i="13"/>
  <c r="Q1406" i="13"/>
  <c r="V1406" i="13"/>
  <c r="G1407" i="13"/>
  <c r="I1407" i="13"/>
  <c r="K1407" i="13"/>
  <c r="M1407" i="13"/>
  <c r="M1406" i="13" s="1"/>
  <c r="O1407" i="13"/>
  <c r="Q1407" i="13"/>
  <c r="V1407" i="13"/>
  <c r="G1413" i="13"/>
  <c r="M1413" i="13" s="1"/>
  <c r="I1413" i="13"/>
  <c r="I1412" i="13" s="1"/>
  <c r="K1413" i="13"/>
  <c r="O1413" i="13"/>
  <c r="Q1413" i="13"/>
  <c r="Q1412" i="13" s="1"/>
  <c r="V1413" i="13"/>
  <c r="G1419" i="13"/>
  <c r="M1419" i="13" s="1"/>
  <c r="I1419" i="13"/>
  <c r="K1419" i="13"/>
  <c r="K1412" i="13" s="1"/>
  <c r="O1419" i="13"/>
  <c r="Q1419" i="13"/>
  <c r="V1419" i="13"/>
  <c r="V1412" i="13" s="1"/>
  <c r="G1424" i="13"/>
  <c r="I1424" i="13"/>
  <c r="K1424" i="13"/>
  <c r="M1424" i="13"/>
  <c r="O1424" i="13"/>
  <c r="Q1424" i="13"/>
  <c r="V1424" i="13"/>
  <c r="G1429" i="13"/>
  <c r="M1429" i="13" s="1"/>
  <c r="I1429" i="13"/>
  <c r="K1429" i="13"/>
  <c r="O1429" i="13"/>
  <c r="O1412" i="13" s="1"/>
  <c r="Q1429" i="13"/>
  <c r="V1429" i="13"/>
  <c r="G1434" i="13"/>
  <c r="M1434" i="13" s="1"/>
  <c r="I1434" i="13"/>
  <c r="K1434" i="13"/>
  <c r="O1434" i="13"/>
  <c r="Q1434" i="13"/>
  <c r="V1434" i="13"/>
  <c r="G1439" i="13"/>
  <c r="M1439" i="13" s="1"/>
  <c r="I1439" i="13"/>
  <c r="K1439" i="13"/>
  <c r="O1439" i="13"/>
  <c r="Q1439" i="13"/>
  <c r="V1439" i="13"/>
  <c r="G1444" i="13"/>
  <c r="I1444" i="13"/>
  <c r="K1444" i="13"/>
  <c r="M1444" i="13"/>
  <c r="O1444" i="13"/>
  <c r="Q1444" i="13"/>
  <c r="V1444" i="13"/>
  <c r="G1450" i="13"/>
  <c r="M1450" i="13" s="1"/>
  <c r="I1450" i="13"/>
  <c r="K1450" i="13"/>
  <c r="O1450" i="13"/>
  <c r="Q1450" i="13"/>
  <c r="V1450" i="13"/>
  <c r="G1452" i="13"/>
  <c r="M1452" i="13" s="1"/>
  <c r="I1452" i="13"/>
  <c r="K1452" i="13"/>
  <c r="O1452" i="13"/>
  <c r="Q1452" i="13"/>
  <c r="V1452" i="13"/>
  <c r="G1466" i="13"/>
  <c r="M1466" i="13" s="1"/>
  <c r="I1466" i="13"/>
  <c r="K1466" i="13"/>
  <c r="O1466" i="13"/>
  <c r="Q1466" i="13"/>
  <c r="V1466" i="13"/>
  <c r="AE1469" i="13"/>
  <c r="AF1469" i="13"/>
  <c r="G154" i="12"/>
  <c r="BA29" i="12"/>
  <c r="BA23" i="12"/>
  <c r="BA16" i="12"/>
  <c r="BA10" i="12"/>
  <c r="G9" i="12"/>
  <c r="M9" i="12" s="1"/>
  <c r="I9" i="12"/>
  <c r="I8" i="12" s="1"/>
  <c r="K9" i="12"/>
  <c r="K8" i="12" s="1"/>
  <c r="O9" i="12"/>
  <c r="Q9" i="12"/>
  <c r="Q8" i="12" s="1"/>
  <c r="V9" i="12"/>
  <c r="V8" i="12" s="1"/>
  <c r="G15" i="12"/>
  <c r="I15" i="12"/>
  <c r="K15" i="12"/>
  <c r="M15" i="12"/>
  <c r="O15" i="12"/>
  <c r="Q15" i="12"/>
  <c r="V15" i="12"/>
  <c r="G22" i="12"/>
  <c r="I22" i="12"/>
  <c r="K22" i="12"/>
  <c r="M22" i="12"/>
  <c r="O22" i="12"/>
  <c r="Q22" i="12"/>
  <c r="V22" i="12"/>
  <c r="G28" i="12"/>
  <c r="G8" i="12" s="1"/>
  <c r="I28" i="12"/>
  <c r="K28" i="12"/>
  <c r="O28" i="12"/>
  <c r="O8" i="12" s="1"/>
  <c r="Q28" i="12"/>
  <c r="V28" i="12"/>
  <c r="G37" i="12"/>
  <c r="M37" i="12" s="1"/>
  <c r="I37" i="12"/>
  <c r="K37" i="12"/>
  <c r="O37" i="12"/>
  <c r="Q37" i="12"/>
  <c r="V37" i="12"/>
  <c r="G50" i="12"/>
  <c r="I50" i="12"/>
  <c r="K50" i="12"/>
  <c r="M50" i="12"/>
  <c r="O50" i="12"/>
  <c r="Q50" i="12"/>
  <c r="V50" i="12"/>
  <c r="G54" i="12"/>
  <c r="I54" i="12"/>
  <c r="K54" i="12"/>
  <c r="M54" i="12"/>
  <c r="O54" i="12"/>
  <c r="Q54" i="12"/>
  <c r="V54" i="12"/>
  <c r="G59" i="12"/>
  <c r="G60" i="12"/>
  <c r="M60" i="12" s="1"/>
  <c r="I60" i="12"/>
  <c r="I59" i="12" s="1"/>
  <c r="K60" i="12"/>
  <c r="K59" i="12" s="1"/>
  <c r="O60" i="12"/>
  <c r="Q60" i="12"/>
  <c r="Q59" i="12" s="1"/>
  <c r="V60" i="12"/>
  <c r="V59" i="12" s="1"/>
  <c r="G80" i="12"/>
  <c r="I80" i="12"/>
  <c r="K80" i="12"/>
  <c r="M80" i="12"/>
  <c r="O80" i="12"/>
  <c r="Q80" i="12"/>
  <c r="V80" i="12"/>
  <c r="G84" i="12"/>
  <c r="I84" i="12"/>
  <c r="K84" i="12"/>
  <c r="M84" i="12"/>
  <c r="O84" i="12"/>
  <c r="Q84" i="12"/>
  <c r="V84" i="12"/>
  <c r="G88" i="12"/>
  <c r="M88" i="12" s="1"/>
  <c r="I88" i="12"/>
  <c r="K88" i="12"/>
  <c r="O88" i="12"/>
  <c r="O59" i="12" s="1"/>
  <c r="Q88" i="12"/>
  <c r="V88" i="12"/>
  <c r="G110" i="12"/>
  <c r="M110" i="12" s="1"/>
  <c r="I110" i="12"/>
  <c r="K110" i="12"/>
  <c r="O110" i="12"/>
  <c r="Q110" i="12"/>
  <c r="V110" i="12"/>
  <c r="G114" i="12"/>
  <c r="I114" i="12"/>
  <c r="K114" i="12"/>
  <c r="M114" i="12"/>
  <c r="O114" i="12"/>
  <c r="Q114" i="12"/>
  <c r="V114" i="12"/>
  <c r="G120" i="12"/>
  <c r="I120" i="12"/>
  <c r="K120" i="12"/>
  <c r="M120" i="12"/>
  <c r="O120" i="12"/>
  <c r="Q120" i="12"/>
  <c r="V120" i="12"/>
  <c r="G131" i="12"/>
  <c r="M131" i="12" s="1"/>
  <c r="I131" i="12"/>
  <c r="K131" i="12"/>
  <c r="O131" i="12"/>
  <c r="Q131" i="12"/>
  <c r="V131" i="12"/>
  <c r="G145" i="12"/>
  <c r="M145" i="12" s="1"/>
  <c r="I145" i="12"/>
  <c r="K145" i="12"/>
  <c r="O145" i="12"/>
  <c r="Q145" i="12"/>
  <c r="V145" i="12"/>
  <c r="AE154" i="12"/>
  <c r="I20" i="1"/>
  <c r="I19" i="1"/>
  <c r="I18" i="1"/>
  <c r="I17" i="1"/>
  <c r="I16" i="1"/>
  <c r="I172" i="1"/>
  <c r="J171" i="1" s="1"/>
  <c r="F75" i="1"/>
  <c r="G23" i="1" s="1"/>
  <c r="G75" i="1"/>
  <c r="G25" i="1" s="1"/>
  <c r="A25" i="1" s="1"/>
  <c r="H74" i="1"/>
  <c r="I74" i="1" s="1"/>
  <c r="H73" i="1"/>
  <c r="I73" i="1" s="1"/>
  <c r="H72" i="1"/>
  <c r="I72" i="1" s="1"/>
  <c r="H71" i="1"/>
  <c r="I71"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75" i="1" s="1"/>
  <c r="J28" i="1"/>
  <c r="J26" i="1"/>
  <c r="G38" i="1"/>
  <c r="F38" i="1"/>
  <c r="J23" i="1"/>
  <c r="J24" i="1"/>
  <c r="J25" i="1"/>
  <c r="J27" i="1"/>
  <c r="E24" i="1"/>
  <c r="E26" i="1"/>
  <c r="J117" i="1" l="1"/>
  <c r="J120" i="1"/>
  <c r="J122" i="1"/>
  <c r="J124" i="1"/>
  <c r="J126" i="1"/>
  <c r="J128" i="1"/>
  <c r="J130" i="1"/>
  <c r="J132" i="1"/>
  <c r="J134" i="1"/>
  <c r="J136" i="1"/>
  <c r="J138" i="1"/>
  <c r="J140" i="1"/>
  <c r="J142" i="1"/>
  <c r="J144" i="1"/>
  <c r="J146" i="1"/>
  <c r="J148" i="1"/>
  <c r="J150" i="1"/>
  <c r="J152" i="1"/>
  <c r="J154" i="1"/>
  <c r="J156" i="1"/>
  <c r="J158" i="1"/>
  <c r="J160" i="1"/>
  <c r="J162" i="1"/>
  <c r="J164" i="1"/>
  <c r="J166" i="1"/>
  <c r="J118" i="1"/>
  <c r="J170" i="1"/>
  <c r="J119" i="1"/>
  <c r="J121" i="1"/>
  <c r="J123" i="1"/>
  <c r="J125" i="1"/>
  <c r="J127" i="1"/>
  <c r="J129" i="1"/>
  <c r="J131" i="1"/>
  <c r="J133" i="1"/>
  <c r="J135" i="1"/>
  <c r="J137" i="1"/>
  <c r="J139" i="1"/>
  <c r="J141" i="1"/>
  <c r="J143" i="1"/>
  <c r="J145" i="1"/>
  <c r="J147" i="1"/>
  <c r="J149" i="1"/>
  <c r="J151" i="1"/>
  <c r="J153" i="1"/>
  <c r="J155" i="1"/>
  <c r="J157" i="1"/>
  <c r="J159" i="1"/>
  <c r="J161" i="1"/>
  <c r="J163" i="1"/>
  <c r="J165" i="1"/>
  <c r="J168" i="1"/>
  <c r="G26" i="1"/>
  <c r="A26" i="1"/>
  <c r="A23" i="1"/>
  <c r="G28" i="1"/>
  <c r="AF36" i="28"/>
  <c r="M21" i="28"/>
  <c r="M17" i="28" s="1"/>
  <c r="M149" i="27"/>
  <c r="M130" i="27"/>
  <c r="M98" i="27"/>
  <c r="M8" i="27"/>
  <c r="G149" i="27"/>
  <c r="G144" i="27"/>
  <c r="G130" i="27"/>
  <c r="G98" i="27"/>
  <c r="G8" i="27"/>
  <c r="M23" i="26"/>
  <c r="M18" i="26"/>
  <c r="M17" i="26" s="1"/>
  <c r="M12" i="26"/>
  <c r="M8" i="26" s="1"/>
  <c r="M20" i="25"/>
  <c r="M18" i="25" s="1"/>
  <c r="M16" i="25"/>
  <c r="M14" i="25" s="1"/>
  <c r="M12" i="25"/>
  <c r="M10" i="25" s="1"/>
  <c r="G18" i="25"/>
  <c r="M88" i="24"/>
  <c r="M84" i="24" s="1"/>
  <c r="G80" i="24"/>
  <c r="M74" i="24"/>
  <c r="M73" i="24" s="1"/>
  <c r="M62" i="24"/>
  <c r="M60" i="24" s="1"/>
  <c r="M33" i="24"/>
  <c r="M30" i="24" s="1"/>
  <c r="M17" i="24"/>
  <c r="M13" i="24" s="1"/>
  <c r="M12" i="24"/>
  <c r="M8" i="24" s="1"/>
  <c r="G77" i="23"/>
  <c r="M72" i="23"/>
  <c r="M60" i="23"/>
  <c r="M57" i="23" s="1"/>
  <c r="M40" i="23"/>
  <c r="M39" i="23" s="1"/>
  <c r="M32" i="23"/>
  <c r="M27" i="23" s="1"/>
  <c r="M17" i="23"/>
  <c r="M13" i="23" s="1"/>
  <c r="M12" i="23"/>
  <c r="M8" i="23" s="1"/>
  <c r="M53" i="22"/>
  <c r="M130" i="22"/>
  <c r="M134" i="22"/>
  <c r="M70" i="22"/>
  <c r="M8" i="22"/>
  <c r="G139" i="22"/>
  <c r="G130" i="22"/>
  <c r="G70" i="22"/>
  <c r="G53" i="22"/>
  <c r="G8" i="22"/>
  <c r="M96" i="22"/>
  <c r="M93" i="22" s="1"/>
  <c r="M30" i="22"/>
  <c r="M26" i="22" s="1"/>
  <c r="M47" i="21"/>
  <c r="M15" i="21"/>
  <c r="M8" i="21" s="1"/>
  <c r="AF100" i="20"/>
  <c r="M15" i="20"/>
  <c r="M8" i="20" s="1"/>
  <c r="AF58" i="19"/>
  <c r="M15" i="19"/>
  <c r="M8" i="19" s="1"/>
  <c r="M302" i="18"/>
  <c r="G296" i="18"/>
  <c r="M194" i="18"/>
  <c r="M83" i="18"/>
  <c r="I296" i="18"/>
  <c r="Q296" i="18"/>
  <c r="G257" i="18"/>
  <c r="M279" i="18"/>
  <c r="M257" i="18" s="1"/>
  <c r="V257" i="18"/>
  <c r="G240" i="18"/>
  <c r="M241" i="18"/>
  <c r="M240" i="18" s="1"/>
  <c r="G212" i="18"/>
  <c r="M216" i="18"/>
  <c r="M212" i="18"/>
  <c r="I142" i="18"/>
  <c r="O142" i="18"/>
  <c r="M61" i="18"/>
  <c r="M296" i="18"/>
  <c r="G191" i="18"/>
  <c r="M192" i="18"/>
  <c r="M191" i="18" s="1"/>
  <c r="O296" i="18"/>
  <c r="G287" i="18"/>
  <c r="M288" i="18"/>
  <c r="M287" i="18" s="1"/>
  <c r="K257" i="18"/>
  <c r="G184" i="18"/>
  <c r="M185" i="18"/>
  <c r="M184" i="18" s="1"/>
  <c r="G142" i="18"/>
  <c r="M143" i="18"/>
  <c r="M142" i="18" s="1"/>
  <c r="G254" i="18"/>
  <c r="M255" i="18"/>
  <c r="M254" i="18" s="1"/>
  <c r="G194" i="18"/>
  <c r="M208" i="18"/>
  <c r="M93" i="18"/>
  <c r="M39" i="18"/>
  <c r="M38" i="18" s="1"/>
  <c r="M9" i="18"/>
  <c r="M8" i="18" s="1"/>
  <c r="AF335" i="18"/>
  <c r="M80" i="17"/>
  <c r="M93" i="17"/>
  <c r="AF101" i="17"/>
  <c r="G93" i="17"/>
  <c r="M91" i="17"/>
  <c r="M90" i="17" s="1"/>
  <c r="M77" i="17"/>
  <c r="M76" i="17" s="1"/>
  <c r="M60" i="17"/>
  <c r="M59" i="17" s="1"/>
  <c r="G56" i="17"/>
  <c r="M9" i="17"/>
  <c r="M8" i="17" s="1"/>
  <c r="G80" i="17"/>
  <c r="M46" i="16"/>
  <c r="M16" i="16"/>
  <c r="M8" i="16" s="1"/>
  <c r="M334" i="15"/>
  <c r="M107" i="15"/>
  <c r="M8" i="15"/>
  <c r="M292" i="15"/>
  <c r="M169" i="15"/>
  <c r="M57" i="15"/>
  <c r="M182" i="15"/>
  <c r="M97" i="15"/>
  <c r="M37" i="15"/>
  <c r="G232" i="15"/>
  <c r="G224" i="15"/>
  <c r="G169" i="15"/>
  <c r="G97" i="15"/>
  <c r="G8" i="15"/>
  <c r="G292" i="15"/>
  <c r="M289" i="15"/>
  <c r="M282" i="15" s="1"/>
  <c r="M245" i="15"/>
  <c r="M242" i="15" s="1"/>
  <c r="M157" i="15"/>
  <c r="M156" i="15" s="1"/>
  <c r="M251" i="14"/>
  <c r="M247" i="14"/>
  <c r="M24" i="14"/>
  <c r="M184" i="14"/>
  <c r="M171" i="14"/>
  <c r="AF271" i="14"/>
  <c r="G235" i="14"/>
  <c r="G184" i="14"/>
  <c r="G179" i="14"/>
  <c r="G171" i="14"/>
  <c r="G164" i="14"/>
  <c r="M162" i="14"/>
  <c r="M161" i="14" s="1"/>
  <c r="M144" i="14"/>
  <c r="M141" i="14" s="1"/>
  <c r="M137" i="14"/>
  <c r="M136" i="14" s="1"/>
  <c r="M130" i="14"/>
  <c r="M119" i="14" s="1"/>
  <c r="M60" i="14"/>
  <c r="M52" i="14" s="1"/>
  <c r="M9" i="14"/>
  <c r="M8" i="14" s="1"/>
  <c r="M1373" i="13"/>
  <c r="M1412" i="13"/>
  <c r="G1376" i="13"/>
  <c r="M1333" i="13"/>
  <c r="V1286" i="13"/>
  <c r="I1267" i="13"/>
  <c r="O1267" i="13"/>
  <c r="G1267" i="13"/>
  <c r="M954" i="13"/>
  <c r="M808" i="13"/>
  <c r="G1412" i="13"/>
  <c r="G1350" i="13"/>
  <c r="I1295" i="13"/>
  <c r="Q1267" i="13"/>
  <c r="M1267" i="13"/>
  <c r="M1256" i="13"/>
  <c r="M1004" i="13"/>
  <c r="M1381" i="13"/>
  <c r="M1379" i="13" s="1"/>
  <c r="M1361" i="13"/>
  <c r="M1355" i="13" s="1"/>
  <c r="K1295" i="13"/>
  <c r="Q1295" i="13"/>
  <c r="M1296" i="13"/>
  <c r="M1295" i="13" s="1"/>
  <c r="G1295" i="13"/>
  <c r="M1218" i="13"/>
  <c r="M977" i="13"/>
  <c r="M1329" i="13"/>
  <c r="V1295" i="13"/>
  <c r="K1286" i="13"/>
  <c r="O1218" i="13"/>
  <c r="M929" i="13"/>
  <c r="M685" i="13"/>
  <c r="G682" i="13"/>
  <c r="K570" i="13"/>
  <c r="Q570" i="13"/>
  <c r="G570" i="13"/>
  <c r="M331" i="13"/>
  <c r="M167" i="13"/>
  <c r="G1218" i="13"/>
  <c r="G1004" i="13"/>
  <c r="G940" i="13"/>
  <c r="G808" i="13"/>
  <c r="G798" i="13"/>
  <c r="O570" i="13"/>
  <c r="M56" i="13"/>
  <c r="G977" i="13"/>
  <c r="G954" i="13"/>
  <c r="G685" i="13"/>
  <c r="G621" i="13"/>
  <c r="M624" i="13"/>
  <c r="M621" i="13" s="1"/>
  <c r="V621" i="13"/>
  <c r="K621" i="13"/>
  <c r="M525" i="13"/>
  <c r="M252" i="13"/>
  <c r="M208" i="13"/>
  <c r="M8" i="13"/>
  <c r="O621" i="13"/>
  <c r="O614" i="13"/>
  <c r="I570" i="13"/>
  <c r="M510" i="13"/>
  <c r="M339" i="13"/>
  <c r="M41" i="13"/>
  <c r="M571" i="13"/>
  <c r="M570" i="13" s="1"/>
  <c r="M563" i="13"/>
  <c r="M562" i="13" s="1"/>
  <c r="M556" i="13"/>
  <c r="M555" i="13" s="1"/>
  <c r="M400" i="13"/>
  <c r="M384" i="13" s="1"/>
  <c r="M379" i="13"/>
  <c r="M378" i="13" s="1"/>
  <c r="M323" i="13"/>
  <c r="M322" i="13" s="1"/>
  <c r="M293" i="13"/>
  <c r="G56" i="13"/>
  <c r="G208" i="13"/>
  <c r="G8" i="13"/>
  <c r="M49" i="13"/>
  <c r="M59" i="12"/>
  <c r="AF154" i="12"/>
  <c r="M28" i="12"/>
  <c r="M8" i="12" s="1"/>
  <c r="I21" i="1"/>
  <c r="J167" i="1"/>
  <c r="J169" i="1"/>
  <c r="J74" i="1"/>
  <c r="J70" i="1"/>
  <c r="J66" i="1"/>
  <c r="J62" i="1"/>
  <c r="J58" i="1"/>
  <c r="J54" i="1"/>
  <c r="J50" i="1"/>
  <c r="J46" i="1"/>
  <c r="J40" i="1"/>
  <c r="J43" i="1"/>
  <c r="J39" i="1"/>
  <c r="J75" i="1" s="1"/>
  <c r="J71" i="1"/>
  <c r="J67" i="1"/>
  <c r="J63" i="1"/>
  <c r="J59" i="1"/>
  <c r="J55" i="1"/>
  <c r="J51" i="1"/>
  <c r="J47" i="1"/>
  <c r="J41" i="1"/>
  <c r="J72" i="1"/>
  <c r="J68" i="1"/>
  <c r="J64" i="1"/>
  <c r="J60" i="1"/>
  <c r="J56" i="1"/>
  <c r="J52" i="1"/>
  <c r="J48" i="1"/>
  <c r="J44" i="1"/>
  <c r="J73" i="1"/>
  <c r="J69" i="1"/>
  <c r="J65" i="1"/>
  <c r="J61" i="1"/>
  <c r="J57" i="1"/>
  <c r="J53" i="1"/>
  <c r="J49" i="1"/>
  <c r="J45" i="1"/>
  <c r="H75" i="1"/>
  <c r="J172" i="1" l="1"/>
  <c r="A24" i="1"/>
  <c r="G24" i="1"/>
  <c r="A27" i="1" s="1"/>
  <c r="A29" i="1" l="1"/>
  <c r="G29" i="1"/>
  <c r="G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FE39BDB-A26F-45D7-B72F-4B8C20028AFA}">
      <text>
        <r>
          <rPr>
            <sz val="9"/>
            <color indexed="81"/>
            <rFont val="Tahoma"/>
            <family val="2"/>
            <charset val="238"/>
          </rPr>
          <t>Jedná se o informaci, zda se jedná o položku, která je do rozpočtu zadána z cenové soustavy RTS, nebo vlastní.</t>
        </r>
      </text>
    </comment>
    <comment ref="T6" authorId="0" shapeId="0" xr:uid="{188DAB68-0AC1-43EA-96EE-95CA452B6327}">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F2C5FF5A-797D-407E-96BB-01B54AD310A6}">
      <text>
        <r>
          <rPr>
            <sz val="9"/>
            <color indexed="81"/>
            <rFont val="Tahoma"/>
            <family val="2"/>
            <charset val="238"/>
          </rPr>
          <t>Jedná se o informaci, zda se jedná o položku, která je do rozpočtu zadána z cenové soustavy RTS, nebo vlastní.</t>
        </r>
      </text>
    </comment>
    <comment ref="T6" authorId="0" shapeId="0" xr:uid="{C149ADD2-577A-4A82-B3C7-3F84ABE17227}">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B2C4B33F-F2B5-40B1-9A38-1BA42CDF184E}">
      <text>
        <r>
          <rPr>
            <sz val="9"/>
            <color indexed="81"/>
            <rFont val="Tahoma"/>
            <family val="2"/>
            <charset val="238"/>
          </rPr>
          <t>Jedná se o informaci, zda se jedná o položku, která je do rozpočtu zadána z cenové soustavy RTS, nebo vlastní.</t>
        </r>
      </text>
    </comment>
    <comment ref="T6" authorId="0" shapeId="0" xr:uid="{ACBD5CE1-7BFF-413E-B6A8-A646562BB401}">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5D5A6A02-6989-476F-8825-44FBBA6448F3}">
      <text>
        <r>
          <rPr>
            <sz val="9"/>
            <color indexed="81"/>
            <rFont val="Tahoma"/>
            <family val="2"/>
            <charset val="238"/>
          </rPr>
          <t>Jedná se o informaci, zda se jedná o položku, která je do rozpočtu zadána z cenové soustavy RTS, nebo vlastní.</t>
        </r>
      </text>
    </comment>
    <comment ref="T6" authorId="0" shapeId="0" xr:uid="{B3AED93F-13FB-45F6-A0AA-8F87DDBB4AD7}">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66313B76-7832-484D-BAF9-7A07B784DC91}">
      <text>
        <r>
          <rPr>
            <sz val="9"/>
            <color indexed="81"/>
            <rFont val="Tahoma"/>
            <family val="2"/>
            <charset val="238"/>
          </rPr>
          <t>Jedná se o informaci, zda se jedná o položku, která je do rozpočtu zadána z cenové soustavy RTS, nebo vlastní.</t>
        </r>
      </text>
    </comment>
    <comment ref="T6" authorId="0" shapeId="0" xr:uid="{38254547-BBAF-494F-882F-2C013F190FAB}">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D294F678-DB1F-4505-899F-DB96D406C0A2}">
      <text>
        <r>
          <rPr>
            <sz val="9"/>
            <color indexed="81"/>
            <rFont val="Tahoma"/>
            <family val="2"/>
            <charset val="238"/>
          </rPr>
          <t>Jedná se o informaci, zda se jedná o položku, která je do rozpočtu zadána z cenové soustavy RTS, nebo vlastní.</t>
        </r>
      </text>
    </comment>
    <comment ref="T6" authorId="0" shapeId="0" xr:uid="{7F5EAD7B-B1C8-411B-AB49-2FB7EA737236}">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8F5FC69C-4FBB-4ED3-886E-CF5C84C2A5BB}">
      <text>
        <r>
          <rPr>
            <sz val="9"/>
            <color indexed="81"/>
            <rFont val="Tahoma"/>
            <family val="2"/>
            <charset val="238"/>
          </rPr>
          <t>Jedná se o informaci, zda se jedná o položku, která je do rozpočtu zadána z cenové soustavy RTS, nebo vlastní.</t>
        </r>
      </text>
    </comment>
    <comment ref="T6" authorId="0" shapeId="0" xr:uid="{441A1A4A-F663-4B6E-8726-73E2C7E2A759}">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25EDBBE6-1D5D-4233-B93F-633CAFD51EC6}">
      <text>
        <r>
          <rPr>
            <sz val="9"/>
            <color indexed="81"/>
            <rFont val="Tahoma"/>
            <family val="2"/>
            <charset val="238"/>
          </rPr>
          <t>Jedná se o informaci, zda se jedná o položku, která je do rozpočtu zadána z cenové soustavy RTS, nebo vlastní.</t>
        </r>
      </text>
    </comment>
    <comment ref="T6" authorId="0" shapeId="0" xr:uid="{7B1FCA88-42B5-4DC3-A189-C222F8084D59}">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FEFFB9A6-CD05-4D6F-8C82-5ABA138A3A2D}">
      <text>
        <r>
          <rPr>
            <sz val="9"/>
            <color indexed="81"/>
            <rFont val="Tahoma"/>
            <family val="2"/>
            <charset val="238"/>
          </rPr>
          <t>Jedná se o informaci, zda se jedná o položku, která je do rozpočtu zadána z cenové soustavy RTS, nebo vlastní.</t>
        </r>
      </text>
    </comment>
    <comment ref="T6" authorId="0" shapeId="0" xr:uid="{F0884741-ECB9-472E-A9E4-1641EC5FDA3C}">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78BD2D5F-1EF1-4967-8BE6-AA3320011F40}">
      <text>
        <r>
          <rPr>
            <sz val="9"/>
            <color indexed="81"/>
            <rFont val="Tahoma"/>
            <family val="2"/>
            <charset val="238"/>
          </rPr>
          <t>Jedná se o informaci, zda se jedná o položku, která je do rozpočtu zadána z cenové soustavy RTS, nebo vlastní.</t>
        </r>
      </text>
    </comment>
    <comment ref="T6" authorId="0" shapeId="0" xr:uid="{8BDBC214-822C-4090-8E6B-424C19881716}">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EE522448-F340-4B47-B01B-8ECBF51EDA24}">
      <text>
        <r>
          <rPr>
            <sz val="9"/>
            <color indexed="81"/>
            <rFont val="Tahoma"/>
            <family val="2"/>
            <charset val="238"/>
          </rPr>
          <t>Jedná se o informaci, zda se jedná o položku, která je do rozpočtu zadána z cenové soustavy RTS, nebo vlastní.</t>
        </r>
      </text>
    </comment>
    <comment ref="T6" authorId="0" shapeId="0" xr:uid="{CB77AC7A-17DF-4200-AA19-C796A59BED4B}">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5A60B37A-CA67-46B2-9276-78560FC87287}">
      <text>
        <r>
          <rPr>
            <sz val="9"/>
            <color indexed="81"/>
            <rFont val="Tahoma"/>
            <family val="2"/>
            <charset val="238"/>
          </rPr>
          <t>Jedná se o informaci, zda se jedná o položku, která je do rozpočtu zadána z cenové soustavy RTS, nebo vlastní.</t>
        </r>
      </text>
    </comment>
    <comment ref="T6" authorId="0" shapeId="0" xr:uid="{90C5104D-7E1C-479C-AFB9-CC2BDB6EF59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661DB7E6-D909-4D88-AE1B-36D76076ECB5}">
      <text>
        <r>
          <rPr>
            <sz val="9"/>
            <color indexed="81"/>
            <rFont val="Tahoma"/>
            <family val="2"/>
            <charset val="238"/>
          </rPr>
          <t>Jedná se o informaci, zda se jedná o položku, která je do rozpočtu zadána z cenové soustavy RTS, nebo vlastní.</t>
        </r>
      </text>
    </comment>
    <comment ref="T6" authorId="0" shapeId="0" xr:uid="{90348DCE-7A33-4FFF-9201-57B140E19DFE}">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1FDB5150-F71F-48DF-90E4-E3C4B55F2307}">
      <text>
        <r>
          <rPr>
            <sz val="9"/>
            <color indexed="81"/>
            <rFont val="Tahoma"/>
            <family val="2"/>
            <charset val="238"/>
          </rPr>
          <t>Jedná se o informaci, zda se jedná o položku, která je do rozpočtu zadána z cenové soustavy RTS, nebo vlastní.</t>
        </r>
      </text>
    </comment>
    <comment ref="T6" authorId="0" shapeId="0" xr:uid="{5B58A5C3-5EAA-427F-AB93-372FD40692DF}">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CDDEC629-C988-429F-B4B8-D7D2A60BEEDE}">
      <text>
        <r>
          <rPr>
            <sz val="9"/>
            <color indexed="81"/>
            <rFont val="Tahoma"/>
            <family val="2"/>
            <charset val="238"/>
          </rPr>
          <t>Jedná se o informaci, zda se jedná o položku, která je do rozpočtu zadána z cenové soustavy RTS, nebo vlastní.</t>
        </r>
      </text>
    </comment>
    <comment ref="T6" authorId="0" shapeId="0" xr:uid="{82428969-005F-48F2-A898-FD93A70D6233}">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02DABCE9-5EC2-4BD5-B5A8-A89E5257F03A}">
      <text>
        <r>
          <rPr>
            <sz val="9"/>
            <color indexed="81"/>
            <rFont val="Tahoma"/>
            <family val="2"/>
            <charset val="238"/>
          </rPr>
          <t>Jedná se o informaci, zda se jedná o položku, která je do rozpočtu zadána z cenové soustavy RTS, nebo vlastní.</t>
        </r>
      </text>
    </comment>
    <comment ref="T6" authorId="0" shapeId="0" xr:uid="{D839CFE7-03B4-4041-92AC-FD245DC74B86}">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Acer</author>
  </authors>
  <commentList>
    <comment ref="S6" authorId="0" shapeId="0" xr:uid="{56B737B8-F6FC-4057-9B4A-AABF685D93CA}">
      <text>
        <r>
          <rPr>
            <sz val="9"/>
            <color indexed="81"/>
            <rFont val="Tahoma"/>
            <family val="2"/>
            <charset val="238"/>
          </rPr>
          <t>Jedná se o informaci, zda se jedná o položku, která je do rozpočtu zadána z cenové soustavy RTS, nebo vlastní.</t>
        </r>
      </text>
    </comment>
    <comment ref="T6" authorId="0" shapeId="0" xr:uid="{C080D5FD-202C-4019-B897-D5757EF583AF}">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<sst xmlns="http://schemas.openxmlformats.org/spreadsheetml/2006/main" count="16672" uniqueCount="3871">
  <si>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</si>
  <si>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</si>
  <si>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</si>
  <si>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</si>
  <si>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</si>
  <si>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</si>
  <si>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</si>
  <si>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</si>
  <si>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</si>
  <si>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</si>
  <si>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</si>
  <si>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</si>
  <si>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</si>
  <si>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</si>
  <si>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</si>
  <si>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</si>
  <si>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</si>
  <si>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</si>
  <si>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</si>
  <si>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</si>
  <si>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</si>
  <si>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</si>
  <si>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</si>
  <si>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</si>
  <si>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</si>
  <si>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</si>
  <si>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</si>
  <si>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</si>
  <si>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</si>
  <si>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</si>
  <si>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</si>
  <si>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</si>
  <si>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</si>
  <si>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</si>
  <si>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</si>
  <si>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</si>
  <si>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</si>
  <si>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</si>
  <si>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</si>
  <si>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</si>
  <si>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</si>
  <si>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</si>
  <si>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</si>
  <si>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131_2022</t>
  </si>
  <si>
    <t>ZŠ Hamry-Rekonstrukce fasád,zateplení,výměna oken</t>
  </si>
  <si>
    <t>Statutární město Brno</t>
  </si>
  <si>
    <t>Dominikánské náměstí 196/1</t>
  </si>
  <si>
    <t>Brno-Brno-město</t>
  </si>
  <si>
    <t>60200</t>
  </si>
  <si>
    <t>44992785</t>
  </si>
  <si>
    <t>CZ44992785</t>
  </si>
  <si>
    <t>Stavba</t>
  </si>
  <si>
    <t>Ostatní a vedlejší náklady</t>
  </si>
  <si>
    <t>700</t>
  </si>
  <si>
    <t>projektový</t>
  </si>
  <si>
    <t>Stavební objekt</t>
  </si>
  <si>
    <t>SO 01-1</t>
  </si>
  <si>
    <t>Stavební řešení - budova Hamry</t>
  </si>
  <si>
    <t>1</t>
  </si>
  <si>
    <t>SO 01-2</t>
  </si>
  <si>
    <t>Stavební řešení budova Obřanská</t>
  </si>
  <si>
    <t>2</t>
  </si>
  <si>
    <t>SO 01-3</t>
  </si>
  <si>
    <t>Hřiště</t>
  </si>
  <si>
    <t>3</t>
  </si>
  <si>
    <t>SO 01-4</t>
  </si>
  <si>
    <t>Kanalizace Hamry</t>
  </si>
  <si>
    <t>4</t>
  </si>
  <si>
    <t>SO 01-5</t>
  </si>
  <si>
    <t>Komunikace a zpevněné plochy Hamry</t>
  </si>
  <si>
    <t>5</t>
  </si>
  <si>
    <t>SO 01-601</t>
  </si>
  <si>
    <t>Stavební část-Rekonstr.otopné soustavy ZŠ Hamry 12 a Obřanská 7</t>
  </si>
  <si>
    <t>601</t>
  </si>
  <si>
    <t>SO 01-602</t>
  </si>
  <si>
    <t>Silnoproudé rozvody</t>
  </si>
  <si>
    <t>602</t>
  </si>
  <si>
    <t>SO 01-603a</t>
  </si>
  <si>
    <t>Měření a regulace Hamry</t>
  </si>
  <si>
    <t>603a</t>
  </si>
  <si>
    <t>SO 01-603b</t>
  </si>
  <si>
    <t>Měření a regulace Obřanská</t>
  </si>
  <si>
    <t>603b</t>
  </si>
  <si>
    <t>SO 01-604</t>
  </si>
  <si>
    <t>Položky PST</t>
  </si>
  <si>
    <t>604</t>
  </si>
  <si>
    <t>SO 01-605</t>
  </si>
  <si>
    <t>Položky strojovny</t>
  </si>
  <si>
    <t>605</t>
  </si>
  <si>
    <t>SO 01-606</t>
  </si>
  <si>
    <t>Položky ZS</t>
  </si>
  <si>
    <t>606</t>
  </si>
  <si>
    <t>SO 01-607</t>
  </si>
  <si>
    <t>Položky nátěrů</t>
  </si>
  <si>
    <t>607</t>
  </si>
  <si>
    <t>SO 01-608</t>
  </si>
  <si>
    <t>Položky ZTI</t>
  </si>
  <si>
    <t>608</t>
  </si>
  <si>
    <t>SO 01-609</t>
  </si>
  <si>
    <t>Vntroareálové teplovodní rozvody</t>
  </si>
  <si>
    <t>609</t>
  </si>
  <si>
    <t>SO 01-902</t>
  </si>
  <si>
    <t>Nové propojení topného systému</t>
  </si>
  <si>
    <t>902</t>
  </si>
  <si>
    <t>Celkem za stavbu</t>
  </si>
  <si>
    <t>CZK</t>
  </si>
  <si>
    <t>#POPS</t>
  </si>
  <si>
    <t>Popis stavby: 131_2022 - ZŠ Hamry-Rekonstrukce fasád,zateplení,výměna oken</t>
  </si>
  <si>
    <t>#POPO</t>
  </si>
  <si>
    <t>Popis objektu: SO 01-1 - Stavební řešení - budova Hamry</t>
  </si>
  <si>
    <t>#POPR</t>
  </si>
  <si>
    <t>Popis rozpočtu: 1 - projektový</t>
  </si>
  <si>
    <t>Popis objektu: SO 01-2 - Stavební řešení budova Obřanská</t>
  </si>
  <si>
    <t>Popis rozpočtu: 2 - projektový</t>
  </si>
  <si>
    <t>Popis objektu: SO 01-3 - Hřiště</t>
  </si>
  <si>
    <t>Popis rozpočtu: 3 - projektový</t>
  </si>
  <si>
    <t>Popis objektu: SO 01-4 - Kanalizace Hamry</t>
  </si>
  <si>
    <t>Popis rozpočtu: 4 - projektový</t>
  </si>
  <si>
    <t>Popis objektu: SO 01-5 - Komunikace a zpevněné plochy Hamry</t>
  </si>
  <si>
    <t>Popis rozpočtu: 5 - projektový</t>
  </si>
  <si>
    <t>Popis objektu: SO 01-601 - Stavební část-Rekonstr.otopné soustavy ZŠ Hamry 12 a Obřanská 7</t>
  </si>
  <si>
    <t>Popis rozpočtu: 601 - projektový</t>
  </si>
  <si>
    <t>Popis objektu: SO 01-602 - Silnoproudé rozvody</t>
  </si>
  <si>
    <t>Popis rozpočtu: 602 - projektový</t>
  </si>
  <si>
    <t>Popis objektu: SO 01-603a - Měření a regulace Hamry</t>
  </si>
  <si>
    <t>Popis rozpočtu: 603a - projektový</t>
  </si>
  <si>
    <t>Popis objektu: SO 01-603b - Měření a regulace Obřanská</t>
  </si>
  <si>
    <t>Popis rozpočtu: 603b - projektový</t>
  </si>
  <si>
    <t>Popis objektu: SO 01-604 - Položky PST</t>
  </si>
  <si>
    <t>Popis rozpočtu: 604 - projektový</t>
  </si>
  <si>
    <t>Popis objektu: SO 01-605 - Položky strojovny</t>
  </si>
  <si>
    <t>Popis rozpočtu: 605 - projektový</t>
  </si>
  <si>
    <t>Popis objektu: SO 01-606 - Položky ZS</t>
  </si>
  <si>
    <t>Popis rozpočtu: 606 - projektový</t>
  </si>
  <si>
    <t>Popis objektu: SO 01-607 - Položky nátěrů</t>
  </si>
  <si>
    <t>Popis rozpočtu: 607 - projektový</t>
  </si>
  <si>
    <t>Popis objektu: SO 01-608 - Položky ZTI</t>
  </si>
  <si>
    <t>Popis rozpočtu: 608 - projektový</t>
  </si>
  <si>
    <t>Popis objektu: SO 01-609 - Vntroareálové teplovodní rozvody</t>
  </si>
  <si>
    <t>Popis rozpočtu: 609 - projektový</t>
  </si>
  <si>
    <t>Popis objektu: SO 01-902 - Nové propojení topného systému</t>
  </si>
  <si>
    <t>Popis rozpočtu: 902 - projektový</t>
  </si>
  <si>
    <t>Popis objektu: SO 01-ON+VN - Ostatní a vedlejší náklady</t>
  </si>
  <si>
    <t>Popis rozpočtu: 700 - projektový</t>
  </si>
  <si>
    <t>Rekapitulace dílů</t>
  </si>
  <si>
    <t>Typ dílu</t>
  </si>
  <si>
    <t>Zemní práce</t>
  </si>
  <si>
    <t>Základy a zvláštní zakládání</t>
  </si>
  <si>
    <t>Svislé a kompletní konstrukce</t>
  </si>
  <si>
    <t>Vodorovné konstrukce</t>
  </si>
  <si>
    <t>Doplňující práce na komunikace</t>
  </si>
  <si>
    <t>Komunikace</t>
  </si>
  <si>
    <t>6</t>
  </si>
  <si>
    <t>Úpravy povrchu, podlahy</t>
  </si>
  <si>
    <t>61</t>
  </si>
  <si>
    <t>Úpravy povrchů vnitřní</t>
  </si>
  <si>
    <t>62</t>
  </si>
  <si>
    <t>Úpravy povrchů vnější</t>
  </si>
  <si>
    <t>63</t>
  </si>
  <si>
    <t>Podlahy a podlahové konstrukce</t>
  </si>
  <si>
    <t>64</t>
  </si>
  <si>
    <t>Výplně otvorů</t>
  </si>
  <si>
    <t>8</t>
  </si>
  <si>
    <t>Trubní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</si>
  <si>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</si>
  <si>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</si>
  <si>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</si>
  <si>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</si>
  <si>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</si>
  <si>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</si>
  <si>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</si>
  <si>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</si>
  <si>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</si>
  <si>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</si>
  <si>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</si>
  <si>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</si>
  <si>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OST</t>
  </si>
  <si>
    <t>711</t>
  </si>
  <si>
    <t>Izolace proti vodě</t>
  </si>
  <si>
    <t>712</t>
  </si>
  <si>
    <t>Povlakové krytiny</t>
  </si>
  <si>
    <t>713</t>
  </si>
  <si>
    <t>Izolace tepelné</t>
  </si>
  <si>
    <t>721</t>
  </si>
  <si>
    <t>Vnitřní kanalizace</t>
  </si>
  <si>
    <t>Zdravotechnika - vnitřní kanalizace</t>
  </si>
  <si>
    <t>722</t>
  </si>
  <si>
    <t>Vnitřní vodovod</t>
  </si>
  <si>
    <t>725</t>
  </si>
  <si>
    <t>Zařizovací předměty</t>
  </si>
  <si>
    <t>730</t>
  </si>
  <si>
    <t>Ústřední vytápění</t>
  </si>
  <si>
    <t>731</t>
  </si>
  <si>
    <t>Kotelny</t>
  </si>
  <si>
    <t>732</t>
  </si>
  <si>
    <t>Strojovny</t>
  </si>
  <si>
    <t>733</t>
  </si>
  <si>
    <t>Rozvod potrubí</t>
  </si>
  <si>
    <t>734</t>
  </si>
  <si>
    <t>Armatury</t>
  </si>
  <si>
    <t>735</t>
  </si>
  <si>
    <t>Otopná tělesa</t>
  </si>
  <si>
    <t>762</t>
  </si>
  <si>
    <t>Konstrukce tesařské</t>
  </si>
  <si>
    <t>763</t>
  </si>
  <si>
    <t>Dřevostavby</t>
  </si>
  <si>
    <t>764</t>
  </si>
  <si>
    <t>Konstrukce klempířské</t>
  </si>
  <si>
    <t>765</t>
  </si>
  <si>
    <t>Krytiny tvrdé</t>
  </si>
  <si>
    <t>766</t>
  </si>
  <si>
    <t>Konstrukce truhlářské</t>
  </si>
  <si>
    <t>767</t>
  </si>
  <si>
    <t>Konstrukce zámečnické</t>
  </si>
  <si>
    <t>771</t>
  </si>
  <si>
    <t>Podlahy z dlaždic a obklady</t>
  </si>
  <si>
    <t>776</t>
  </si>
  <si>
    <t>Podlahy povlakové</t>
  </si>
  <si>
    <t>781</t>
  </si>
  <si>
    <t>Obklady keramické</t>
  </si>
  <si>
    <t>783</t>
  </si>
  <si>
    <t>Nátěry</t>
  </si>
  <si>
    <t>784</t>
  </si>
  <si>
    <t>Malby</t>
  </si>
  <si>
    <t>786</t>
  </si>
  <si>
    <t>Zastiňující technika</t>
  </si>
  <si>
    <t>787</t>
  </si>
  <si>
    <t>Zasklívání</t>
  </si>
  <si>
    <t>799</t>
  </si>
  <si>
    <t>Ostatní</t>
  </si>
  <si>
    <t>M21</t>
  </si>
  <si>
    <t>Elektromontáže</t>
  </si>
  <si>
    <t>M22</t>
  </si>
  <si>
    <t>Montáž sdělovací a zabezp. techniky</t>
  </si>
  <si>
    <t>M23</t>
  </si>
  <si>
    <t>Montáže potrubí</t>
  </si>
  <si>
    <t>M24</t>
  </si>
  <si>
    <t>Montáže vzduchotechnických zařízení</t>
  </si>
  <si>
    <t>M33</t>
  </si>
  <si>
    <t>Montáže dopravních zařízení a vah-výtahy</t>
  </si>
  <si>
    <t>M36</t>
  </si>
  <si>
    <t>Montáže měřících a regulačních zařízení</t>
  </si>
  <si>
    <t>D96</t>
  </si>
  <si>
    <t>PSU</t>
  </si>
  <si>
    <t>VN</t>
  </si>
  <si>
    <t>ON</t>
  </si>
  <si>
    <t>Soupis vedlejších a ostatních nákladů</t>
  </si>
  <si>
    <t>#TypZaznamu#</t>
  </si>
  <si>
    <t>STA</t>
  </si>
  <si>
    <t>SO 01-ON+VN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</si>
  <si>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</si>
  <si>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</si>
  <si>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</si>
  <si>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</si>
  <si>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</si>
  <si>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</si>
  <si>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</si>
  <si>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</si>
  <si>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</si>
  <si>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</si>
  <si>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</si>
  <si>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</si>
  <si>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</si>
  <si>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</si>
  <si>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</si>
  <si>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</si>
  <si>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</si>
  <si>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</si>
  <si>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</si>
  <si>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</si>
  <si>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</si>
  <si>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</si>
  <si>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</si>
  <si>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</si>
  <si>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</si>
  <si>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</si>
  <si>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</si>
  <si>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005121010R</t>
  </si>
  <si>
    <t>Vybudování zařízení staveniště</t>
  </si>
  <si>
    <t>Soubor</t>
  </si>
  <si>
    <t>RTS 23/ I</t>
  </si>
  <si>
    <t>Indiv</t>
  </si>
  <si>
    <t>VRN</t>
  </si>
  <si>
    <t>Běžná</t>
  </si>
  <si>
    <t>POL99_8</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</si>
  <si>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</si>
  <si>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POP</t>
  </si>
  <si>
    <t xml:space="preserve">náklady spojené se zařízením staveniště,přípojek energií k objektům ZS : </t>
  </si>
  <si>
    <t>VV</t>
  </si>
  <si>
    <t xml:space="preserve">případných měřících odběrných míst a zařízení,případná příprava území : </t>
  </si>
  <si>
    <t xml:space="preserve">pro objekty ZS : </t>
  </si>
  <si>
    <t>kpl. : 1</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</si>
  <si>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</si>
  <si>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</si>
  <si>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</si>
  <si>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 xml:space="preserve">náklady na vybavení objektů a provoz zařízení staveniště,ostraha staveniště : </t>
  </si>
  <si>
    <t xml:space="preserve">náklady na energie spotřebované dodavatelem v rámci provozu ZS, : </t>
  </si>
  <si>
    <t xml:space="preserve">náklady na potřebný úklid v prostorách ZS,náklady na nutnou údržbu a : </t>
  </si>
  <si>
    <t xml:space="preserve">opravy na objektech ZS : </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</si>
  <si>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</si>
  <si>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</si>
  <si>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</si>
  <si>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 xml:space="preserve">odstranění objektů ZS včetně přípojek energií a jejich odvoz. : </t>
  </si>
  <si>
    <t xml:space="preserve">položka zahrnuje i náklady na úpravu povrchů po odstranění ZS : </t>
  </si>
  <si>
    <t xml:space="preserve">a úklid ploch na kterých bylo ZS provozováno atd. : </t>
  </si>
  <si>
    <t>005122 R</t>
  </si>
  <si>
    <t>Provozní vlivy</t>
  </si>
  <si>
    <t>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t>
  </si>
  <si>
    <t xml:space="preserve">náklady na ztížené podmínky provádění tam,kde jsou stavební práce : </t>
  </si>
  <si>
    <t xml:space="preserve">zcela nebo zčásti omezovány provozem jiných osob,jde zejména o zvýšené : </t>
  </si>
  <si>
    <t xml:space="preserve">náklady související s omezeným provozem v areálu objednatele nebo : </t>
  </si>
  <si>
    <t xml:space="preserve">o náklady v důsledku nezbytného respektování stávající dopravy, : </t>
  </si>
  <si>
    <t xml:space="preserve">ovlivňující stavební práce,provedení bezpečnostních opatření na ochranu osob : </t>
  </si>
  <si>
    <t xml:space="preserve">a majetku,protihluková a jiná opatření při provádění díla : </t>
  </si>
  <si>
    <t>005005</t>
  </si>
  <si>
    <t>Ochranná opatření uvnitř objektu během výstavby</t>
  </si>
  <si>
    <t>Vlastní</t>
  </si>
  <si>
    <t xml:space="preserve">náklady na zřízení ochrany v kabinách stávajících výtahů uvnitř objektu : </t>
  </si>
  <si>
    <t xml:space="preserve">v místnostech určených pro dopravu materiálů a odpadu,jedná se o zakrytí : </t>
  </si>
  <si>
    <t xml:space="preserve">OSB deskami,plachtami atd. : </t>
  </si>
  <si>
    <t xml:space="preserve">Po ukončení stavebních prací demontáž a odvoz : </t>
  </si>
  <si>
    <t xml:space="preserve">pro stavbu Obřanská - ověření výskytu chráněných druhů : </t>
  </si>
  <si>
    <t xml:space="preserve">živočichů (rorýs) připrovádění praví v období 20.4. - 10.8.2020 : </t>
  </si>
  <si>
    <t xml:space="preserve">zajištění dodávek 12 ks budek pro rorýse - jednokomorová : </t>
  </si>
  <si>
    <t xml:space="preserve">1R 380x190x150 mm : </t>
  </si>
  <si>
    <t xml:space="preserve">pro stavbu Hamry - ověření výskytu chráněných druhů : </t>
  </si>
  <si>
    <t xml:space="preserve">živočichů (netopýr) v době od 31.3. do 1.10.2020 : </t>
  </si>
  <si>
    <t xml:space="preserve">ochrana podlahové krytiny při stavební práci : </t>
  </si>
  <si>
    <t>005006</t>
  </si>
  <si>
    <t>Celkový úklid objektu po provedení stavebních prací</t>
  </si>
  <si>
    <t xml:space="preserve">náklady na úklidové práce v objektu po provedení stavebních prací : </t>
  </si>
  <si>
    <t xml:space="preserve">globální úklid všech dotčených ploch : </t>
  </si>
  <si>
    <t>005124010R</t>
  </si>
  <si>
    <t>Koordinační činnost</t>
  </si>
  <si>
    <t>Koordinace stavebních a technologických dodávek stavby.</t>
  </si>
  <si>
    <t xml:space="preserve">koordinace stavebních a technických dodávek stavby při provádění prací za : </t>
  </si>
  <si>
    <t xml:space="preserve">provozu objednatele : </t>
  </si>
  <si>
    <t>005231020x</t>
  </si>
  <si>
    <t>Komplexní zkoušky</t>
  </si>
  <si>
    <t xml:space="preserve">jedná se o provedení zkoušek a měření instalovaných zařízení : </t>
  </si>
  <si>
    <t xml:space="preserve">vyzkoušení provozních stavů instalovaných zařízení : </t>
  </si>
  <si>
    <t xml:space="preserve">zaškolení obsluhy: : </t>
  </si>
  <si>
    <t xml:space="preserve">osobní výtah : </t>
  </si>
  <si>
    <t xml:space="preserve">vzduchotechnické zařízení-zprovoznění kompaktních VZT jednotek : </t>
  </si>
  <si>
    <t xml:space="preserve">topná zkouška,tlaková zkouška včetně revize venk.rozvodů : </t>
  </si>
  <si>
    <t xml:space="preserve">zaregulování zařízení VZT a vystavení protokolů a komplexní vyzkoušení : </t>
  </si>
  <si>
    <t xml:space="preserve">Kompllexní vyzkoušení zařízení,předání do provozu a zaškolení obsluhy ÚT : </t>
  </si>
  <si>
    <t>topná a tlaková zkouška ÚT vnitřních rozvodů :</t>
  </si>
  <si>
    <t xml:space="preserve">topná a tlaková zkouška ÚT vnitřních rozvodů : </t>
  </si>
  <si>
    <t>005010</t>
  </si>
  <si>
    <t>Zpracování výrobní (dílenské) dokumentace</t>
  </si>
  <si>
    <t>soubor</t>
  </si>
  <si>
    <t xml:space="preserve">včetně statických výpočtů,detailů provedení jednotlivých prvků : </t>
  </si>
  <si>
    <t xml:space="preserve">orientačního systému,kotvení do fasády atd. : </t>
  </si>
  <si>
    <t>005011</t>
  </si>
  <si>
    <t>Zajištění  trvalého a provizorního označení stavby</t>
  </si>
  <si>
    <t xml:space="preserve">o provedení rekonstrukce za spolufinancování z dotace : </t>
  </si>
  <si>
    <t xml:space="preserve">provizorní označení při provádění stavby za spolufinancování z dotace : </t>
  </si>
  <si>
    <t>005012</t>
  </si>
  <si>
    <t>Dokumentace skutečného provedení</t>
  </si>
  <si>
    <t xml:space="preserve">včetně geodetického zaměření venkovních objektů a : </t>
  </si>
  <si>
    <t xml:space="preserve">podzemních vedení : </t>
  </si>
  <si>
    <t xml:space="preserve">geodetické zaměření skutečného provedení stavby : </t>
  </si>
  <si>
    <t xml:space="preserve">pořízení geodetických plánů : </t>
  </si>
  <si>
    <t xml:space="preserve">fotodokumentace celkového průběhu stavby : </t>
  </si>
  <si>
    <t xml:space="preserve">dokumentace skutečného provedení stavby včetně fotodokumentace : </t>
  </si>
  <si>
    <t xml:space="preserve">skrytých a těžko přístupných čáistí : </t>
  </si>
  <si>
    <t xml:space="preserve">dokumentace rozvodů elektro : </t>
  </si>
  <si>
    <t xml:space="preserve">PD skutečného provedení a dodavatelská dokumentace VZT : </t>
  </si>
  <si>
    <t>PD skutečného provedení a dodavatelská dokumentace ÚT :</t>
  </si>
  <si>
    <t xml:space="preserve">PD skutečného provedení a dodavatelská dokumentace ÚT : </t>
  </si>
  <si>
    <t>005013</t>
  </si>
  <si>
    <t>Technická pomoc projektanta</t>
  </si>
  <si>
    <t>zpracování návrhů řešení detailů po odkrytí při rekonstrukci :</t>
  </si>
  <si>
    <t xml:space="preserve">zpracování návrhů řešení detailů po odkrytí při rekonstrukci : </t>
  </si>
  <si>
    <t>005014</t>
  </si>
  <si>
    <t>Revizní zprávy a revize</t>
  </si>
  <si>
    <t xml:space="preserve">zařízení elektroinstalace silnoproudu : </t>
  </si>
  <si>
    <t>elektrických zařízení VZT :</t>
  </si>
  <si>
    <t xml:space="preserve">elektrických zařízení VZT : </t>
  </si>
  <si>
    <t>005015</t>
  </si>
  <si>
    <t>Propagační dotační cedule</t>
  </si>
  <si>
    <t>ks</t>
  </si>
  <si>
    <t xml:space="preserve">text a velikost odsouhlasit na úseku investic a vodního hospodářství : </t>
  </si>
  <si>
    <t xml:space="preserve">ÚMČ Brno Maloměřice a Obřany : </t>
  </si>
  <si>
    <t xml:space="preserve">zajištění výroby a instalace informačních tabulí ke stavbě : </t>
  </si>
  <si>
    <t xml:space="preserve">publicita dle dotačního titulu a praavidel zadavatele : </t>
  </si>
  <si>
    <t>ks : 1</t>
  </si>
  <si>
    <t>005016</t>
  </si>
  <si>
    <t>Bezpečnostní a hygienická opatření na staveništi</t>
  </si>
  <si>
    <t xml:space="preserve">včetně vypracování BOZP : </t>
  </si>
  <si>
    <t xml:space="preserve">náklady na ochranu staveniště před vstupem nepovolaných osob : </t>
  </si>
  <si>
    <t xml:space="preserve">včetně příslušného označení uvnitř budov i na venkovních plochách : </t>
  </si>
  <si>
    <t xml:space="preserve">náklady na osvětlení staveniště,náklady na vypracování potřebné : </t>
  </si>
  <si>
    <t xml:space="preserve">dokumentace pro provoz staveniště z hlediska požární ochrany a : </t>
  </si>
  <si>
    <t>z hlediska provozu staveniště :</t>
  </si>
  <si>
    <t xml:space="preserve">z hlediska provozu staveniště : </t>
  </si>
  <si>
    <t>005017</t>
  </si>
  <si>
    <t>Dokladová část</t>
  </si>
  <si>
    <t>Práce</t>
  </si>
  <si>
    <t>POL1_</t>
  </si>
  <si>
    <t xml:space="preserve">vypracování provozních řádů,návodů na provoz a údržbu : </t>
  </si>
  <si>
    <t xml:space="preserve">zajištění veškerých předepsaných rozborů,atestů,zkoušek a revizí : </t>
  </si>
  <si>
    <t>stavební a funční zkoušky stanovené SoD :</t>
  </si>
  <si>
    <t xml:space="preserve">stavební a funční zkoušky stanovené SoD : </t>
  </si>
  <si>
    <t>SUM</t>
  </si>
  <si>
    <t>jedná se o provedení zkoušek a měření instalovaných zařízení :</t>
  </si>
  <si>
    <t>vyzkoušení provozních stavů instalovaných zařízení :</t>
  </si>
  <si>
    <t>zaškolení obsluhy: :</t>
  </si>
  <si>
    <t>osobní výtah :</t>
  </si>
  <si>
    <t>vzduchotechnické zařízení-zprovoznění kompaktních VZT jednotek :</t>
  </si>
  <si>
    <t>topná zkouška,tlaková zkouška včetně revize venk.rozvodů :</t>
  </si>
  <si>
    <t>zaregulování zařízení VZT a vystavení protokolů a komplexní vyzkoušení :</t>
  </si>
  <si>
    <t>Kompllexní vyzkoušení zařízení,předání do provozu a zaškolení obsluhy ÚT :</t>
  </si>
  <si>
    <t>včetně geodetického zaměření venkovních objektů a :</t>
  </si>
  <si>
    <t>podzemních vedení :</t>
  </si>
  <si>
    <t>geodetické zaměření skutečného provedení stavby :</t>
  </si>
  <si>
    <t>pořízení geodetických plánů :</t>
  </si>
  <si>
    <t>fotodokumentace celkového průběhu stavby :</t>
  </si>
  <si>
    <t>dokumentace skutečného provedení stavby včetně fotodokumentace :</t>
  </si>
  <si>
    <t>skrytých a těžko přístupných čáistí :</t>
  </si>
  <si>
    <t>dokumentace rozvodů elektro :</t>
  </si>
  <si>
    <t>PD skutečného provedení a dodavatelská dokumentace VZT :</t>
  </si>
  <si>
    <t>zařízení elektroinstalace silnoproudu :</t>
  </si>
  <si>
    <t>text a velikost odsouhlasit na úseku investic a vodního hospodářství :</t>
  </si>
  <si>
    <t>ÚMČ Brno Maloměřice a Obřany :</t>
  </si>
  <si>
    <t>zajištění výroby a instalace informačních tabulí ke stavbě :</t>
  </si>
  <si>
    <t>publicita dle dotačního titulu a praavidel zadavatele :</t>
  </si>
  <si>
    <t>včetně vypracování BOZP :</t>
  </si>
  <si>
    <t>náklady na ochranu staveniště před vstupem nepovolaných osob :</t>
  </si>
  <si>
    <t>včetně příslušného označení uvnitř budov i na venkovních plochách :</t>
  </si>
  <si>
    <t>náklady na osvětlení staveniště,náklady na vypracování potřebné :</t>
  </si>
  <si>
    <t>dokumentace pro provoz staveniště z hlediska požární ochrany a :</t>
  </si>
  <si>
    <t>vypracování provozních řádů,návodů na provoz a údržbu :</t>
  </si>
  <si>
    <t>zajištění veškerých předepsaných rozborů,atestů,zkoušek a revizí :</t>
  </si>
  <si>
    <t>END</t>
  </si>
  <si>
    <t>Položkový soupis prací a dodávek</t>
  </si>
  <si>
    <t>113108405R00</t>
  </si>
  <si>
    <t>Odstranění podkladů nebo krytů živičných, v ploše jednotlivě nad 50 m2, tloušťka vrstvy 50 mm</t>
  </si>
  <si>
    <t>m2</t>
  </si>
  <si>
    <t>822-1</t>
  </si>
  <si>
    <t>RTS 22/ II</t>
  </si>
  <si>
    <t>skladba S 3 bourání : 132</t>
  </si>
  <si>
    <t>139601103R00</t>
  </si>
  <si>
    <t>Ruční výkop jam, rýh a šachet v hornině 4</t>
  </si>
  <si>
    <t>m3</t>
  </si>
  <si>
    <t>800-1</t>
  </si>
  <si>
    <t>s přehozením na vzdálenost do 5 m nebo s naložením na ruční dopravní prostředek</t>
  </si>
  <si>
    <t>SPI</t>
  </si>
  <si>
    <t>prohlubeň dojezdu výtahu : 1,4*1,86*2,7</t>
  </si>
  <si>
    <t>základový pas podesty vstupu k výtahu : 0,8*0,2*(1,6+1*2)</t>
  </si>
  <si>
    <t>pro izolaci základů : 0,75*0,6*187,36</t>
  </si>
  <si>
    <t>betonové patky přístřešku pro auto : 0,3*0,3*0,8*4</t>
  </si>
  <si>
    <t>162701105R00</t>
  </si>
  <si>
    <t>Vodorovné přemístění výkopku z horniny 1 až 4, na vzdálenost přes 9 000  do 10 000 m</t>
  </si>
  <si>
    <t>po suchu, bez naložení výkopku, avšak se složením bez rozhrnutí, zpáteční cesta vozidla.</t>
  </si>
  <si>
    <t>162701109R00</t>
  </si>
  <si>
    <t>Vodorovné přemístění výkopku příplatek k ceně za každých dalších i započatých 1 000 m přes 10 000 m  z horniny 1 až 4</t>
  </si>
  <si>
    <t>91,9188*4</t>
  </si>
  <si>
    <t>171101102R00</t>
  </si>
  <si>
    <t>Uložení sypaniny do násypů zhutněných s uzavřením povrchu násypu z hornin soudržných s předepsanou mírou zhutnění v procentech výsledků zkoušek Proctor-Standard                 na 96 % PS</t>
  </si>
  <si>
    <t>s rozprostřením sypaniny ve vrstvách a s hrubým urovnáním,</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</si>
  <si>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</si>
  <si>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</si>
  <si>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</si>
  <si>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</si>
  <si>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po izolaci základů : 0,6*0,45*187,36</t>
  </si>
  <si>
    <t>pod ŽB schodištěm vstupu do výtahu : 0,485*0,39*1,58</t>
  </si>
  <si>
    <t>199000002R00</t>
  </si>
  <si>
    <t>Poplatky za skládku horniny 1- 4, skupina 17 05 04 z Katalogu odpadů</t>
  </si>
  <si>
    <t>273313611R00</t>
  </si>
  <si>
    <t>Beton základových desek prostý třídy C 16/20</t>
  </si>
  <si>
    <t>801-1</t>
  </si>
  <si>
    <t>dodávka a uložení betonu do připravené konstrukce,</t>
  </si>
  <si>
    <t>podkladní beton pod ŽB desky dojezdu výtahu : 0,05*2,52*1,88</t>
  </si>
  <si>
    <t>273321321R00</t>
  </si>
  <si>
    <t>Beton základových desek železový třídy C 20/25</t>
  </si>
  <si>
    <t>bez dodávky a uložení výztuže</t>
  </si>
  <si>
    <t>dno dojezdu výtahu v prohlubni : 0,3*2,52*1,88</t>
  </si>
  <si>
    <t>základová deska před vstupem do výtahu-hlazená ocel.hladítkem S9 : 0,1*0,485*1,58</t>
  </si>
  <si>
    <t>273361921R00</t>
  </si>
  <si>
    <t>Výztuž základových desek ze svařovaných sítí</t>
  </si>
  <si>
    <t>t</t>
  </si>
  <si>
    <t>včetně distančních prvků</t>
  </si>
  <si>
    <t>KY 49 : 0,0073*2,48*1,8*2</t>
  </si>
  <si>
    <t>274313611R00</t>
  </si>
  <si>
    <t>Beton základových pasů prostý třídy C 16/20</t>
  </si>
  <si>
    <t>Včetně dodávky a uložení betonu a kamene.</t>
  </si>
  <si>
    <t>základový pas podesty vstupu k výtahu : 0,39*0,1*(1,6+1*2)</t>
  </si>
  <si>
    <t xml:space="preserve">betonování přímo do výkopu : </t>
  </si>
  <si>
    <t>310237261RT1</t>
  </si>
  <si>
    <t>Zazdívka otvorů o ploše přes 0,09 m2 do 0,25 m2 ve zdivu nadzákladovém cihlami pálenými o tloušťce zdi přes 450 do 600 mm</t>
  </si>
  <si>
    <t>kus</t>
  </si>
  <si>
    <t>801-4</t>
  </si>
  <si>
    <t>včetně pomocného pracovního lešení</t>
  </si>
  <si>
    <t>3.NP nástavba - betonové překlady : 4</t>
  </si>
  <si>
    <t>310239211RT2</t>
  </si>
  <si>
    <t>Zazdívka otvorů o ploše přes 1 m2 do 4 m2 ve zdivu nadzákladovém cihlami pálenými pro jakoukoliv maltu vápenocementovou</t>
  </si>
  <si>
    <t>v místě výtahu : 0,6*(1,68*1,87*3+1,65*0,99)</t>
  </si>
  <si>
    <t>3.NP nástavba : 0,6*(0,65*1,53*2+1,65*1,53+0,23*1,65*4)</t>
  </si>
  <si>
    <t>311271175RT5</t>
  </si>
  <si>
    <t>Zdivo nosné z tvárnic porobetonových hladkých tloušťky 200 mm, charakteristická pevnost v tlaku fk = 3,14 MPa, součinitel prostupu tepla U=0,654 W/m2.K</t>
  </si>
  <si>
    <t>3.NP nástavba - parapety pod okny : 1*2,33*5</t>
  </si>
  <si>
    <t>atika nástavby : 0,7*(3,79*2+20,16)</t>
  </si>
  <si>
    <t>311271177RT6</t>
  </si>
  <si>
    <t>Zdivo nosné z tvárnic porobetonových hladkých tloušťky 300 mm, charakteristická pevnost v tlaku fk = 3,93 MPa, součinitel prostupu tepla U=0,541 W/m2.K</t>
  </si>
  <si>
    <t>stěny výtahové šachty 1.+2.NP : 3,8*2,48*2*2+3,8*1,91*2</t>
  </si>
  <si>
    <t>3.NP : 3,75*(2,48+1,91)</t>
  </si>
  <si>
    <t>prohlubeň : 0,85*2,23*2</t>
  </si>
  <si>
    <t>3.NP nástavba : 3,45*(4*2+1,2+1,49+1,48+1,54+1,5+1,15)</t>
  </si>
  <si>
    <t>stěny výtahové šachty - 1.PP : 3*2,23*2</t>
  </si>
  <si>
    <t>317121101RT2</t>
  </si>
  <si>
    <t>Osazení překladu světlost otvoru do 105 cm, včetně dodávky RZP 119x14x14</t>
  </si>
  <si>
    <t>3.NP - nástavba : 4</t>
  </si>
  <si>
    <t>317121102RT2</t>
  </si>
  <si>
    <t>Osazení překladu světlost otvoru do 180 cm, včetně dodávky RZP 149x14x14</t>
  </si>
  <si>
    <t>3.NP nástavba : 4</t>
  </si>
  <si>
    <t>317121102RT3</t>
  </si>
  <si>
    <t>Osazení překladu světlost otvoru do 180 cm, včetně dodávky RZP 179x14x14</t>
  </si>
  <si>
    <t>3.NP nástavba : 8</t>
  </si>
  <si>
    <t>317168131R00</t>
  </si>
  <si>
    <t>Překlady keramické montáž a dodávka nosné, délky 1250 mm, šířky 70 mm, výšky 238 mm</t>
  </si>
  <si>
    <t>překlady nad výtahové dveře : 18</t>
  </si>
  <si>
    <t>317234410RT2</t>
  </si>
  <si>
    <t>Vyzdívka mezi nosníky cementovou</t>
  </si>
  <si>
    <t>jakýmikoliv cihlami pálenými na jakoukoliv maltu,</t>
  </si>
  <si>
    <t>ocelové překlady nad vstupem do výtahu : 0,25*0,6*2,18+0,25*0,3*2,53</t>
  </si>
  <si>
    <t>319201315R00</t>
  </si>
  <si>
    <t>Vyrovnání povrchu zdiva pod omítku maltou ze SMS tloušťka 10 mm</t>
  </si>
  <si>
    <t>maltou ze suché směsi, bez pomocného lešení,</t>
  </si>
  <si>
    <t xml:space="preserve">po odsekání cihelného ostění : </t>
  </si>
  <si>
    <t>otvorové výplně obvodových zdí : 0,37*((1,37*2+2,75*2)*48+(2,05*2+2,75*2)*11+2,05*2+3,4*2+(2,58*2+2,75*2)*2)</t>
  </si>
  <si>
    <t>0,37*((2,58*2+2,65*2)*2+(1,65*2+2,75*2)*3+(0,69*2+2,77*2)*4+(1,66*2+2,77*2)*2)</t>
  </si>
  <si>
    <t>0,37*((1,67*2+1,87*2)*21+(1,68*2+1,87*2)*18+(1,35*2+1,64*2)*2+(0,55*2+1,25*2)*17)</t>
  </si>
  <si>
    <t>0,37*((0,53*2+1,2*2)*2+(0,6*2+1,29*2)*3+(2,33*2+2,77*2)*11+(0,6*2+1,87*2)*6)</t>
  </si>
  <si>
    <t>0,37*(1,7*2+2,75*2+(1,49*2+2,77*2)*4+(1,55*2+2,76*2)*3+(1,37*2+2,7*2)*3)</t>
  </si>
  <si>
    <t>0,37*((1,05*2+0,63*2)*2+(0,65*2+1,05*2)*3+(1,65*2+0,99*2)*3+(1,35*2+1,65*2)*3)</t>
  </si>
  <si>
    <t>0,37*((1,8*2+1,6*2)*2+(0,6*2+1,86*2)*2+(1,1*2+1,86*2)*20,6*2+1,22*2+1,1*2+1,22*2)</t>
  </si>
  <si>
    <t>0,37*((1,35*2+1,4*2)*8+1,56*2+0,63*2+(0,5*2+02,63*2)*3+1,65*2+0,63*2+(0,53*2+1,2*2)*3)</t>
  </si>
  <si>
    <t>0,37*(1,35*2+1,16*2+(1,1*2+0,35*2)*3+0,75*2+1,25*2+0,9*2+2,02*2+1*2+2,65*2)</t>
  </si>
  <si>
    <t>0,37*(0,93*2+2,55*2+0,64*2+2,55*2+1,68*2+2,7*2+0,58*2+2,7*4+1,68*2+2,85*2)</t>
  </si>
  <si>
    <t>338171122R00</t>
  </si>
  <si>
    <t>Osazování sloupků a vzpěr plotových ocelových výšky do 2,60 m, se zabetonováním do 0,5 m3 do předem připravených jamek betonem C 25/30</t>
  </si>
  <si>
    <t>801-5</t>
  </si>
  <si>
    <t>trubkových nebo profilovaných</t>
  </si>
  <si>
    <t>zabetonování sloupků přístřešku Z1 : 4</t>
  </si>
  <si>
    <t>341311611R00</t>
  </si>
  <si>
    <t>Beton stěn nosných a výplňových prostý, třídy C 16/20</t>
  </si>
  <si>
    <t>stěn a příček výplňových pevných, ochranných přizdívek, parapetních, atikových schodišťových a zábradelních zídek, s pomocným lešením o výšce podlahy do 1,90 m a pro zatížení do 1,5 kPa,</t>
  </si>
  <si>
    <t>zabetonování ukončení vybouraných stropů u výtah.šachty : 0,25*0,25*2,48*9</t>
  </si>
  <si>
    <t>342261213RS1</t>
  </si>
  <si>
    <t>Příčky z desek sádrokartonových dvojité opláštění, jednoduchá konstrukce CW 100 tloušťka příčky 150 mm, desky standard, tloušťky 12,5 mm, tloušťka izolace 80 mm, požární odolnost EI 60</t>
  </si>
  <si>
    <t>zřízení nosné konstrukce příčky, vložení tepelné izolace tl. do 5 cm, montáž desek, tmelení spár Q2 a úprava rohů. Včetně dodávek materiálu.</t>
  </si>
  <si>
    <t>3.NP nástavba : 3,84*(6,64+6)</t>
  </si>
  <si>
    <t>342264514RS1</t>
  </si>
  <si>
    <t>Revizní protipožární dvířka do SDK podhledů rozměr 400x400 mm, požární odolnost EW 30</t>
  </si>
  <si>
    <t>1.NP+2.NP+3.NP : 14+15+12</t>
  </si>
  <si>
    <t>342255028RT1</t>
  </si>
  <si>
    <t>Příčky z cihel a tvárnic nepálených příčky z příčkovek pórobetonových tloušťky 150 mm</t>
  </si>
  <si>
    <t>včetně pomocného lešení</t>
  </si>
  <si>
    <t>3.NP nástavba - obezdívka VZT potrubí : 3,8*(1,74+0,53*2+1,38+0,64)</t>
  </si>
  <si>
    <t>2.NP dtto : 3,8*(1,34+0,53*2+1,38+0,64)</t>
  </si>
  <si>
    <t>342948111R00</t>
  </si>
  <si>
    <t>Kotvení příček ke konstrukci kotvami na hmoždinky</t>
  </si>
  <si>
    <t>m</t>
  </si>
  <si>
    <t>Včetně dodávky kotev a spojovacího materiálu.</t>
  </si>
  <si>
    <t>Včetně dodávky kotev i spojovacího materiálu.</t>
  </si>
  <si>
    <t>ukotvení dozdívaných příček výtahové šachty : 3,75*2+3,8*63*4</t>
  </si>
  <si>
    <t>nástavba : 3,4*8</t>
  </si>
  <si>
    <t>obezdívka VZT : 3,84*8</t>
  </si>
  <si>
    <t>346244361RT2</t>
  </si>
  <si>
    <t>Zazdívka rýh, potrubí, nik (výklenků) nebo kapes tloušťka 65 mm</t>
  </si>
  <si>
    <t>z jakéhokoliv druhu pálených cihel, s pomocným lešením výšky do 1,9 m a pro zatížení do 1,5 kPa.</t>
  </si>
  <si>
    <t>prostupy VZT potrubí do tříd : 0,3*0,3*44</t>
  </si>
  <si>
    <t>prostupy od stoupacího vedení VZT do chodeb : 1,85*0,45*12</t>
  </si>
  <si>
    <t>346244381RT2</t>
  </si>
  <si>
    <t>Plentování ocelových nosníků jednostranné výšky do 200 mm</t>
  </si>
  <si>
    <t>jakýmikoliv cihlami,</t>
  </si>
  <si>
    <t>ocel.překlady ve výtahové šachtě a nad vstupem do výtahu : 0,2*(1,88*3+2,18*3)+0,18*2,53*2</t>
  </si>
  <si>
    <t>nástavba 3.NP-ocel.překlady nad okny dle statiky : 0,16*2,85*3</t>
  </si>
  <si>
    <t>ocel.překlady na obezdívce VZT potrubí - 3.NP : 0,2*(1,46+0,68*2+1,31+0,73+4,35*2)</t>
  </si>
  <si>
    <t>2.NP : 0,2*(1,28+0,63*2+1,11+0,63+4,35*2)</t>
  </si>
  <si>
    <t>346244461R00</t>
  </si>
  <si>
    <t>Zazdívka rýh - potrubí tl. 6,5 cm</t>
  </si>
  <si>
    <t>RTS 12/ II</t>
  </si>
  <si>
    <t>1.NP - stoupací vedení VZT : 3,84*0,3*4</t>
  </si>
  <si>
    <t>1.PP : 1*0,3*4</t>
  </si>
  <si>
    <t>346481111RT2</t>
  </si>
  <si>
    <t>Plentování rýh, nosníků apod. pletivem ve stěnách nebo před stěnami, pletivem rabicovým</t>
  </si>
  <si>
    <t>plentování potrubí, válcovaných nosníků, výklenků nebo nik, jakéhokoliv tvaru, na jakoukoliv maltu, s potřebným vypnutím pletiva, přetažením a zakotvením drátů a provedení postřiku maltou,</t>
  </si>
  <si>
    <t>ocelové překlady nad vstupem do výtahu : (0,25*2+0,6)*(2,53+2,18)</t>
  </si>
  <si>
    <t>349231811RT2</t>
  </si>
  <si>
    <t>Přizdívka ostění s ozubem  přes 80 do 150 mm</t>
  </si>
  <si>
    <t>ve vybouraných otvorech, s vysekáním kapes pro zavázání, z jakýchkoliv cihel, z pomocného pracovního lešení o výšce podlahy do 1900 mm a pro zatížení do 1,5 kPa,</t>
  </si>
  <si>
    <t>3.NP nástavba : 0,6*(2*2+1,53*2)</t>
  </si>
  <si>
    <t>378311113R00</t>
  </si>
  <si>
    <t>Ochranná přizdívka tl. 5-25 cm bez vložky B 12,5</t>
  </si>
  <si>
    <t>RTS 11/ II</t>
  </si>
  <si>
    <t>ochrana izolace jámy dojezdu výtahu : 0,1*(1,14+0,84+2,52*2)+0,13*(1,3+0,5+0,85)*1,88</t>
  </si>
  <si>
    <t>380932113R00</t>
  </si>
  <si>
    <t>Vlepení výztuže do vrtu v betonu průměr výztuže 8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</si>
  <si>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</si>
  <si>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nástavba 3.NP : 14</t>
  </si>
  <si>
    <t>380932114R00</t>
  </si>
  <si>
    <t>Vlepení výztuže do vrtu v betonu průměr výztuže 10 mm</t>
  </si>
  <si>
    <t>výtahová šachta : 40</t>
  </si>
  <si>
    <t>342264051RT1</t>
  </si>
  <si>
    <t>Podhledy na kovové konstrukci opláštěné deskami sádrokartonovými nosná konstrukce z profilů CD s přímým uchycením 1x deska, tloušťky 12,5 mm, standard, bez izolace</t>
  </si>
  <si>
    <t>3.NP chodba : 2,4*59,15+0,8*(2,4+17,7+13,5)</t>
  </si>
  <si>
    <t>2.NP chodba : 2,4*59,15+1,15*4,02+0,8*(13,72+17,7+2,4+1,15+4,02)</t>
  </si>
  <si>
    <t>1.NP : 2,6*59,15+0,888*4,02+0,7*(13,8+17,69+2,6+0,888+4,02)</t>
  </si>
  <si>
    <t>342264051RT2</t>
  </si>
  <si>
    <t>Podhledy na kovové konstrukci opláštěné deskami sádrokartonovými nosná konstrukce z profilů CD s přímým uchycením 1x deska, tloušťky 12,5 mm, protipožární, bez izolace</t>
  </si>
  <si>
    <t>3.NP nástavba-kabinety a učebna : 11,53*6,62+6,62*3,7+6,62*3,86</t>
  </si>
  <si>
    <t>342268212R00</t>
  </si>
  <si>
    <t>Suché podlahy ze sádrovláknitých desek 1x23 mm sádrovláknitá deska</t>
  </si>
  <si>
    <t>Včetně slepení a spárování spojů a obvodového izolačního pásku.</t>
  </si>
  <si>
    <t>skladba S 2-nástavba 3.NP - kabinet 1 : 3,86*6,62</t>
  </si>
  <si>
    <t>kabinet 2 : 3,7*6,62</t>
  </si>
  <si>
    <t>učebna : 11,53*6,62</t>
  </si>
  <si>
    <t>342267111RT3</t>
  </si>
  <si>
    <t>Obklady konstrukcí sádrokartonovými deskami obklady dřevěných konstrukcí  obklad sloupů a trámů do 500 x500 mm  1x opláštění, dvoustranné, deska impregnovaná tloušťky 12,5 mm</t>
  </si>
  <si>
    <t>zpětné zakrytí rozvodů el.instalace : 59,15*3</t>
  </si>
  <si>
    <t>342267112RT1</t>
  </si>
  <si>
    <t>Obklady konstrukcí sádrokartonovými deskami obklady dřevěných konstrukcí  obklad sloupů a trámů do 500 x500 mm  1x opláštění, třístranný, deska standard tloušťky 12,5 mm</t>
  </si>
  <si>
    <t>3.NP chodba u zadního schodiště : 3,04+1+0,8+3,04</t>
  </si>
  <si>
    <t>2.NP : 3,04*2+1+0,8</t>
  </si>
  <si>
    <t>342267111R00</t>
  </si>
  <si>
    <t>Obklady konstrukcí sádrokartonovými deskami obklady dřevěných konstrukcí  obklad sloupů a trámů do 500 x500 mm  1x opláštění, dvoustranné, deska standard tloušťky 12,5 mm</t>
  </si>
  <si>
    <t>obklad VZT ve třídách - 1.PP : 6,1*4+8,21+8,11</t>
  </si>
  <si>
    <t>1.NP : 6,3*8</t>
  </si>
  <si>
    <t>2.NP : 6,4*12+6,72+5,92</t>
  </si>
  <si>
    <t>3.NP : 6,4*12+6,62*2</t>
  </si>
  <si>
    <t xml:space="preserve">včetně vytvoření otvorů pro VZT mřížky 525x125 mm - 44 ks : </t>
  </si>
  <si>
    <t>411121221RT6</t>
  </si>
  <si>
    <t>Osazování prefabrikovaných stropních dílců Osazování stropních desek š. do 60, dl. do 90 cm, včetně dodávky PZD 75-34-7 74x34x7 cm</t>
  </si>
  <si>
    <t>801-2</t>
  </si>
  <si>
    <t>montáž prefabrikovaných stropních dílců se zalitím spár, včetně podpěrné konstrukce, na cementovou maltu</t>
  </si>
  <si>
    <t>3.NP nad otvoren s větrací VZT mřížkou : 2</t>
  </si>
  <si>
    <t>411351801R00</t>
  </si>
  <si>
    <t>Bednění stropů bednění svislých ploch zřízení</t>
  </si>
  <si>
    <t>s pomocným lešením</t>
  </si>
  <si>
    <t>čela doplnění podlahy 3.NP nástavby po odsekání římsy : 20</t>
  </si>
  <si>
    <t>411351802R00</t>
  </si>
  <si>
    <t>Bednění stropů bednění svislých ploch odstranění</t>
  </si>
  <si>
    <t>411354256R00</t>
  </si>
  <si>
    <t>Bednění stropů zabudované (ztracené) z ocelových trapézových plechů pozinkovaných, vlna 50 mm, tloušťky 1 mm</t>
  </si>
  <si>
    <t>otevřeného podhledu, bez podpěrné konstrukce, s osazením na sucho na zdech do připravených ozubů, popř. na rovných zdech, trámech, průvlacích, nebo do traverz, bez úpravy povrchu plechů, s pomocným lešením.</t>
  </si>
  <si>
    <t>včetně dodávky plechu s přesahy/přeložením</t>
  </si>
  <si>
    <t>skladba S 7 : 81</t>
  </si>
  <si>
    <t>413232221RT2</t>
  </si>
  <si>
    <t>Zazdívka zhlaví jakýmikoliv cihlami pálenými válcovaných nosníků výšky přes 150 do 300 mm</t>
  </si>
  <si>
    <t>ocelová vymezovací konstrukce : 24</t>
  </si>
  <si>
    <t>nosná konstrukce VZT : 22</t>
  </si>
  <si>
    <t>podpěrná konstrukce pod příčkami : 4</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</si>
  <si>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</si>
  <si>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</si>
  <si>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</si>
  <si>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3.NP nástavba nadokenní věnec : (0,45*2+0,3)*2,33*5</t>
  </si>
  <si>
    <t>věnce výtahové šachty : 2*0,2*2,63*3+2*0,2*2,17*3</t>
  </si>
  <si>
    <t>3.NP nástavba nadokenní věnec : 2*0,32*(20+4,04+4,11)+2*0,3*0,98</t>
  </si>
  <si>
    <t>413351108R00</t>
  </si>
  <si>
    <t>Bednění nosníků odstranění</t>
  </si>
  <si>
    <t>413351211R00</t>
  </si>
  <si>
    <t>Podpěrná konstrukce bednění nosníků do 5 kPa, zřízení</t>
  </si>
  <si>
    <t>a jiných tyčových konstrukcí výšky do 4 m a se zesílením dna bednění, na plochu půdorysu</t>
  </si>
  <si>
    <t>413351212R00</t>
  </si>
  <si>
    <t>Podpěrná konstrukce bednění nosníků do 5 kPa, odstranění</t>
  </si>
  <si>
    <t>417321414R00</t>
  </si>
  <si>
    <t>Železobeton ztužujících pásů a věnců třídy C 25/30</t>
  </si>
  <si>
    <t>3.NP nástavba - doplnění podlahy po odstranění římsy : 0,3*0,2*20</t>
  </si>
  <si>
    <t>3.NP nástavba nadokenní věnec : 0,3*0,32*(20+4,04+4,11)+0,45*0,3*0,98</t>
  </si>
  <si>
    <t>věnce výtahové šachty : 0,3*0,2*2,63*3+0,25*0,2*2,17*3</t>
  </si>
  <si>
    <t>417351115R00</t>
  </si>
  <si>
    <t>Bednění bočnic ztužujících pásů a věnců včetně vzpěr zřízení</t>
  </si>
  <si>
    <t>3.NP nástavba - doplnění podlahy po odstranění římsy : 2*0,2*20</t>
  </si>
  <si>
    <t>věnce výtahové šachty : 2*0,2*2,63*3+0,25*0,2*2,17*3</t>
  </si>
  <si>
    <t>417351116R00</t>
  </si>
  <si>
    <t>Bednění bočnic ztužujících pásů a věnců včetně vzpěr odstranění</t>
  </si>
  <si>
    <t>417361821R00</t>
  </si>
  <si>
    <t>Výztuž ztužujících pásů a věnců z betonářské oceli 10 505(R)</t>
  </si>
  <si>
    <t>Včetně distančních prvků.</t>
  </si>
  <si>
    <t>věnce výtahové šachty : 0,1219*1,05</t>
  </si>
  <si>
    <t>věnce nástavby 3.NP : 0,2355*1,05</t>
  </si>
  <si>
    <t>564811111R00</t>
  </si>
  <si>
    <t>Podklad ze štěrkodrti s rozprostřením a zhutněním frakce 0-32 mm, tloušťka po zhutnění 50 mm</t>
  </si>
  <si>
    <t>pod okapový chodník : 0,5*102</t>
  </si>
  <si>
    <t>596811111RT5</t>
  </si>
  <si>
    <t>Kladení dlažby z betonových nebo kameninových dlaždic bez dodávky dlaždic  betonových, rozměru 50/50 mm, tloušťky 60 mm, do lože z kameniva těženého</t>
  </si>
  <si>
    <t>komunikací pro pěší do velikosti dlaždic 0,25 m2 s provedením lože do tl. 30 mm, s vyplněním spár a se smetením přebytečného materiálu na vzdálenost do 3 m</t>
  </si>
  <si>
    <t>okapový chodník kolem objektu : 0,5*102</t>
  </si>
  <si>
    <t>602016195R00</t>
  </si>
  <si>
    <t>Omítka stěn z hotových směsí Doplňkové práce pro omítky stěn z hotových směsí  hloubková penetrace stěn silikátová</t>
  </si>
  <si>
    <t>po jednotlivých vrstvách</t>
  </si>
  <si>
    <t xml:space="preserve">pod stěrku pod tepelnou izolace ostění a nadpraží : </t>
  </si>
  <si>
    <t>otvorových výplní obvodových zdí : 0,58*((1,37*2+2,75*2)*48+(2,05*2+2,75*2)*11+2,05*2+3,4*2+(2,58*2+2,75*2)*2)</t>
  </si>
  <si>
    <t>0,58*((2,58*2+2,65*2)*2+(1,65*2+2,75*2)*3+(0,69*2+2,77*2)*4+(1,66*2+2,77*2)*2)</t>
  </si>
  <si>
    <t>0,58*((1,67*2+1,87*2)*21+(1,68*2+1,87*2)*18+(1,35*2+1,64*2)*2+(0,55*2+1,25*2)*17)</t>
  </si>
  <si>
    <t>0,58*((0,53*2+1,2*2)*2+(0,6*2+1,29*2)*3+(2,33*2+2,77*2)*11+(0,6*2+1,87*2)*6)</t>
  </si>
  <si>
    <t>0,58*(1,7*2+2,75*2+(1,49*2+2,77*2)*4+(1,55*2+2,76*2)*3+(1,37*2+2,7*2)*3)</t>
  </si>
  <si>
    <t>0,58*((1,05*2+0,63*2)*2+(0,65*2+1,05*2)*3+(1,65*2+0,99*2)*3+(1,35*2+1,65*2)*3)</t>
  </si>
  <si>
    <t>0,58*((1,8*2+1,6*2)*2+(0,6*2+1,86*2)*2+(1,1*2+1,86*2)*20,6*2+1,22*2+1,1*2+1,22*2)</t>
  </si>
  <si>
    <t>0,58*((1,35*2+1,4*2)*8+1,56*2+0,63*2+(0,5*2+02,63*2)*3+1,65*2+0,63*2+(0,53*2+1,2*2)*3)</t>
  </si>
  <si>
    <t>0,58*(1,35*2+1,16*2+(1,1*2+0,35*2)*3+0,75*2+1,25*2+0,9*2+2,02*2+1*2+2,65*2)</t>
  </si>
  <si>
    <t>0,58*(0,93*2+2,55*2+0,64*2+2,55*2+1,68*2+2,7*2+0,58*2+2,7*4+1,68*2+2,85*2)</t>
  </si>
  <si>
    <t>612421637R00</t>
  </si>
  <si>
    <t>Omítky vnitřní stěn vápenné nebo vápenocementové v podlaží i ve schodišti štukové</t>
  </si>
  <si>
    <t>výtahová šachta : (2,17*2+2,23*2)*12,8</t>
  </si>
  <si>
    <t>odpočet otvorů : -1*(0,88*2,04*4)</t>
  </si>
  <si>
    <t>vnitřní stěny kolem výtahu : (2,48+2,47)*(3,75+3,8*2)+2,23*3</t>
  </si>
  <si>
    <t>odpočet otvorů : -0,88*2,04*4</t>
  </si>
  <si>
    <t>přípočet ostění otvorů : 0,3*(0,88*4+2,04*8)</t>
  </si>
  <si>
    <t>3.NP nástavba : 3,4*(6,62*2+19,38*2+20,55)</t>
  </si>
  <si>
    <t>odpočet otvorů : -1*(2,33*2*5+1*3,1*4+1*3,1*4)</t>
  </si>
  <si>
    <t>přípočet špalet podparapetních : 0,1*1*10</t>
  </si>
  <si>
    <t>po otlučených omítkách na chodbách 1.PP - 3.NP : 913,2225</t>
  </si>
  <si>
    <t>612425931RT2</t>
  </si>
  <si>
    <t>Omítka vápenná vnitřního ostění omítkou štukovou</t>
  </si>
  <si>
    <t>okenního nebo dveřního, z pomocného pracovního lešení o výšce podlahy do 1900 mm a pro zatížení do 1,5 kPa,</t>
  </si>
  <si>
    <t>ostění a nadpraží dveří T1 : 0,68*(1*4+3,1*8)</t>
  </si>
  <si>
    <t>613473115R00</t>
  </si>
  <si>
    <t>Omítky vnitřní pilířů a sloupů ze suchých směsí příplatky za zabudované rohovníky</t>
  </si>
  <si>
    <t>s plochami rovnými, omítka vápenocementová, strojně nebo ručně nanášená, kompletní souvrství</t>
  </si>
  <si>
    <t>3.NP nástavba : 3,4*20+3*10+2,33*5+1,55*4</t>
  </si>
  <si>
    <t>výtahová šachta : 3,4*3+2,04*20+0,88*10</t>
  </si>
  <si>
    <t>614471800R00</t>
  </si>
  <si>
    <t>Vyspravení vnitřních betonových a železobetonových konstrukcí a panelů cementovou maltou adhezní můstek a nátěr antikorozní betonové desky</t>
  </si>
  <si>
    <t>RTS 16/ II</t>
  </si>
  <si>
    <t xml:space="preserve">spojovací adhezní můstek pro zateplení : </t>
  </si>
  <si>
    <t xml:space="preserve">na části fasády s obkladovými páskami : </t>
  </si>
  <si>
    <t>pohled A : 11,6+7,47+20,22*2</t>
  </si>
  <si>
    <t>612100010RAA</t>
  </si>
  <si>
    <t>Hrubá výplň rýh ve stěnách maltou včetně omítky a malby</t>
  </si>
  <si>
    <t>AP-HSV</t>
  </si>
  <si>
    <t>Agregovaná položka</t>
  </si>
  <si>
    <t>POL2_</t>
  </si>
  <si>
    <t>oprava malých ploch vnitřních stěn do 1 m2, pačokování 1 m2 jednonásobné s broušením a přesádrováním, malba klihová dvojnásobná jednobarevná s obroušením v místnostech výšky do 3,8 m.</t>
  </si>
  <si>
    <t>52*0,25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</si>
  <si>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</si>
  <si>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</si>
  <si>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</si>
  <si>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1,37*2,75*48+2,05*2,75*11+2,05*3,4+2,58*2,75*2+2,58*2,65*2+1,65*2,75*3+0,69*2,77*4</t>
  </si>
  <si>
    <t>1,66*2,77*2+1,67*1,87*21+1,68*1,87*18+1,35*1,64*2+0,55*1,25*17+0,53*1,2*2+0,6*1,29*3</t>
  </si>
  <si>
    <t>2,33*2,77*11+0,6*1,87*6+1,7*2,75+1,49*2,77*4+1,55*2,76*3+1,37*2,7*3+1,05*0,63*2</t>
  </si>
  <si>
    <t>0,65*1,05*3+1,65*0,99*3+1,35*1,65*3+1,8*1,6*2+0,6*1,86*2+1,1*1,86*2+0,6*1,22</t>
  </si>
  <si>
    <t>1,1*1,22+1,35*1,4*8+1,56*0,63+0,5*0,63*3+1,65*0,63+0,53*1,2*3+1,35*1,16+1,1*0,35*3</t>
  </si>
  <si>
    <t>0,75*1,25+0,9*2,02+1*2,65+0,64*2,7+0,63*2,7+1,68*2,7+0,58*2,85*2+1,68*2,85+2,33*2*5</t>
  </si>
  <si>
    <t>622322736RTx</t>
  </si>
  <si>
    <t>Zateplení fasády , minerálními deskami s kolmým vláknem, tloušťky 180 mm, kontaktní nátěr a silikátová omítka, točená, zrnitost 2,0 mm, zvýšená odolnost proti růstu plísní a řas</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</si>
  <si>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</si>
  <si>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pohled A : 25,8+48,8+32,3*2+214,1*2+31,35*2+280,2+4,9+0,5+0,6+06,53+31,35*2</t>
  </si>
  <si>
    <t>odpočet otvorů : -1*(1,8*1,6+1,65*2,75*3+2,58*2,75*2+2,58*2,65*2+1,37*2,75*48+2,05*2,75*12)</t>
  </si>
  <si>
    <t>-1*(2,05*3,05*6+1,35*1,4*16)</t>
  </si>
  <si>
    <t>pohled B : 62,9+227,3*2+274,1+114,2+14,8+14,1+34+34,3+34,75+12,1</t>
  </si>
  <si>
    <t>odpočet otvorů : -1*(0,55*1,25*9+1,67*1,87*21+0,53*1,2*3+2,33*2,77*11+2,33*2*5+0,53*1,2*2+1,68*1,87*18)</t>
  </si>
  <si>
    <t>-1*(0,53*1,2*3+1,35*1,64*4+0,6*1,87*6+1,7*2,75+1,8+1,6*3+1,65*1,25*4+0,56*1,25+0,9*2,85)</t>
  </si>
  <si>
    <t>-1*(2,39*1,1*5+0,55*0,5*3+0,9*2,02+1,65*0,99*3+1,1*0,35)</t>
  </si>
  <si>
    <t>pohledy M a N : 2,7*6,27*2</t>
  </si>
  <si>
    <t>pohled C : 58,4+35,1+94,5+18,47</t>
  </si>
  <si>
    <t>odpočet otvorů : -1*(1,35*1,64+1,55*2,76*2+1,37*2,7*3+0,55*1,25*2+1,1*0,35)</t>
  </si>
  <si>
    <t>pohled D : 226,6</t>
  </si>
  <si>
    <t>odpočet otvorů : -1*(0,55*1,25*6+1,55*2,76*2+12,2+1,55*0,46+0,55*0,45*2)</t>
  </si>
  <si>
    <t>pohled E : 7,88*4,22+0,74*5,46</t>
  </si>
  <si>
    <t>odpočet otvorů : -1*(1,05*0,63*2+0,75*1,25+1*0,65)</t>
  </si>
  <si>
    <t>pohled G : 0,58*6</t>
  </si>
  <si>
    <t>pohled I : 3,8*10,6</t>
  </si>
  <si>
    <t>odpočet otvorů : -1*(0,6*1,22+1,1*1,22+1,1*1,86*2+0,6*1,86*2)</t>
  </si>
  <si>
    <t>pohled K : 4,7*11,59+4,7*0,5</t>
  </si>
  <si>
    <t>pohled J : 55,3</t>
  </si>
  <si>
    <t>pohled L : 42,23</t>
  </si>
  <si>
    <t>odpočet otvorů : -1*(0,65*1,05*3)</t>
  </si>
  <si>
    <t>vstup do výtahu : 0,61*(1,9+2,42*2)</t>
  </si>
  <si>
    <t>skladba S5 podhled : 8,52*2</t>
  </si>
  <si>
    <t>622322750RTx</t>
  </si>
  <si>
    <t>Povrchová úprava ostění zateplovacího systému z minerální vlny, kontaktní nátěr a omítka silikátová, točená, zrnitost 2,0 mm, zvýšená odolnost proti růstu plísní a řas</t>
  </si>
  <si>
    <t>okenní a rohové lišty, výztužná stěrka. Povrchová úprava dle popisu položky.</t>
  </si>
  <si>
    <t>Položka obsahuje: podkladní stěrku, okenní a rohové lišty, výztužnou stěrku, kontaktní nátěr a povrchovou úpravu omítkou.</t>
  </si>
  <si>
    <t>pohled A -  otvory v zateplení tl.180 mm : 0,18*(1,8*2+1,6*2+0,6*2+1,65*3+2,75*6+2,58*4+2,75*4+2,65*4+1,37*48+2,75*96+2,05*18)</t>
  </si>
  <si>
    <t>0,18*(2,75*24+3,05*12+1,35*16+1,4*32+1,1+0,35*2+1,1*3+0,35*6)</t>
  </si>
  <si>
    <t>otvory v zateplení tl.170 mm : 0,17*(1*2+1,65+0,63*2)</t>
  </si>
  <si>
    <t>otvory v zateplení u již vyměněných výplní : 0,3*(2,05*6+3,05*12)</t>
  </si>
  <si>
    <t>622391003R00</t>
  </si>
  <si>
    <t>Příplatek za montáž KZS na podhledu, bez dodávky materiálu</t>
  </si>
  <si>
    <t>Bez dodávky materiálu.</t>
  </si>
  <si>
    <t>622391112R00</t>
  </si>
  <si>
    <t>Příplatek za zvýšení počtu hmoždinek nad 6 ks - celkem 8 ks/m2, s dodávkou hmoždinek</t>
  </si>
  <si>
    <t>622323016R00</t>
  </si>
  <si>
    <t>Profily zakládací hliníkový, pro izolaci tl. 180 mm</t>
  </si>
  <si>
    <t>622319031RT3</t>
  </si>
  <si>
    <t>Těsnicí prvky expanzní páska mezi soklovým profilem a soklovou deskou, rozměr 15x6 mm, pro spáru šířky 5-10 mm</t>
  </si>
  <si>
    <t>Dodávka a montáž těsnění.</t>
  </si>
  <si>
    <t>622402151R00</t>
  </si>
  <si>
    <t>Podhoz pod omítku zdí vnějších z malty vápenocementové</t>
  </si>
  <si>
    <t>RTS 17/ I</t>
  </si>
  <si>
    <t>na zarovnání rybinovité drážky u cihelných tvárnic ,</t>
  </si>
  <si>
    <t xml:space="preserve">pro vyrovnání drážkování cihel pod zateplení : </t>
  </si>
  <si>
    <t>v místě výtahu : 1,68*1,87*3+1,65*0,99</t>
  </si>
  <si>
    <t>3.NP nástavba - zeď tl.300 mm : 3,45*(4*2+1,2+1,49+1,48+1,54+1,5+1,15)</t>
  </si>
  <si>
    <t>3.NP nástavba - parapety pod okny - zdivo tl.200 mm : 1*2,33*5</t>
  </si>
  <si>
    <t>atika nástavby : 0,7*(3,79*2+20,16)*2</t>
  </si>
  <si>
    <t>622904112R00</t>
  </si>
  <si>
    <t>Očištění fasád tlakovou vodou, složitost fasády 1 - 2</t>
  </si>
  <si>
    <t>2048,0411+268,8112</t>
  </si>
  <si>
    <t>622322735Rxx</t>
  </si>
  <si>
    <t>Zateplení fasády, minerálními deskami s kolmým vláknem, tloušťky 170 mm, kontaktní nátěr, s cihelnými obkladovými pásky</t>
  </si>
  <si>
    <t>pohled B : 26,3+22+11,5+26,75</t>
  </si>
  <si>
    <t>odpočet otvorů : -1*(1,35*1,16+1,56*0,63+0,5*0,63*3+0,55*0,5*3)</t>
  </si>
  <si>
    <t>pohled C : 82,8</t>
  </si>
  <si>
    <t>pohled E : 2*6,9</t>
  </si>
  <si>
    <t>pohled I : 3,8*2</t>
  </si>
  <si>
    <t>pohled K : 4,7*2</t>
  </si>
  <si>
    <t>pohled J : 5,75</t>
  </si>
  <si>
    <t>pohled L : 3,86*2</t>
  </si>
  <si>
    <t>632451021R00</t>
  </si>
  <si>
    <t>Vyrovnávací potěr z cementové malty v pásu o průměrné (střední) tloušťce od 10 do 20 mm</t>
  </si>
  <si>
    <t>na zdivu jako podklad např. pod izolaci, na parapetech z prefabrikovaných dílců, pod oplechování apod., vodorovný nebo ve spádu do 15°, hlazený dřevěným hladítkem,</t>
  </si>
  <si>
    <t>vyrovnání pod parapety : 0,18*(143,94+196,08)</t>
  </si>
  <si>
    <t>631571007R00</t>
  </si>
  <si>
    <t>Násyp pod podlahy z kameniva z kameniva  z písku slévárenského</t>
  </si>
  <si>
    <t>pod mazaniny a dlažby, popř. na plochých střechách, vodorovný nebo ve spádu, s udusáním a urovnáním povrchu,</t>
  </si>
  <si>
    <t>skladba S 2-nástavba 3.NP - kabinet 1 vyrovnávací podsyp : 0,03*3,86*6,62</t>
  </si>
  <si>
    <t>kabinet 2 : 0,03*3,7*6,62</t>
  </si>
  <si>
    <t>učebna : 0,03*11,53*6,62</t>
  </si>
  <si>
    <t>648952421Rxx</t>
  </si>
  <si>
    <t>Osazení parapetních desek dřevěných šířky přes 500 mm</t>
  </si>
  <si>
    <t>na montážní pěnu, zapravení omítky pod parapetem, těsnění spáry mezi parapetem a rámem okna, dodávka silikonu.</t>
  </si>
  <si>
    <t>1,37*48+2,05+0,65*2+2,58*2+1,65*3+0,69*4+1,66*2+1,67*21+1,68*18+1,35*2+0,55*17</t>
  </si>
  <si>
    <t>0,53*2+0,6*12+2,33*11+1,7+1,49*4+1,55*3+1,37*3+1,05*2+0,65*3+1,65*11+1,35*3+1,8*2</t>
  </si>
  <si>
    <t>1,1*2+1,1+1,56+0,5*3+1,65+0,53*3+1,35+0,75+0,9+0,63+0,64+0,58*2+2,33*5</t>
  </si>
  <si>
    <t>611875PC1</t>
  </si>
  <si>
    <t>Deska parapetní smrkové dřevo šířka 55 cm okapní drážkou, s transparentním lakem</t>
  </si>
  <si>
    <t>Specifikace</t>
  </si>
  <si>
    <t>POL3_</t>
  </si>
  <si>
    <t>269,5*1,1</t>
  </si>
  <si>
    <t>941941041R00</t>
  </si>
  <si>
    <t>Montáž lešení lehkého pracovního řadového s podlahami šířky od 1,00 do 1,20 m, výšky do 10 m</t>
  </si>
  <si>
    <t>800-3</t>
  </si>
  <si>
    <t>včetně kotvení</t>
  </si>
  <si>
    <t>Včetně kotvení lešení.</t>
  </si>
  <si>
    <t>pohled východní - E : 7*7,9</t>
  </si>
  <si>
    <t>pohled východní - G : 8,25*2,9</t>
  </si>
  <si>
    <t>pohled západní - H : 7,5*2,5</t>
  </si>
  <si>
    <t>pohled západní - F : 7,9*2,9</t>
  </si>
  <si>
    <t>pohled západní - C : 7,5*11,25</t>
  </si>
  <si>
    <t>pohled východní - D : 7,35*2,9</t>
  </si>
  <si>
    <t>pohled jižní - A : 7*6,5</t>
  </si>
  <si>
    <t>pohled severní - B : 8,65*5,8</t>
  </si>
  <si>
    <t>941941042R00</t>
  </si>
  <si>
    <t>Montáž lešení lehkého pracovního řadového s podlahami šířky od 1,00 do 1,20 m, výšky přes 10 do 30 m</t>
  </si>
  <si>
    <t>pohled jižní - A : (14,3+13,7)/2*73,7</t>
  </si>
  <si>
    <t>pohled severní - B : (13,9+14,45)/2*73,7</t>
  </si>
  <si>
    <t>pohled východní -D : 13,7*16,6</t>
  </si>
  <si>
    <t>pohled západní - C : 15*13,4</t>
  </si>
  <si>
    <t>pohled západní - L : 13,4*3,8</t>
  </si>
  <si>
    <t>pohled západní - J : 10,6*4,6</t>
  </si>
  <si>
    <t>pohled východní - I : 13,5*3,8</t>
  </si>
  <si>
    <t>pohled východní - K : 10,75*4,7</t>
  </si>
  <si>
    <t>941941291R00</t>
  </si>
  <si>
    <t>Montáž lešení lehkého pracovního řadového s podlahami příplatek za každý další i započatý měsíc použití lešení  šířky od 1,00 do 1,20 m a výšky do 10 m</t>
  </si>
  <si>
    <t>práce 3 měsíce : 321,8*3</t>
  </si>
  <si>
    <t>941941292R00</t>
  </si>
  <si>
    <t>Montáž lešení lehkého pracovního řadového s podlahami příplatek za každý další i započatý měsíc použití lešení  šířky od 1,00 do 1,20 m a výšky přes 10 do 30 m</t>
  </si>
  <si>
    <t>práce 3 měsíce : 2706,42*3</t>
  </si>
  <si>
    <t>941941841R00</t>
  </si>
  <si>
    <t>Demontáž lešení lehkého řadového s podlahami šířky přes 1 do 1,2 m, výšky do 10 m</t>
  </si>
  <si>
    <t>941941842R00</t>
  </si>
  <si>
    <t>Demontáž lešení lehkého řadového s podlahami šířky přes 1 do 1,2 m, výšky přes 10 do 30 m</t>
  </si>
  <si>
    <t>941955002R00</t>
  </si>
  <si>
    <t>Lešení lehké pracovní pomocné pomocné, o výšce lešeňové podlahy přes 1,2 do 1,9 m</t>
  </si>
  <si>
    <t>speciální práce VZT : 150</t>
  </si>
  <si>
    <t>pro vnitřní práce stavební a bourací : 1050</t>
  </si>
  <si>
    <t>pro speciální práce ZTI : 210</t>
  </si>
  <si>
    <t>941955202R00</t>
  </si>
  <si>
    <t>Lešení lehké pracovní pomocné ve světlíku nebo šachtě, půdorysné plochy do 6 m2, o výšce lešeňové podlahy přes 1,5 do 3,5 m</t>
  </si>
  <si>
    <t>lešení pro bourací práce-stropů : 4,8*5</t>
  </si>
  <si>
    <t>pro stavební práce-omítky,osazování profilů : 4,8*5</t>
  </si>
  <si>
    <t>94195PC</t>
  </si>
  <si>
    <t>Lešení pro speciální práce VZT</t>
  </si>
  <si>
    <t>kpl</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</si>
  <si>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</si>
  <si>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</si>
  <si>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953941312Rxx</t>
  </si>
  <si>
    <t>Dodávka a osazení požárního hasicího přístroje na stěnu, dodávka dle PBŘ</t>
  </si>
  <si>
    <t>3.NP nástavba - přemístění původního : 1</t>
  </si>
  <si>
    <t>959947PC1</t>
  </si>
  <si>
    <t>Osazení kotev dle výkresu statiky det.A</t>
  </si>
  <si>
    <t xml:space="preserve">ks    </t>
  </si>
  <si>
    <t>3117123413R</t>
  </si>
  <si>
    <t>kotva průvlaková ocelová, galvanicky pozink.; závit M10 x 66; pr.vrtáku 10 mm; délka kotvy 106 mm; užitná délka 30 mm; kotevní hloubka 50 mm; vrtací hloubka 98 mm; minimální tloušťka kotevního podkladu 100 mm; použití: pro beton bez trhlin B25 až B55, k upevněné ocelových prvků</t>
  </si>
  <si>
    <t>SPCM</t>
  </si>
  <si>
    <t>962032231R00</t>
  </si>
  <si>
    <t>Bourání zdiva nadzákladového z cihel pálených nebo vápenopískových, na maltu vápenou nebo vápenocementovou</t>
  </si>
  <si>
    <t>801-3</t>
  </si>
  <si>
    <t>nebo vybourání otvorů průřezové plochy přes 4 m2 ve zdivu nadzákladovém, včetně pomocného lešení o výšce podlahy do 1900 mm a pro zatížení do 1,5 kPa  (150 kg/m2)</t>
  </si>
  <si>
    <t>3.NP nástavba - nové otvory pro dveře do chodby : 0,6*(1*2,1*3+0,25*1,31*2+1,6*1,31)</t>
  </si>
  <si>
    <t>963016111R00</t>
  </si>
  <si>
    <t>Demontáž sádrokartonových a sádrovláknitých podhledů z desek bez minerální izolace, na jednoduché ocelové konstrukci, 1x opláštěné tl. 12,5 mm</t>
  </si>
  <si>
    <t>demontáž zakrytí rozvodů el.instalace : (0,25+0,35)*59,15*3</t>
  </si>
  <si>
    <t>963051213R00</t>
  </si>
  <si>
    <t>Bourání železobetonových stropů žebrových s viditelnými trámy</t>
  </si>
  <si>
    <t>včetně pomocného lešení o výšce podlahy do 1900 mm a pro zatížení do 1,5 kPa  (150 kg/m2),</t>
  </si>
  <si>
    <t>otvory pro výtahovou šachtu : 0,4*2,17*2,23*5</t>
  </si>
  <si>
    <t>otvory pro VZT potrubí - 3.NP - P3 1x+P4 1x : 0,4*(1,44*0,53+0,63*1,23)</t>
  </si>
  <si>
    <t>2.NP pro VZT P3 1x+P4 1x : 0,4*(1,44*0,53+0,63*1,23)</t>
  </si>
  <si>
    <t>1.NP pro VZT P3 1x+P4 1x : 0,4*(1,44*0,53+0,63*1,23)</t>
  </si>
  <si>
    <t>půda pro VZT P3 1x+P4 1x : 0,4*(1,44*0,53+0,63*1,23)</t>
  </si>
  <si>
    <t>pro VZT potrubí do 1.PP : 0,4*0,3*0,3*4</t>
  </si>
  <si>
    <t>967031142R00</t>
  </si>
  <si>
    <t>Přisekání rovných ostění ve zdivu cihelném na maltu cementovou</t>
  </si>
  <si>
    <t>bez odstupu, po hrubém vybourání otvorů v jakémkoliv zdivu cihelném, včetně pomocného lešení o výšce podlahy do 1900 mm a pro zatížení do 1,5 kPa  (150 kg/m2),</t>
  </si>
  <si>
    <t>0,37*(0,93*2+2,55*2+0,64*2+2,55*2+1,68*2+2,7*2+0,58*2+2,7*4+1,68*2+2,85*2+1,65+0,99*2)</t>
  </si>
  <si>
    <t>968061112R00</t>
  </si>
  <si>
    <t>Vyvěšení nebo zavěšení dřevěných křídel oken, plochy do 1,5 m2</t>
  </si>
  <si>
    <t>oken, dveří a vrat, s uložením a opětovným zavěšením po provedení stavebních změn,</t>
  </si>
  <si>
    <t>968061125R00</t>
  </si>
  <si>
    <t>Vyvěšení nebo zavěšení dřevěných křídel dveří, plochy do 2 m2</t>
  </si>
  <si>
    <t>968062244R00</t>
  </si>
  <si>
    <t>Vybourání dřevěných rámů oken jednoduchých, plochy do 1 m2</t>
  </si>
  <si>
    <t>(0,55*1,25*17+0,53*1,2*2+0,6*1,29*3+1,05*0,63*2+0,65*1,05*3+0,6*1,22)*2</t>
  </si>
  <si>
    <t>(1,56*0,63+0,5*0,63*3+0,53*1,2*3+0,75*1,25)*2</t>
  </si>
  <si>
    <t>968062245R00</t>
  </si>
  <si>
    <t>Vybourání dřevěných rámů oken jednoduchých, plochy do 2 m2</t>
  </si>
  <si>
    <t>(0,69*2,77*4+0,6*1,87*6+0,99*1,65*4+0,6*1,86*2+1,1*1,22+1,35*1,44*8)*2</t>
  </si>
  <si>
    <t>(1,65*0,63+1,35*1,16+0,9*2,02)*2</t>
  </si>
  <si>
    <t>(0,63*2,55+0,64*2,55+1,68*0,54)*2</t>
  </si>
  <si>
    <t>(0,58*2,7*2+1,68*0,69+1,65*0,99)*2</t>
  </si>
  <si>
    <t>968062246R00</t>
  </si>
  <si>
    <t>Vybourání dřevěných rámů oken jednoduchých, plochy do 4 m2</t>
  </si>
  <si>
    <t>(1,68*1,87*21+1,37*2,75*48+1,67*1,87*21+1,65*1,53*4+1,35*1,64*2+1,37*2,7)*2</t>
  </si>
  <si>
    <t>(1,35*1,65*3+1,8*1,6*3+1,1*1,86*2)*2</t>
  </si>
  <si>
    <t>968062247R00</t>
  </si>
  <si>
    <t>Vybourání dřevěných rámů oken jednoduchých, plochy přes 4 m2</t>
  </si>
  <si>
    <t>(2,05*2,75*11+2,05*3,4+2,58*2,75*2+2,58*2,65*2+1,65*2,75*3+1,66*2,77*2)*2</t>
  </si>
  <si>
    <t>(2,33*2,77*11+1,7*2,75+1,49*2,77*4+1,55*2,76*4+1,37*2,7*2)*2</t>
  </si>
  <si>
    <t>968062455R00</t>
  </si>
  <si>
    <t>Vybourání dřevěných rámů dveřních zárubní, plochy do 2 m2</t>
  </si>
  <si>
    <t>0,9*2,02*2+1*2,6*2+0,75*1,65*2</t>
  </si>
  <si>
    <t>968062456R00</t>
  </si>
  <si>
    <t>Vybourání dřevěných rámů dveřních zárubní, plochy přes 2 m2</t>
  </si>
  <si>
    <t>1,68*2,16*4+1,6*2*2</t>
  </si>
  <si>
    <t>968062991R00</t>
  </si>
  <si>
    <t>Vybourání dřevěných rámů vnitřních deštění výkladů a obkladů stěn, jakýchkoliv ploch</t>
  </si>
  <si>
    <t>968071112R00</t>
  </si>
  <si>
    <t>Vyvěšení nebo zavěšení kovových křídel oken, plochy do 1,5 m2</t>
  </si>
  <si>
    <t>s případným uložením a opětovným zavěšením po provedení stavebních změn,</t>
  </si>
  <si>
    <t>ozn.o40 : 3</t>
  </si>
  <si>
    <t>968072354R00</t>
  </si>
  <si>
    <t>Vybourání a vyjmutí kovových rámů a rolet rámů, včetně pomocného lešení o výšce podlahy do 1900 mm a pro zatížení do 1,5 kPa  (150 kg/m2) okenních zdvojených, plochy do 1 m2</t>
  </si>
  <si>
    <t>ozn.o40 : 1,1*0,35*3</t>
  </si>
  <si>
    <t>968095001R00</t>
  </si>
  <si>
    <t xml:space="preserve">Vybourání vnitřních parapetů dřevěných, šířky do 25 cm,  </t>
  </si>
  <si>
    <t>1,49*48+2,17*12+2,7*2+1,77*4+0,81*4+1,78*45+1,47*10+0,67*17+0,65*2+0,72*12</t>
  </si>
  <si>
    <t>2,45*11+1,82+1,61*4+1,49+1,67*4+1,49*3+1,17*2+0,77*3+1,77*4+1,47*4+1,92*2</t>
  </si>
  <si>
    <t>1,22+1,68+0,62*3+0,65*3+0,87+1,02+0,75+0,76+0,7*2</t>
  </si>
  <si>
    <t>0,55*6+1,53</t>
  </si>
  <si>
    <t>970041030R00</t>
  </si>
  <si>
    <t>Jádrové vrtání, kruhové prostupy v prostém betonu jádrové vrtání , d 30 mm</t>
  </si>
  <si>
    <t>pro osazení svorníku k ukotvení stropních ocelových profilů : 32*0,64</t>
  </si>
  <si>
    <t>971033361R00</t>
  </si>
  <si>
    <t>Vybourání otvorů ve zdivu cihelném z jakýchkoliv cihel pálených  na jakoukoliv maltu vápenou nebo vápenocementovou, plochy do 0,09 m2, tloušťky do 600 mm</t>
  </si>
  <si>
    <t>základovém nebo nadzákladovém,</t>
  </si>
  <si>
    <t>Včetně pomocného lešení o výšce podlahy do 1900 mm a pro zatížení do 1,5 kPa  (150 kg/m2).</t>
  </si>
  <si>
    <t>3.NP - pro osazení ocelových nosných prvků pro VZT : 14</t>
  </si>
  <si>
    <t>pro odbočky VZT potrubí do tříd - 1.NP : 8</t>
  </si>
  <si>
    <t>2.NP : 14</t>
  </si>
  <si>
    <t>3.NP : 14</t>
  </si>
  <si>
    <t>1.PP : 4</t>
  </si>
  <si>
    <t>971033461R00</t>
  </si>
  <si>
    <t>Vybourání otvorů ve zdivu cihelném z jakýchkoliv cihel pálených  na jakoukoliv maltu vápenou nebo vápenocementovou, plochy do 0,25 m2, tloušťky do 600 mm</t>
  </si>
  <si>
    <t>otvor pro VZT potrubí ze stoupacího vedení do jednotky 1.-3.np P2 : 6</t>
  </si>
  <si>
    <t>973031325R00</t>
  </si>
  <si>
    <t>Vysekání v cihelném zdivu výklenků a kapes kapes na jakoukoliv maltu vápennou nebo vápenocementovou, plochy do 0,1 m2, hloubky do 300 mm</t>
  </si>
  <si>
    <t>3.NP rpo ocelové prvky pro VZT - 3.NP : 4</t>
  </si>
  <si>
    <t>2.NP : 4</t>
  </si>
  <si>
    <t>stropní nosníky nástavby : 15</t>
  </si>
  <si>
    <t>973031334R00</t>
  </si>
  <si>
    <t>Vysekání v cihelném zdivu výklenků a kapes kapes na jakoukoliv maltu vápennou nebo vápenocementovou, plochy do 0,16 m2, hloubky do 150 mm</t>
  </si>
  <si>
    <t>pro osazení ocel.nosníků IPE 200-překlady nad vstupem 1.PP : 10</t>
  </si>
  <si>
    <t>pro osazení vymezovacích nosníků : 24</t>
  </si>
  <si>
    <t>pro zasekání ŽB věnců výtahové šachty : 10</t>
  </si>
  <si>
    <t>973031826R00</t>
  </si>
  <si>
    <t>Vysekání v cihelném zdivu výklenků a kapes kapes pro zavázání nových zdí  na jakoukoliv maltu vápennou nebo vápenocementovou, tloušťky do 600 mm</t>
  </si>
  <si>
    <t>pro zazdívku po vybouraných otvorových výplní v místě výtahu : 1,87*6+0,99*2</t>
  </si>
  <si>
    <t>974031285R00</t>
  </si>
  <si>
    <t>Vysekání rýh v jakémkoliv zdivu cihelném v prostoru přilehlém ke stropní konstrukci  do hloubky 300 mm, šířky do 200 mm</t>
  </si>
  <si>
    <t>3.NP nástavba nad dveřmi do chodby : 1,2*4+1,5*4+1,8*8</t>
  </si>
  <si>
    <t>vodorovné propojení ocel.nosné konstrukce VZT : 1,915+3,85+4,85*2</t>
  </si>
  <si>
    <t>974031389R00</t>
  </si>
  <si>
    <t>Vysekání rýh v jakémkoliv zdivu cihelném pro komínové nebo ventilační průduchy  do hloubky 300 mm, šířky do 450 mm</t>
  </si>
  <si>
    <t>1.PP - stoupací vedení VZT : 1*4</t>
  </si>
  <si>
    <t>1.NP : 3,84*4</t>
  </si>
  <si>
    <t>978013191R00</t>
  </si>
  <si>
    <t>Otlučení omítek vápenných nebo vápenocementových vnitřních s vyškrabáním spár, s očištěním zdiva stěn, v rozsahu do 100 %</t>
  </si>
  <si>
    <t>3.NP nástavba z chodby : 3,75*(22,85+59,6)-1*2,12*7-1*3,1*4</t>
  </si>
  <si>
    <t>2.NP chodba : 3,8*(22,85+59,6)-1*2,12*12</t>
  </si>
  <si>
    <t>1.NP část chodby : 3,8*(59,6+20,4)-1*2,12*4</t>
  </si>
  <si>
    <t>1.PP část chodby : 3,05*15,7</t>
  </si>
  <si>
    <t>978015291R00</t>
  </si>
  <si>
    <t>Otlučení omítek vápenných nebo vápenocementových vnějších s vyškrabáním spár, s očištěním zdiva  1. až 4. stupni složitosti, v rozsahu do 100 %</t>
  </si>
  <si>
    <t>3.NP nástavba : 3,4*(19,2+1,53+2,5)</t>
  </si>
  <si>
    <t>978023411R00</t>
  </si>
  <si>
    <t>Vysekání, vyškrábání a vyčištění spár zdiva cihelného  mimo komínového</t>
  </si>
  <si>
    <t>fasáda pohled A : 0,75*6,86*4+0,44*2,7*4+0,41*2,75*4</t>
  </si>
  <si>
    <t>pohled D : 10,31</t>
  </si>
  <si>
    <t>pohled G : 10,31</t>
  </si>
  <si>
    <t>pohled F : 4,9+4,56</t>
  </si>
  <si>
    <t>pohled H : 8,31</t>
  </si>
  <si>
    <t>978059611R00</t>
  </si>
  <si>
    <t>Odsekání a odebrání obkladů stěn z obkladaček vnějších z jakýchkoliv materiálů, plochy do 1 m2</t>
  </si>
  <si>
    <t>včetně otlučení podkladní omítky až na zdivo,</t>
  </si>
  <si>
    <t>fasádní pásky : 2</t>
  </si>
  <si>
    <t>974100030RA0</t>
  </si>
  <si>
    <t>Vysekání rýh ve zdivu z cihel rozměr 15x15 cm</t>
  </si>
  <si>
    <t>na jakoukoliv maltu vápennou nebo vápenocementovou. Svislá a vodorovná doprava suti, odvoz do 10 km.</t>
  </si>
  <si>
    <t>999281111R00</t>
  </si>
  <si>
    <t xml:space="preserve">Přesun hmot pro opravy a údržbu objektů pro opravy a údržbu dosavadních objektů včetně vnějších plášťů  výšky do 25 m,  </t>
  </si>
  <si>
    <t>POL1_1</t>
  </si>
  <si>
    <t>oborů 801, 803, 811 a 812</t>
  </si>
  <si>
    <t>711111001RZ1</t>
  </si>
  <si>
    <t>Provedení izolace proti zemní vlhkosti natěradly za studena na ploše vodorovné nátěrem penetračním, 1 x nátěr, včetně dodávky penetračního laku ALP</t>
  </si>
  <si>
    <t>800-711</t>
  </si>
  <si>
    <t>skladba S 7 : 4,93*19,2</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</si>
  <si>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</si>
  <si>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</si>
  <si>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skladba S7 : 0,3*(19,2*2+4*2)</t>
  </si>
  <si>
    <t>711130101R00</t>
  </si>
  <si>
    <t>Odstranění izolace proti vodě - pásy na sucho vodorovné, 1 vrstva</t>
  </si>
  <si>
    <t>skladba S 3 bourání- separační geotextilie : 132</t>
  </si>
  <si>
    <t>711151111RU1</t>
  </si>
  <si>
    <t>Provedení izolace proti zemní vlhkosti samolepicími pásy vodorovně, včetně dodávky pásu</t>
  </si>
  <si>
    <t>711152111RU1</t>
  </si>
  <si>
    <t>Provedení izolace proti zemní vlhkosti samolepicími pásy svisle, včetně dodávky pásu</t>
  </si>
  <si>
    <t>711170101R00</t>
  </si>
  <si>
    <t>Odstranění izolace proti vodě - fólie vodorovná, volně</t>
  </si>
  <si>
    <t>998711203R00</t>
  </si>
  <si>
    <t>Přesun hmot pro izolace proti vodě svisle do 60 m</t>
  </si>
  <si>
    <t>POL1_7</t>
  </si>
  <si>
    <t>50 m vodorovně měřeno od těžiště půdorysné plochy skládky do těžiště půdorysné plochy objektu</t>
  </si>
  <si>
    <t>712361701R00</t>
  </si>
  <si>
    <t>Povlakové krytiny střech do 10° pryžemi fólií položenou volně, bez dodávky fólie</t>
  </si>
  <si>
    <t>skladba S1 - folie-parozábrana : 870,3127</t>
  </si>
  <si>
    <t>712362701R00</t>
  </si>
  <si>
    <t>Povlakové krytiny střech do 10° pryžemi zesílením spojů páskem r.š. 100 mm včetně zalití okrajů spoje, bez dodávky fólie</t>
  </si>
  <si>
    <t>712372121RT1</t>
  </si>
  <si>
    <t xml:space="preserve">Povlakové krytiny střech do 10° termoplasty kotvené do profilovaného plechu nebo do bednění, 4 kotvy/m2, pro tl. izolace do 200 mm, bez dodávky fólie,  </t>
  </si>
  <si>
    <t>včetně ukotvení k podkladu hmoždinkami, svaření všech spojů a překrytí kotev fólií.</t>
  </si>
  <si>
    <t>skladba S 7 : 4,38*20,5</t>
  </si>
  <si>
    <t>712378005R00</t>
  </si>
  <si>
    <t>Povlakové krytiny střech do 10° termoplasty Doplňkové konstrukce k povlakovým krytinám z fólií stěnová lišta vyhnutá, RŠ 70 mm, z pozinkovaného plechu s povrchovou úpravou PVC</t>
  </si>
  <si>
    <t xml:space="preserve">  včetně dodávek výrobků</t>
  </si>
  <si>
    <t>Úprava délky a připevnění stěnové lišty natloukacími hmoždinkami včetně dodávky lišty.</t>
  </si>
  <si>
    <t>skladba S7 : 19,38</t>
  </si>
  <si>
    <t>712378008R00</t>
  </si>
  <si>
    <t>Povlakové krytiny střech do 10° termoplasty Doplňkové konstrukce k povlakovým krytinám z fólií pásek, RŠ 50 mm, z pozinkovaného plechu s povrchovou úpravou PVC</t>
  </si>
  <si>
    <t>Úprava délky a připevnění pásku natloukacími hmoždinkami včetně dodávky pásku.</t>
  </si>
  <si>
    <t>712391171RT1</t>
  </si>
  <si>
    <t>Textílie na střechách do 10° podkladní, položení - bez dodávky textílie</t>
  </si>
  <si>
    <t>712997001RT1</t>
  </si>
  <si>
    <t>Přilepení polystyrenových klínů do asfaltu</t>
  </si>
  <si>
    <t>skladba S7 : 19,58*2+4,2*2</t>
  </si>
  <si>
    <t>28322013R</t>
  </si>
  <si>
    <t>fólie izolační střešní hydroizolační; tloušťka 1,20 mm; plošná hmotnost 1 570 g/m2; PVC-P, PES výztuž; µ = 15 000,0</t>
  </si>
  <si>
    <t>skladba S1 - folie jako parozábrana : 870,3127*1,15</t>
  </si>
  <si>
    <t>28322017R</t>
  </si>
  <si>
    <t>fólie izolační střešní hydroizolační; tloušťka 1,50 mm; plošná hmotnost 1 960 g/m2; PVC-P, skelná výztuž; µ = 15 000,0</t>
  </si>
  <si>
    <t>skladba S 7 : 4,38*20,5*1,15</t>
  </si>
  <si>
    <t>28375983R</t>
  </si>
  <si>
    <t>klín atikový pěnový polystyren; š = 150,0 mm; v = 150 mm; l = 1 000 mm</t>
  </si>
  <si>
    <t>RTS 16/ I</t>
  </si>
  <si>
    <t>Odkaz na mn. položky pořadí 135 : 47,56000</t>
  </si>
  <si>
    <t>Koeficient : 0,05</t>
  </si>
  <si>
    <t>69366198R</t>
  </si>
  <si>
    <t>geotextilie PP; funkce separační, ochranná, výztužná, filtrační; plošná hmotnost 300 g/m2; zpevněná oboustranně</t>
  </si>
  <si>
    <t>skladba S 7 : 4,38*20,5*2*1,15</t>
  </si>
  <si>
    <t>998712203R00</t>
  </si>
  <si>
    <t>Přesun hmot pro povlakové krytiny v objektech výšky přes 12 do 24 m</t>
  </si>
  <si>
    <t>50 m vodorovně</t>
  </si>
  <si>
    <t>713111111RT2</t>
  </si>
  <si>
    <t>Montáž tepelné izolace stropů kladené vrchem, volně, dvouvrstvá</t>
  </si>
  <si>
    <t>800-713</t>
  </si>
  <si>
    <t>skladba S 7 : 4*19,2</t>
  </si>
  <si>
    <t>762712130RT2</t>
  </si>
  <si>
    <t>Prostorové vázané konstrukce z řeziva s dodávkou materiálu hraněného, z hranolů, 14/20 cm</t>
  </si>
  <si>
    <t>800-762</t>
  </si>
  <si>
    <t>včetně vyvrtání děr, osazení svorníků a dotažení rektifikačních článků.</t>
  </si>
  <si>
    <t>výměny v krovu pro VZT a střešní výlez : 2,24*2+0,85*2+2,32*2+0,6*2+2,2</t>
  </si>
  <si>
    <t>766601214R00</t>
  </si>
  <si>
    <t>Těsnění připojovací spáry spára ostění, interiér - fólie parotěsná šířky 75 mm samolepicí, výplň PU pěnou, exteriér - fólie paropropustná šířky 50 mm samolepicí, + expanzní páska k zateplovacímu systému š. 15 mm</t>
  </si>
  <si>
    <t>800-766</t>
  </si>
  <si>
    <t>RTS 13/ I</t>
  </si>
  <si>
    <t>Dodávka a montáž okenní parotěsné a paropropustné fólie, těsnící pásky včetně PU pěny.</t>
  </si>
  <si>
    <t>okna,dveře,stěny : 1454,5+5,94+49,43</t>
  </si>
  <si>
    <t>767995102R00</t>
  </si>
  <si>
    <t>Výroba a montáž atypických kovovových doplňků staveb hmotnosti přes 5 do 10 kg</t>
  </si>
  <si>
    <t>kg</t>
  </si>
  <si>
    <t>800-767</t>
  </si>
  <si>
    <t>plech 3 mm výměna kolem prostupů : 5*1,1</t>
  </si>
  <si>
    <t>plech 8 mm strop nad nástavbou : 30*1,1</t>
  </si>
  <si>
    <t>210001</t>
  </si>
  <si>
    <t>Demontáž - svítidlo zářivkové přisazené mřížkové 2x36W IP20</t>
  </si>
  <si>
    <t>1.NP - 3.NP : 14*3</t>
  </si>
  <si>
    <t>210002</t>
  </si>
  <si>
    <t>C21M - Montáže - Proudový chránič 4-pólový nn do 25A ve skříni</t>
  </si>
  <si>
    <t>210003</t>
  </si>
  <si>
    <t>Proudový chránič 2-pólový nn do 25A ve skříni.</t>
  </si>
  <si>
    <t>kpl.</t>
  </si>
  <si>
    <t>210004</t>
  </si>
  <si>
    <t>Jistič 3-pólový bez krytu do 63 A</t>
  </si>
  <si>
    <t>210005</t>
  </si>
  <si>
    <t>CYKY-CYKYm 3Cx2,5 mm2 (CYKY 3J2,5) 750V (PU)</t>
  </si>
  <si>
    <t xml:space="preserve">m     </t>
  </si>
  <si>
    <t>210006</t>
  </si>
  <si>
    <t>CYKY 2Dx1,5 mm2 (CYKY 2O1,5) 750 V (PO)</t>
  </si>
  <si>
    <t>210007</t>
  </si>
  <si>
    <t>CVYKY 5Cx2,5 mm2 (CYKY 5J2,5) 750V (POS)</t>
  </si>
  <si>
    <t>210008</t>
  </si>
  <si>
    <t>CYA 6 mm2 H07V-K) zelenožlutý (PU)</t>
  </si>
  <si>
    <t>210009</t>
  </si>
  <si>
    <t>Krabice odbočná s víčkem (1902,KO 68,KU 68)kruhová bez zapojení</t>
  </si>
  <si>
    <t>210010</t>
  </si>
  <si>
    <t>Spínač nástěnný prostředí obyčejné 1-pólový řazení 5 TANGO</t>
  </si>
  <si>
    <t>210011</t>
  </si>
  <si>
    <t>Spínač nástěnný prostředí obyčejné 1-pólový řazení 6 TANGO</t>
  </si>
  <si>
    <t>210012</t>
  </si>
  <si>
    <t>Zásuvka TANGO</t>
  </si>
  <si>
    <t>210013</t>
  </si>
  <si>
    <t>210014</t>
  </si>
  <si>
    <t>Dvojzásuvka TANGO</t>
  </si>
  <si>
    <t>210015</t>
  </si>
  <si>
    <t>Svítidlo zářivkové přisazené mřížkové 2x36W IP20, D+M</t>
  </si>
  <si>
    <t>kabinety : 6</t>
  </si>
  <si>
    <t>třídy : 14</t>
  </si>
  <si>
    <t>210016</t>
  </si>
  <si>
    <t>Svítidlo zářivkové přisazené mřížkové 2x36W IP20 - zpětná montáž</t>
  </si>
  <si>
    <t xml:space="preserve">zpětná montáž zdemontovaných svítidel : </t>
  </si>
  <si>
    <t>Odkaz na mn. položky pořadí 145 : 42,00000</t>
  </si>
  <si>
    <t>210016.</t>
  </si>
  <si>
    <t>Krabice odbočná s víčkem(1902,KO 68,KU 68) kruhová bez zapojení</t>
  </si>
  <si>
    <t>210017</t>
  </si>
  <si>
    <t>Zásuvka datová RJ45 5e UNICA</t>
  </si>
  <si>
    <t>210019</t>
  </si>
  <si>
    <t>SYKFY 4x2x0,5 (PU)</t>
  </si>
  <si>
    <t>210020</t>
  </si>
  <si>
    <t>Hlavní protipožární obal kabelů - 0,75m2</t>
  </si>
  <si>
    <t>210021</t>
  </si>
  <si>
    <t>Montáž svorky SO</t>
  </si>
  <si>
    <t>210022</t>
  </si>
  <si>
    <t>Montáž svorky ST 10</t>
  </si>
  <si>
    <t>210023</t>
  </si>
  <si>
    <t>Uzemnění na povrchu AlKgSi Dn=8 mm bez nátěru</t>
  </si>
  <si>
    <t>210024</t>
  </si>
  <si>
    <t>Montáž ochranného úhelníku OU L-170</t>
  </si>
  <si>
    <t>210025</t>
  </si>
  <si>
    <t>Ukončení vodiče v rozvaděči vč.zapojení a koncovky do 2,5 mm2</t>
  </si>
  <si>
    <t>210026</t>
  </si>
  <si>
    <t>Ukončení vodiče v rozvaděči vč.zapojení a koncovky do 6 mm2</t>
  </si>
  <si>
    <t>210027</t>
  </si>
  <si>
    <t>Podíl přidružených výkonů 4,8% z C21M a navázaného materiálu</t>
  </si>
  <si>
    <t>210028</t>
  </si>
  <si>
    <t>Podíl přidružených výkonů 4,8% z C21M ELFETEX a navázaného materiálu</t>
  </si>
  <si>
    <t>210029</t>
  </si>
  <si>
    <t>Podružný materiál 5%</t>
  </si>
  <si>
    <t>210030</t>
  </si>
  <si>
    <t>Celková prohlídky el.zař. pro zpracování RZ</t>
  </si>
  <si>
    <t>210031</t>
  </si>
  <si>
    <t>GZS 2,5% z C21M a navázaného materiálu</t>
  </si>
  <si>
    <t>210190003R00</t>
  </si>
  <si>
    <t>Montáž oceloplechové rozvodnice, do hmotnosti 100 kg</t>
  </si>
  <si>
    <t>montáž rozvaděčů nn a vn včetně usazení, sestavení dílců, vyvážení, upevnění, zapojení a montáž demontovaných částí a přístrojů,  kontroly a dotažení spojů, opravy nátěrů, avšak bez zapojení, a ukončení kabelů</t>
  </si>
  <si>
    <t>215121150</t>
  </si>
  <si>
    <t>Jistič 1-pólový nn /25A ve skříni</t>
  </si>
  <si>
    <t>210800125R00</t>
  </si>
  <si>
    <t>Montáž kabelu CYKY 750 V, 3 x 1,5 mm2, uloženého pod omítkou stropu</t>
  </si>
  <si>
    <t>210800110R00</t>
  </si>
  <si>
    <t>Montáž kabelu CYKY 750 V, 4 x 2,5 mm2, uloženého pod omítkou</t>
  </si>
  <si>
    <t>210010091R00</t>
  </si>
  <si>
    <t xml:space="preserve">Montáž lišty elektroinstalační, bezhalogenové, šířky do 40 mm,  ,  </t>
  </si>
  <si>
    <t>210020522R00</t>
  </si>
  <si>
    <t>Montáž kabelového žabu širokého, 100x40 mm, včetně víka a podpěrky</t>
  </si>
  <si>
    <t>971024561R00</t>
  </si>
  <si>
    <t>Vybourání otvorů ve zdivu kamenném a smíšeném ve zdivu kamenném na jakoukoliv maltu vápenou nebo vápenocementovou, plochy do 1 m2, tloušťky do 600 mm</t>
  </si>
  <si>
    <t>základovém nebo nadzákladovém, včetně pomocného lešení o výšce podlahy do 1900 mm a pro zatížení do 1,5 kPa  (150 kg/m2),</t>
  </si>
  <si>
    <t>974029132R00</t>
  </si>
  <si>
    <t>Vysekání rýh ve zdivu kamenném v ploše  do hloubky 50 mm, šířky do 70 mm</t>
  </si>
  <si>
    <t>744001</t>
  </si>
  <si>
    <t>C21M - materiál - Skříň KLV-24UPS-F pod o.nepr.dv.IP30</t>
  </si>
  <si>
    <t>744002</t>
  </si>
  <si>
    <t>Chránič 25/4/0,3-A LFN</t>
  </si>
  <si>
    <t>744003</t>
  </si>
  <si>
    <t>Chránič 10B/1N/0,03-A OLI</t>
  </si>
  <si>
    <t>744004</t>
  </si>
  <si>
    <t>Chránič 16B/1N/0,03-A OLI</t>
  </si>
  <si>
    <t>744005</t>
  </si>
  <si>
    <t>Jistič 6B/1 LTN 10 kA OEZ</t>
  </si>
  <si>
    <t>744006</t>
  </si>
  <si>
    <t>Jistič 16B/1 LTN 10 kA OEZ</t>
  </si>
  <si>
    <t>744007</t>
  </si>
  <si>
    <t>Jistič 32B/3 LTN 10 kA OEZ</t>
  </si>
  <si>
    <t>744008</t>
  </si>
  <si>
    <t>Jistič 10B/3 LTN 10 kA OEZ</t>
  </si>
  <si>
    <t>744009</t>
  </si>
  <si>
    <t>Lišta G-3L-1000/10C propojovací 1m</t>
  </si>
  <si>
    <t>744010</t>
  </si>
  <si>
    <t>Můstek CS-PE 15 rozbočovací</t>
  </si>
  <si>
    <t>744011</t>
  </si>
  <si>
    <t>Můstek CS-N 15 rozbočovací</t>
  </si>
  <si>
    <t>744012</t>
  </si>
  <si>
    <t>CYKY 3J2,5(3Cx2,5)</t>
  </si>
  <si>
    <t>744013</t>
  </si>
  <si>
    <t>CYKY 2O1,5(2Dx1,5)</t>
  </si>
  <si>
    <t>744014</t>
  </si>
  <si>
    <t>CYKY 3Ax1,5 mm2(CYKY 3O1,5)</t>
  </si>
  <si>
    <t>744015</t>
  </si>
  <si>
    <t>CYKY 4Bx2,5 mm2(CYKY 4J2,5)</t>
  </si>
  <si>
    <t>744016</t>
  </si>
  <si>
    <t>CYKY 5J2,5(5Cx2,5)</t>
  </si>
  <si>
    <t>744017</t>
  </si>
  <si>
    <t>H07V-K zž (CYA)</t>
  </si>
  <si>
    <t>744018</t>
  </si>
  <si>
    <t>Krabice 8130</t>
  </si>
  <si>
    <t>744019</t>
  </si>
  <si>
    <t>Krabice KP 68/2 kruhová</t>
  </si>
  <si>
    <t>744020</t>
  </si>
  <si>
    <t>Svorka WAGO 273-112</t>
  </si>
  <si>
    <t>744021</t>
  </si>
  <si>
    <t>Svorka WAGO 273-104</t>
  </si>
  <si>
    <t>744022</t>
  </si>
  <si>
    <t>Svorka WAGO 273-102</t>
  </si>
  <si>
    <t>744023</t>
  </si>
  <si>
    <t>744024</t>
  </si>
  <si>
    <t>Ovladač TANGO 3558A-A652B</t>
  </si>
  <si>
    <t>744025</t>
  </si>
  <si>
    <t>Tělo ABB 3558-A05340 spinače č.5</t>
  </si>
  <si>
    <t>744026</t>
  </si>
  <si>
    <t>Rámeček TANGO 3901A-B10B</t>
  </si>
  <si>
    <t>744027</t>
  </si>
  <si>
    <t>Ovladač TANGO 3558A-A651 B</t>
  </si>
  <si>
    <t>744028</t>
  </si>
  <si>
    <t>Tělo ABB 3558-A06340 spinače č.6</t>
  </si>
  <si>
    <t>744029</t>
  </si>
  <si>
    <t>744030</t>
  </si>
  <si>
    <t>Zásuvka TANGO 5518A-A359 B</t>
  </si>
  <si>
    <t>744031</t>
  </si>
  <si>
    <t>Zásuvka TANGO 5599A-A02357 B přepěť.</t>
  </si>
  <si>
    <t>744032</t>
  </si>
  <si>
    <t>Dvojzásuvka TANGO 5513A-C02357 B</t>
  </si>
  <si>
    <t>744035</t>
  </si>
  <si>
    <t>Trubice 36W/840 L LUMILUX T8 OSRAM</t>
  </si>
  <si>
    <t>kabinety : 6*2</t>
  </si>
  <si>
    <t>třídy : 14*2</t>
  </si>
  <si>
    <t>744036</t>
  </si>
  <si>
    <t>Startér 4-80W ST111VS1200 OSRAM</t>
  </si>
  <si>
    <t>Odkaz na mn. položky pořadí 217 : 40,00000</t>
  </si>
  <si>
    <t>744037</t>
  </si>
  <si>
    <t>Krabice KU 68-1902</t>
  </si>
  <si>
    <t>744038</t>
  </si>
  <si>
    <t>Rámeček Unica montážní Zamak</t>
  </si>
  <si>
    <t>744039</t>
  </si>
  <si>
    <t>Rámeček Unica Basic jedn.Polar</t>
  </si>
  <si>
    <t>744040</t>
  </si>
  <si>
    <t>Zásuvka RJ45-8 Cat6 UTP</t>
  </si>
  <si>
    <t>744041</t>
  </si>
  <si>
    <t>Zásuvka MOSAIC 76506 2xRJ45 FTP C6 2M 45</t>
  </si>
  <si>
    <t>744042</t>
  </si>
  <si>
    <t>UTP 4x2x0,5 cat.6 drát bal.305 m</t>
  </si>
  <si>
    <t>744043</t>
  </si>
  <si>
    <t>Trubka ohebná MONOFLEX 1416/1</t>
  </si>
  <si>
    <t>744044</t>
  </si>
  <si>
    <t>Žlab DZ 35x100 drátěný ZNCR,3m</t>
  </si>
  <si>
    <t>744045</t>
  </si>
  <si>
    <t>Spojka DZS/B pozink.</t>
  </si>
  <si>
    <t>744046</t>
  </si>
  <si>
    <t>Podpěra DZDS 100/B pozink.</t>
  </si>
  <si>
    <t>744047</t>
  </si>
  <si>
    <t>Kotva KPO 8x77 XX galv.zinek</t>
  </si>
  <si>
    <t>744048</t>
  </si>
  <si>
    <t>Pásek SP 140x3,5 stahovací</t>
  </si>
  <si>
    <t>744049</t>
  </si>
  <si>
    <t>Podpěra DEHN 253050 FB 2</t>
  </si>
  <si>
    <t>744050</t>
  </si>
  <si>
    <t>Podpěra PV 22/LIS/P pozink.</t>
  </si>
  <si>
    <t>744051</t>
  </si>
  <si>
    <t>Svorka SOa na okapové žlaby</t>
  </si>
  <si>
    <t>744052</t>
  </si>
  <si>
    <t>Svorka DEHN 390551MV 8-10 mm</t>
  </si>
  <si>
    <t>744053</t>
  </si>
  <si>
    <t>Svorka ST 10 na okapové trouby</t>
  </si>
  <si>
    <t>744054</t>
  </si>
  <si>
    <t>Drát pr.8 AIMgSI T/4 měkký</t>
  </si>
  <si>
    <t>744055</t>
  </si>
  <si>
    <t>Podpěra PV 1b-20 vedení</t>
  </si>
  <si>
    <t>744056</t>
  </si>
  <si>
    <t>Držák DUDb Cu ochranného úhelníku</t>
  </si>
  <si>
    <t>744057</t>
  </si>
  <si>
    <t>Úhelník ochranný OU 1,7 L</t>
  </si>
  <si>
    <t>744058</t>
  </si>
  <si>
    <t>Oko 2,5x4 KU-L</t>
  </si>
  <si>
    <t>REPRO</t>
  </si>
  <si>
    <t>Školní reproduktor, nástěnný, 100V  (typ dle stávajícího stavu), D+M</t>
  </si>
  <si>
    <t>240071258R00</t>
  </si>
  <si>
    <t>Mřížka stěnová typ SMU velikost 600x150</t>
  </si>
  <si>
    <t>3.NP větrací mřížka do výtahové šachty-exter.a imteriér : 2</t>
  </si>
  <si>
    <t>240001</t>
  </si>
  <si>
    <t>Zařízení č.1 - Kompaktní vzduchotechnická jednotka (VZTJ č.2)</t>
  </si>
  <si>
    <t xml:space="preserve">v podstropním provedení složená z: : </t>
  </si>
  <si>
    <t xml:space="preserve">-rychloupínacích spon : </t>
  </si>
  <si>
    <t xml:space="preserve">-uzavíracích klapek se servopohony (sání,výfuk vzduchu) : </t>
  </si>
  <si>
    <t xml:space="preserve">-přívodního/odvodního ventilátoru s EC řízením : </t>
  </si>
  <si>
    <t xml:space="preserve">přívídního/odvodního kapsového filtru atmosférického vzduchu (tř.F7/M5) : </t>
  </si>
  <si>
    <t xml:space="preserve">-vysoce účinného dvojitého rotačního výměníku ZZT (79,2%) s regulací otáček : </t>
  </si>
  <si>
    <t xml:space="preserve">-vodního ohřívače : </t>
  </si>
  <si>
    <t xml:space="preserve">včetně: : </t>
  </si>
  <si>
    <t xml:space="preserve">-vlastního systému MaR, VAV sady a směšovacího uzlu : </t>
  </si>
  <si>
    <t xml:space="preserve">Qvp.= 1 200 m3/h; pext.= 350 Pa : </t>
  </si>
  <si>
    <t xml:space="preserve">Pp.= 0,57kW;U=230 V : </t>
  </si>
  <si>
    <t xml:space="preserve">Po.= 0,54kW;U=230 V : </t>
  </si>
  <si>
    <t xml:space="preserve">Qohř.= 3,83 kW;70/50°c : </t>
  </si>
  <si>
    <t xml:space="preserve">velikost jednotky (dxšxv) 1723x1000x540 mm : </t>
  </si>
  <si>
    <t xml:space="preserve">hmotnost jednotky 200 kg : </t>
  </si>
  <si>
    <t xml:space="preserve">D+M + montážní materiál : </t>
  </si>
  <si>
    <t xml:space="preserve">pozn;-silový přívod vč.jištění z hlavního rozvaděče,prokabelování směšovacího uzlu, : </t>
  </si>
  <si>
    <t xml:space="preserve">uzavíracích klapek,ovládačů,čidel CO2 a regulátorů průtoku vzduchu-dodávka : </t>
  </si>
  <si>
    <t xml:space="preserve">profese elektro : </t>
  </si>
  <si>
    <t xml:space="preserve">-připojení na zdroj topné vody-dodávka profese vytápění : </t>
  </si>
  <si>
    <t xml:space="preserve">-vytvoření revizních dveří v SDK pro budoucí servis a obsluhu VZT jednotky : </t>
  </si>
  <si>
    <t>240002</t>
  </si>
  <si>
    <t>Kompaktní vzduchotechnická jednotka (VZTJ č.3,5)</t>
  </si>
  <si>
    <t xml:space="preserve">-přívodního/odvodního kapsového filtru atmosférického vzduchu (tř.(F7/M5) : </t>
  </si>
  <si>
    <t xml:space="preserve">-vysoce účinného dvojitého rotačního výměníku ZZT (79,8%) : </t>
  </si>
  <si>
    <t xml:space="preserve">s regulací otáček : </t>
  </si>
  <si>
    <t xml:space="preserve">-vodního ohřívače včetně vlastního systému MaR,VAV sady a směšovacího uzlu : </t>
  </si>
  <si>
    <t xml:space="preserve">Qvp.= 1 800 m3/h;pext.=350 Pa : </t>
  </si>
  <si>
    <t xml:space="preserve">Qvo.= 1 800 m3/h;pext.=350 Pa : </t>
  </si>
  <si>
    <t xml:space="preserve">Pp.=0,67 kW.U=400V : </t>
  </si>
  <si>
    <t xml:space="preserve">Po.=0,62 kW U=400 V : </t>
  </si>
  <si>
    <t xml:space="preserve">Qohř.= 6,38kW;70/501C : </t>
  </si>
  <si>
    <t xml:space="preserve">velikost jednotky 2123x1200x640 mm : </t>
  </si>
  <si>
    <t xml:space="preserve">hmotnost jednotky 260 kg : </t>
  </si>
  <si>
    <t xml:space="preserve">D+M+montážní materiál : </t>
  </si>
  <si>
    <t>kpl. : 2</t>
  </si>
  <si>
    <t>240003</t>
  </si>
  <si>
    <t>Kompaktní vzduchotechnická jednotka (VZTJ č.1,4,6)</t>
  </si>
  <si>
    <t xml:space="preserve">-vysoce účinného dvojitého rotačního výměníku ZZT (80,6%) : </t>
  </si>
  <si>
    <t xml:space="preserve">Qvp.= 2 400 m3/h;pext.=350 Pa : </t>
  </si>
  <si>
    <t xml:space="preserve">Qvo.= 2 400 m3/h;pext.=350 Pa : </t>
  </si>
  <si>
    <t xml:space="preserve">Pp.=0,82 kW.U=400V : </t>
  </si>
  <si>
    <t xml:space="preserve">Po.=0,79 kW U=400 V : </t>
  </si>
  <si>
    <t xml:space="preserve">Qohř.= 8,31 kW;70/501C : </t>
  </si>
  <si>
    <t xml:space="preserve">velikost jednotky 2233x1400x740 mm : </t>
  </si>
  <si>
    <t xml:space="preserve">hmotnost jednotky 360 kg : </t>
  </si>
  <si>
    <t>kpl. : 3</t>
  </si>
  <si>
    <t>240004</t>
  </si>
  <si>
    <t>Kulisový tlumič hluku vč.potrubí - 500x400/1000 mm</t>
  </si>
  <si>
    <t xml:space="preserve">dodávka a montáž vč.montážního materiálu : </t>
  </si>
  <si>
    <t>ks : 24</t>
  </si>
  <si>
    <t>240005</t>
  </si>
  <si>
    <t>500x300/1000</t>
  </si>
  <si>
    <t>ks : 16</t>
  </si>
  <si>
    <t>240006</t>
  </si>
  <si>
    <t>500x200/1000</t>
  </si>
  <si>
    <t>ks : 8</t>
  </si>
  <si>
    <t>240007</t>
  </si>
  <si>
    <t>Dvouřadá hliníková výustka do hranatého potrubí</t>
  </si>
  <si>
    <t xml:space="preserve">pro přívod vzduchu s regulací  a upevňovacím rámečkem : </t>
  </si>
  <si>
    <t xml:space="preserve">RAL dle architekta : </t>
  </si>
  <si>
    <t xml:space="preserve">rozměr 525x125 mm včetně montážního materiálu : </t>
  </si>
  <si>
    <t>ks : 80</t>
  </si>
  <si>
    <t>240008</t>
  </si>
  <si>
    <t>Jednořadá hliníková  výustka do hranatého potrubí</t>
  </si>
  <si>
    <t xml:space="preserve">pro odívod vzduchu s regulací  a upevňovacím rámečkem : </t>
  </si>
  <si>
    <t>240009</t>
  </si>
  <si>
    <t>Potrubní čidlo CO2,0-10V, vč.montážního materiálu</t>
  </si>
  <si>
    <t>240010</t>
  </si>
  <si>
    <t>Regulátor teploty,IO 20,MODBUD/exoline/BACnet, vč.montážního potrubí</t>
  </si>
  <si>
    <t>240011</t>
  </si>
  <si>
    <t>Kruhový regulátor variabilního průtoku vzduchu</t>
  </si>
  <si>
    <t xml:space="preserve">2-10V včetně servopohonu ,komunikace MP-Bus : </t>
  </si>
  <si>
    <t xml:space="preserve">Dn=200 mm (Vmax=600 m3/h,Vmin.=200 m3/h) : </t>
  </si>
  <si>
    <t xml:space="preserve">včetně montážního materiálu : </t>
  </si>
  <si>
    <t>ks : 40</t>
  </si>
  <si>
    <t>240012</t>
  </si>
  <si>
    <t>Flexo tlumič hluku Dn=200 mm,délka 1000 mm,tl.izolace 25 mm, vč.montážního materiálu</t>
  </si>
  <si>
    <t>240013-1</t>
  </si>
  <si>
    <t>Čtyřhrané potrubí z poz.plechu Sk.1- do obvodu 2000 mm vč.30% tvarovek, včetně montážního materiálu</t>
  </si>
  <si>
    <t>240013-2</t>
  </si>
  <si>
    <t>Čtyřhrané potrubí z poz.plechu Sk.1- do obvodu 1600 mm vč.20% tvarovek, včetně montážního materiálu</t>
  </si>
  <si>
    <t>240013-3</t>
  </si>
  <si>
    <t>Čtyřhrané potrubí z poz.plechu Sk.1- do obvodu 1430 mm vč.30% tvarovek, včetně montážního materiálu</t>
  </si>
  <si>
    <t>240013-4</t>
  </si>
  <si>
    <t>Čtyřhrané potrubí z poz.plechu Sk.1- do obvodu 1260 mm vč.30% tvarovek, včetně montážního materiálu</t>
  </si>
  <si>
    <t>240013-5</t>
  </si>
  <si>
    <t>Čtyřhrané potrubí z poz.plechu Sk.1- do obvodu 1030 mm vč.20% tvarovek, včetně montážního materiálu</t>
  </si>
  <si>
    <t>240014</t>
  </si>
  <si>
    <t>Kruhové potrubí spiro,poz.plech Dn=200 mm vč.20% tvarovek, včetně montážního materiálu</t>
  </si>
  <si>
    <t>240015</t>
  </si>
  <si>
    <t>Tepelná minerální izolace potrubí sání čerstvého vzduchu, včetně montážního materiálu</t>
  </si>
  <si>
    <t xml:space="preserve">m2    </t>
  </si>
  <si>
    <t xml:space="preserve">a výfuku znehodnoceného  vzduchu tl.40 mm s hliníkovým polepem : </t>
  </si>
  <si>
    <t>m2 : 290</t>
  </si>
  <si>
    <t xml:space="preserve">-vytvoření SDK zákrytů VZT potrubí v jednotlivých třídách : </t>
  </si>
  <si>
    <t xml:space="preserve">vytvoření ve svislých a vodorovných konstrukcí pro vedení VZT potrubí : </t>
  </si>
  <si>
    <t xml:space="preserve">dodávka profese AR : </t>
  </si>
  <si>
    <t>240016</t>
  </si>
  <si>
    <t>Lešení lehké pomocné</t>
  </si>
  <si>
    <t>240017</t>
  </si>
  <si>
    <t>Přesun hmot</t>
  </si>
  <si>
    <t>240018</t>
  </si>
  <si>
    <t>Zednické výpomoci</t>
  </si>
  <si>
    <t>42952719R</t>
  </si>
  <si>
    <t>jednotka vzduchotechnická mřížka ochranná; KDKZ-13; vel.160</t>
  </si>
  <si>
    <t>RTS 21/ I</t>
  </si>
  <si>
    <t>330001</t>
  </si>
  <si>
    <t>Dodávka a montáž výtahu</t>
  </si>
  <si>
    <t xml:space="preserve">Osobní výtah,elektrický trakční,bez strojovny :  : </t>
  </si>
  <si>
    <t xml:space="preserve">průchozí 5 stanic (jedny dveře izolované-do exteriéru.odolnost dveří EW 60) :  : </t>
  </si>
  <si>
    <t xml:space="preserve">nosnost 630 kg(8 osob),zdvih 11980 mm :  : </t>
  </si>
  <si>
    <t xml:space="preserve">rozměr kabiny 1100x1400x2100 mm,do šachty 1660x1910 mm :  : </t>
  </si>
  <si>
    <t xml:space="preserve">elektro 3x400V/230V, 5,4 kW, 10,2A,jištění 16 A :  : </t>
  </si>
  <si>
    <t>kpl. : 1 : 1</t>
  </si>
  <si>
    <t>767995103R00</t>
  </si>
  <si>
    <t>Výroba a montáž atypických kovovových doplňků staveb hmotnosti přes 10 do 20 kg</t>
  </si>
  <si>
    <t>statika - HEA 120 výměna kolem prostupů VZT : 106*1,1</t>
  </si>
  <si>
    <t>svařenec 2x U 100 délka 2210 mm-výtahová šachta,vymez.nosník : 10,8*2*2,21*14*1,1</t>
  </si>
  <si>
    <t>IPE 160 strop nad náístavbou : 540*1,1</t>
  </si>
  <si>
    <t>767995104R00</t>
  </si>
  <si>
    <t>Výroba a montáž atypických kovovových doplňků staveb hmotnosti přes 20 do 50 kg</t>
  </si>
  <si>
    <t>statika - IPE 220 výměny kolem VZT prostupů : 825</t>
  </si>
  <si>
    <t>plech 3 výměna kolem prostupů : 5</t>
  </si>
  <si>
    <t>HEA 200 výměna kolem prostupů : 419</t>
  </si>
  <si>
    <t>HEA 180 výměna kolem prostupů : 427</t>
  </si>
  <si>
    <t>plech 8 strop nad nástavbou : 30</t>
  </si>
  <si>
    <t>statika - IPE 220 strop nad nástavbou : 3027</t>
  </si>
  <si>
    <t>statika-zesílení pod příčkami 2x U200 : 697</t>
  </si>
  <si>
    <t>ocelové překlady ve výtahové šachtě I 180 : 21,9*2*2,53</t>
  </si>
  <si>
    <t>- IPE 200 : 22,4*(3*1,88+3*2,18)</t>
  </si>
  <si>
    <t>13383430R</t>
  </si>
  <si>
    <t>Tyč ocelová válcovaná za tepla průřez: IPE; značka: S235JR (1.0038); h = 160 mm; b = 82 mm; s = 5,0 mm; t = 7,4 mm</t>
  </si>
  <si>
    <t>strop nad nástavbou : 0,540*1,1</t>
  </si>
  <si>
    <t>13482715R</t>
  </si>
  <si>
    <t>Tyč ocelová válcovaná za tepla průřez: IPE; značka: S235JR (1.0038); h = 200 mm; b = 100 mm; s = 5,6 mm; t = 8,5 mm</t>
  </si>
  <si>
    <t>ocelový překlad ve výtahové šachtě a nad vstupem do výtahu : 0,0224*(3*1,88+3*2,18)*1,1</t>
  </si>
  <si>
    <t>13480810R</t>
  </si>
  <si>
    <t>Tyč ocelová válcovaná za tepla průřez: I; značka: S235JR (1.0038); h = 180 mm; b = 82 mm; s = 6,9 mm; t = 10,4 mm</t>
  </si>
  <si>
    <t>ocelový překlad ve výtahové šachtě : 0,0219*2*2,53*1,1</t>
  </si>
  <si>
    <t>13384325R</t>
  </si>
  <si>
    <t>Tyč ocelová válcovaná za tepla průřez: U; značka: S235JR (1.0038); h = 100 mm; b = 50 mm; s = 6,0 mm; t = 8,5 mm</t>
  </si>
  <si>
    <t>0,0108*2*2,21*14*1,1</t>
  </si>
  <si>
    <t>13482720R</t>
  </si>
  <si>
    <t>Tyč ocelová válcovaná za tepla průřez: IPE; značka: S235JR (1.0038); h = 220 mm; b = 110 mm; s = 5,9 mm; t = 9,2 mm</t>
  </si>
  <si>
    <t>skladba S 7 : 3,027*1,1</t>
  </si>
  <si>
    <t>strop nad nástavbou : 0,825*1,1</t>
  </si>
  <si>
    <t>13388130R</t>
  </si>
  <si>
    <t>Tyč ocelová válcovaná za tepla průřez: HEA; značka: S235JR (1.0038); h = 114 mm; b = 120 mm; s = 5,0 mm; t = 8,0 mm</t>
  </si>
  <si>
    <t>0,106*1,1</t>
  </si>
  <si>
    <t>13483415R</t>
  </si>
  <si>
    <t>Tyč ocelová válcovaná za tepla průřez: U; značka: S235JR (1.0038); h = 200 mm; b = 75 mm; s = 8,5 mm; t = 11,5 mm</t>
  </si>
  <si>
    <t>0,697*1,1</t>
  </si>
  <si>
    <t>13611210R</t>
  </si>
  <si>
    <t>Výrobek plochý ocelový válcovaný za tepla - plech; hladký; tl. = 3,00 mm</t>
  </si>
  <si>
    <t>0,005*1,1</t>
  </si>
  <si>
    <t>13611224R</t>
  </si>
  <si>
    <t>Výrobek plochý ocelový válcovaný za tepla - plech; hladký; tl. = 8,00 mm</t>
  </si>
  <si>
    <t>plechy přivařené ke svorníkům - viz. statika : 0,03*1,1</t>
  </si>
  <si>
    <t>13486315R</t>
  </si>
  <si>
    <t>Tyč ocelová válcovaná za tepla průřez: HEA; značka: S235JR (1.0038); h = 190 mm; b = 200 mm; s = 6,5 mm; t = 10,0 mm</t>
  </si>
  <si>
    <t>0,427*1,1</t>
  </si>
  <si>
    <t>13486310R</t>
  </si>
  <si>
    <t>Tyč ocelová válcovaná za tepla průřez: HEA; značka: S235JR (1.0038); h = 171 mm; b = 180 mm; s = 6,0 mm; t = 9,5 mm</t>
  </si>
  <si>
    <t>0,342*1,1</t>
  </si>
  <si>
    <t>767996801R00</t>
  </si>
  <si>
    <t>Demontáž ostatních doplňků staveb atypických konstrukcí  o hmotnosti přes 20 do 50 kg</t>
  </si>
  <si>
    <t>ocelové zábradlí bourané terasy 3.NP : 570</t>
  </si>
  <si>
    <t>stávající přístřešk na auta : 325</t>
  </si>
  <si>
    <t>přístřešek nade dveřmi : 51,5</t>
  </si>
  <si>
    <t>mříže na otvor : 22,6</t>
  </si>
  <si>
    <t>náhrada stávajícího přístřešku dle Z7 : 140,7</t>
  </si>
  <si>
    <t>náhrada přístřešku dle stávajícího dle Z8 : 123,8</t>
  </si>
  <si>
    <t>767001</t>
  </si>
  <si>
    <t>Z1 - přístřešek na auto včetně zastřešení a finálního nátěru</t>
  </si>
  <si>
    <t>Z1 - přístřešek na auto včetně zastřešení a finálního nátěru:  z ocelových profilů, 1x základní 2x syntetický nátěř, odstín nátěru - RAL 7035, s pultovou střechou s jemným vlnitým transparentním polykarbonátem, přístřešek o půdorysných rozměrech 5100x3500mm, výšky min. 2500mm, konstrukce střechy na jedné podélné straně kotvená do stěny přes zateplení, na druhé podepřená dvojicí sloupků z trubek kotvených do bet. dlažby.</t>
  </si>
  <si>
    <t>hmotnost cca 450 kg</t>
  </si>
  <si>
    <t xml:space="preserve">materiál je popsán v tabulkách zámeč.výrobků : </t>
  </si>
  <si>
    <t xml:space="preserve">krytina jemný vlnitý polykarbonát : </t>
  </si>
  <si>
    <t xml:space="preserve">odstín nátěru - RAL 7035 : </t>
  </si>
  <si>
    <t>767002</t>
  </si>
  <si>
    <t>Z2 - dodávka a montáž přístřešku nade dveřmi</t>
  </si>
  <si>
    <t>hmotnost cca 30 kg</t>
  </si>
  <si>
    <t xml:space="preserve">ocelová trubková konstrukce mech.kotvená do zdi : </t>
  </si>
  <si>
    <t xml:space="preserve">prodloužené kotvy přes zateplení : </t>
  </si>
  <si>
    <t xml:space="preserve">povrchová úprava-nátěr základní+final RAL 3016 : </t>
  </si>
  <si>
    <t xml:space="preserve">krytina - jemný vlnitý polykarbonát : </t>
  </si>
  <si>
    <t>767003</t>
  </si>
  <si>
    <t>Z3 - dodávka a montáž - ocelová mříž na otvor</t>
  </si>
  <si>
    <t>hmotnost cca 50 kg</t>
  </si>
  <si>
    <t xml:space="preserve">ocel kuilatina průměr 10 mm : </t>
  </si>
  <si>
    <t xml:space="preserve">ocel pásová 40/5 mm : </t>
  </si>
  <si>
    <t xml:space="preserve">mechanicky kotveno do zdi : </t>
  </si>
  <si>
    <t xml:space="preserve">nátěr-základ+ final RAL 3016 : </t>
  </si>
  <si>
    <t xml:space="preserve">rozměr 1790x2280 mm : </t>
  </si>
  <si>
    <t>767004</t>
  </si>
  <si>
    <t>Z5  dodávka a montáž zavěšené markýzy nad vstupem do výtahu</t>
  </si>
  <si>
    <t>hmotnost cca 120 kg</t>
  </si>
  <si>
    <t xml:space="preserve">ocelová konstrukce-jäckl 80/40 : </t>
  </si>
  <si>
    <t xml:space="preserve">zastřešení-CETRIS deskou - kotvení do zdi+táhlo : </t>
  </si>
  <si>
    <t xml:space="preserve">oplechování TiZn plechem : </t>
  </si>
  <si>
    <t xml:space="preserve">nátěr - RAL 6024-po konzultaci  bude upřesněn : </t>
  </si>
  <si>
    <t xml:space="preserve">rozměr 1580x1050 mm : </t>
  </si>
  <si>
    <t>767005</t>
  </si>
  <si>
    <t>Z7 - náhrada stávajícího přístřešku, dle původního</t>
  </si>
  <si>
    <t>hmotnost cca 140 kg</t>
  </si>
  <si>
    <t xml:space="preserve">materiál-ocelový tenkostěnný uzavřený profil : </t>
  </si>
  <si>
    <t xml:space="preserve">konstrukce mechanicky kotvena do zdi přes zateplení : </t>
  </si>
  <si>
    <t xml:space="preserve">krytina-jemný dutinkový polykarbonát - celkem 5,3 m2 : </t>
  </si>
  <si>
    <t xml:space="preserve">přístřek v místě napojení na fasádu oplechován : </t>
  </si>
  <si>
    <t xml:space="preserve">nátěr RAL 7035 : </t>
  </si>
  <si>
    <t>767006</t>
  </si>
  <si>
    <t>Z8 - nový přístřešek - dle původního řešení</t>
  </si>
  <si>
    <t>hmotnost cca 280 kg</t>
  </si>
  <si>
    <t xml:space="preserve">ocelová konstrukce z ocelových uzavřených profilů : </t>
  </si>
  <si>
    <t xml:space="preserve">mecvhanický kotvený do zdi přes zateplení : </t>
  </si>
  <si>
    <t xml:space="preserve">kratina-jemný dutinkový polykarbonát - 7m2 : </t>
  </si>
  <si>
    <t xml:space="preserve">klemp.najení střechy na stávající objekt : </t>
  </si>
  <si>
    <t xml:space="preserve">nátěr-RAL 7035 : </t>
  </si>
  <si>
    <t>767007</t>
  </si>
  <si>
    <t>Ocelová nosná konstrukce vzduchotechnického potrubí přes strop na půdu</t>
  </si>
  <si>
    <t>hmotnost cca 250 kg</t>
  </si>
  <si>
    <t>767008</t>
  </si>
  <si>
    <t>Dodávka a montáž ocelové dveře s výplní SDK</t>
  </si>
  <si>
    <t>hmotnost cca 45 kg</t>
  </si>
  <si>
    <t xml:space="preserve">krytí VZT jednotky v podhledu : </t>
  </si>
  <si>
    <t xml:space="preserve">ocelový rám s výplní SDK bez tepelné izolace : </t>
  </si>
  <si>
    <t xml:space="preserve">3x závěs,zámek s kováním FAB : </t>
  </si>
  <si>
    <t xml:space="preserve">rozměr 2500x1500 mm : </t>
  </si>
  <si>
    <t>ks : 6</t>
  </si>
  <si>
    <t>767009</t>
  </si>
  <si>
    <t>Z/9 - Úprava zábradlí pro provedení zateplení objektu</t>
  </si>
  <si>
    <t xml:space="preserve">zkrácení části zábradlí pro provedení zateplení objektu : </t>
  </si>
  <si>
    <t xml:space="preserve">vysekání ukotvení stojky zábradlí a ukotvení na nové místo : </t>
  </si>
  <si>
    <t xml:space="preserve">všechny sváry zabrousit : </t>
  </si>
  <si>
    <t xml:space="preserve">demonráž a zpětné zapravení podlahy pro přivaření stojky zábradlí : </t>
  </si>
  <si>
    <t xml:space="preserve">jedná se o opravu hydroizolace podlah a klempířské oplechování : </t>
  </si>
  <si>
    <t xml:space="preserve">dle původního provedení : </t>
  </si>
  <si>
    <t xml:space="preserve">provedení u včech zábradlí dle pohledů ozn.11 : </t>
  </si>
  <si>
    <t xml:space="preserve">včetně ochrany stávající nášlapné ploch proti poškození : </t>
  </si>
  <si>
    <t>767010</t>
  </si>
  <si>
    <t>Dodávka a montáž svorníku pro zajištění ocel.stropnic</t>
  </si>
  <si>
    <t>svorníky včetně přivaření dle statiky řez C-C v.č.04-střecha nástavby : 32</t>
  </si>
  <si>
    <t>svorníky pro uchycení rámu krytu VZT jednotky : 16*6</t>
  </si>
  <si>
    <t>ks : 0</t>
  </si>
  <si>
    <t>767011</t>
  </si>
  <si>
    <t>Dodávka a montáž ocelové nosné konstrukce pro osazování výtahu</t>
  </si>
  <si>
    <t xml:space="preserve">ocelové pofily dle detailu na v.č.02-mont.oka ve vrcholu šachty : </t>
  </si>
  <si>
    <t xml:space="preserve">včetně zabetonování kapes uložených ocel.nosníků : </t>
  </si>
  <si>
    <t>998767201R00</t>
  </si>
  <si>
    <t>Přesun hmot pro kovové stavební doplňk. konstrukce v objektech výšky do 6 m</t>
  </si>
  <si>
    <t>771475014RT2</t>
  </si>
  <si>
    <t>Montáž soklíků z dlaždic keramických výšky 100 mm, soklíků vodorovných, kladených do flexibilního tmele</t>
  </si>
  <si>
    <t>800-771</t>
  </si>
  <si>
    <t>na zazděné rýhy stoupacího vedení VZT v chodbě 1.NP : 0,8+0,4*2</t>
  </si>
  <si>
    <t>597642030R</t>
  </si>
  <si>
    <t>Dlažba keramická bez glazury (UGL); tl. = 9,0 mm; a = 298 mm; b = 298 mm; povrch: hladký, matný; mrazuvzdorný; protiskluznost: R9; µ = 0,5; barva: černá</t>
  </si>
  <si>
    <t>1,6*0,1*1,07</t>
  </si>
  <si>
    <t>776520110Rxx</t>
  </si>
  <si>
    <t>Podlahy povlakové z podlahoviny dřevité moučky a pryskyřice, tl. 2,5 mm, z pásů, včetně soklíku, včetně přetmelení spár, přebroušení a penetrace podkladu</t>
  </si>
  <si>
    <t>AP-PSV</t>
  </si>
  <si>
    <t>lepení a dodávka podlahoviny z PVC, bez podkladu. Svaření podlahoviny. Dodávka a lepení podlahových soklíků z měkčeného PVC. Pastování a vyleštění podlah.</t>
  </si>
  <si>
    <t>781475114RAA</t>
  </si>
  <si>
    <t xml:space="preserve">Obklad vnitřní keramický do velikosti 300 x 300 mm, do flexibilního tmelu,  ,  </t>
  </si>
  <si>
    <t>z dlaždic keramických kladených do malty, včetně spárování a podílu práce v omezeném prostoru a na malých plochách.</t>
  </si>
  <si>
    <t>3.NP nástavba kolem umyvadla : 1,5*(1,53+0,9*2+0,6*3)</t>
  </si>
  <si>
    <t>781732920R00</t>
  </si>
  <si>
    <t>Opravy obkladů z obkládaček cihelných velikosti 250 x 65 mm</t>
  </si>
  <si>
    <t>celkově opravy malých ploch u poškozených obkladech : 120</t>
  </si>
  <si>
    <t>plocha nad novým otvorem-vstup do výtahu : 115</t>
  </si>
  <si>
    <t>781779705RT2</t>
  </si>
  <si>
    <t>Montáž obkladů vnějších stěn z dlaždic keramických příplatky k položkám montáže obkladů vnějších stěn z dlaždic keramických za spárovací hmotu - plošně</t>
  </si>
  <si>
    <t>998781202R00</t>
  </si>
  <si>
    <t>Přesun hmot pro obklady keramické v objektech výšky do 12 m</t>
  </si>
  <si>
    <t>783001</t>
  </si>
  <si>
    <t>Z9- repase zábradlí</t>
  </si>
  <si>
    <t>Z9 - trubkové zábradlí - barva cihlová červená RAL 3016 - m2 : 53*2</t>
  </si>
  <si>
    <t>783201811R00</t>
  </si>
  <si>
    <t>Odstranění nátěrů z kovových doplňk.konstrukcí oškrabáním</t>
  </si>
  <si>
    <t>800-783</t>
  </si>
  <si>
    <t>ocelové předokenní mříže ozn.12 : 1,55*1,6*8*2</t>
  </si>
  <si>
    <t>Z9 - ocelové trubkové zábradlí - celkem na objektu : 1*53*2</t>
  </si>
  <si>
    <t>783222110RT1</t>
  </si>
  <si>
    <t xml:space="preserve">Nátěry kov.stavebních doplňk.konstrukcí syntetické 2x email,  </t>
  </si>
  <si>
    <t>včetně pomocného lešení.</t>
  </si>
  <si>
    <t>ocelové předokenní stávající  mříže ozn.12 barva RAL3016 : 1,55*1,6*8*2</t>
  </si>
  <si>
    <t>Z9 - ocelové trubkové zábradlí na celém objektu barva RAL 3016 : 1*53*2</t>
  </si>
  <si>
    <t>Z3 - ocelová mříž na otvor barva RAL 3016 : 1,79*2,28*2</t>
  </si>
  <si>
    <t>Z7 - ocelová konstrukce stávajícího přístřešku RAL 7035 : (2,1+1,92+0,76)*2,36*2</t>
  </si>
  <si>
    <t>Z8 - nový přístřešek dle původního RAL7035 : (1,35+1,07+0,76)*4,72*2</t>
  </si>
  <si>
    <t>Z1 - přístřešek na auto RAL 7035 : 0,234*64</t>
  </si>
  <si>
    <t>Z2 - přístřešek nad dveřmi RAL 7035 : (1,1+0,83+1,25)*2,4*2</t>
  </si>
  <si>
    <t>Z5 - zavěšená markýza nad vstupem do výtahu : 1,58*1,05*2</t>
  </si>
  <si>
    <t>783782205R00</t>
  </si>
  <si>
    <t>Nátěry tesařských konstrukcí ochranné fungicidní+ biocidní (proti plísním, houbám a hmyzu), dvojnásobný</t>
  </si>
  <si>
    <t>včetně montáže, dodávky a demontáže lešení.</t>
  </si>
  <si>
    <t>784161401R00</t>
  </si>
  <si>
    <t>Příprava povrchu Penetrace (napouštění) podkladu disperzní, jednonásobná</t>
  </si>
  <si>
    <t>800-784</t>
  </si>
  <si>
    <t>SDK : 650,39016+272,32+15,76</t>
  </si>
  <si>
    <t>omítky : 1279,8954</t>
  </si>
  <si>
    <t>784195212R00</t>
  </si>
  <si>
    <t>Malby z malířských směsí otěruvzdorných,  , bělost 82 %, dvojnásobné</t>
  </si>
  <si>
    <t>786010</t>
  </si>
  <si>
    <t>Z6 - Dodávka a montáž-exteriérové Z žaluzie bez krytí svazku lamel</t>
  </si>
  <si>
    <t>"Montáž žaluzie do špalety na rám okna (strop / stěna)" - bez krycí schránky paketu (svazku) žaluzií</t>
  </si>
  <si>
    <t xml:space="preserve">ocelové Z70 žaluzie s bočním vedením v hranatých zapuštěných lištách : </t>
  </si>
  <si>
    <t xml:space="preserve">lamely tvaru Z šířky 70 mm : </t>
  </si>
  <si>
    <t xml:space="preserve">barva šedá (stříbrná) : </t>
  </si>
  <si>
    <t xml:space="preserve">manuálně ovládané klikou s převodovkou : </t>
  </si>
  <si>
    <t xml:space="preserve">bez krytí svazku lamel,pouze krytí horního nosiče a mechanizmu : </t>
  </si>
  <si>
    <t xml:space="preserve">rozměr:1 ks 1350x1650 mm : </t>
  </si>
  <si>
    <t xml:space="preserve">2 ks 1550x2750 mm : </t>
  </si>
  <si>
    <t xml:space="preserve">2 ks 1800x2600 mm : </t>
  </si>
  <si>
    <t xml:space="preserve">48 ks 1370x2750 mm : </t>
  </si>
  <si>
    <t xml:space="preserve">3 ks 1650x2750 mm : </t>
  </si>
  <si>
    <t xml:space="preserve">12 ks 2050x2750 mm : </t>
  </si>
  <si>
    <t xml:space="preserve">6 ks 2050x3050 mm : </t>
  </si>
  <si>
    <t>786612200R00</t>
  </si>
  <si>
    <t xml:space="preserve">Montáž zastiňujících rolet textilních,  </t>
  </si>
  <si>
    <t>800-786</t>
  </si>
  <si>
    <t>3.NP nástavba ozn.R : 2,33*2*5</t>
  </si>
  <si>
    <t>786001</t>
  </si>
  <si>
    <t>R - dodávka rolet textilních</t>
  </si>
  <si>
    <t>Textilní roleta prům. 42mm, látka STANDARD zatemňující, barva prachová šedá (100% polyester, 280 g/m2, přistínění cca 50-60%), mechanismus: podélný profil bez kazety a vodících lišt, barva bílá, montáž - vrtání do nadpraží, ruční ovládání kovovým řetízkem (2xP, 3xL), do otvoru - šířka: 233cm x výška: 200cm</t>
  </si>
  <si>
    <t xml:space="preserve">rozměr 2330x2000 mm : </t>
  </si>
  <si>
    <t xml:space="preserve">ručně ovládána bez bočních vodítek : </t>
  </si>
  <si>
    <t>ks : 5</t>
  </si>
  <si>
    <t>998786203R00</t>
  </si>
  <si>
    <t>Přesun hmot pro čalounické úpravy v objektech výšky do 24 m</t>
  </si>
  <si>
    <t>787600802R00</t>
  </si>
  <si>
    <t>Vysklení oken a dveří sklo ploché přes 1 do 3 m2</t>
  </si>
  <si>
    <t>800-787</t>
  </si>
  <si>
    <t>766661122Rxx</t>
  </si>
  <si>
    <t>Montáž dveří a zárubně, otevíravých 1kř.nad 0,8 m</t>
  </si>
  <si>
    <t xml:space="preserve">interiérové dveře dřevěné s nadsvětlíkem : </t>
  </si>
  <si>
    <t xml:space="preserve">plné.hladké,bezfalcové : </t>
  </si>
  <si>
    <t xml:space="preserve">bez prahu : </t>
  </si>
  <si>
    <t xml:space="preserve">sklo nadsvětlíku čiré bezpečnostní : </t>
  </si>
  <si>
    <t xml:space="preserve">rozměr dveřního křídla 900x2020 mm : </t>
  </si>
  <si>
    <t xml:space="preserve">celkový rozměr výplně 1000x3100 mm : </t>
  </si>
  <si>
    <t xml:space="preserve">osazení do ocelové zárubně : </t>
  </si>
  <si>
    <t xml:space="preserve">povrch zárubně bílý mat-RAL dlevýběru architekta : </t>
  </si>
  <si>
    <t xml:space="preserve">kování štítkové,nerez mat,zámek s cylindrickou vložkou : </t>
  </si>
  <si>
    <t>ks levé : 4</t>
  </si>
  <si>
    <t>766711001R00</t>
  </si>
  <si>
    <t xml:space="preserve">Montáž otvorových prvků plastových nebo z dřevěných europrofilů oken a balkonových dveří,  </t>
  </si>
  <si>
    <t>Montáž plastových oken a dveří včetně dodávky a montáže PU pěny a spojovacích prostředků.</t>
  </si>
  <si>
    <t>o1 : (1,37*2+2,75*2)*48</t>
  </si>
  <si>
    <t>o2 : (2,05*2+2,75*2)*11</t>
  </si>
  <si>
    <t>o3 : 2,05*2+3,4*2</t>
  </si>
  <si>
    <t>o4 : (2,58*2+2,75*2)*2</t>
  </si>
  <si>
    <t>o5 : (2,58*2+2,65*2)*2</t>
  </si>
  <si>
    <t>o7 : (1,65*2+2,75*2)*3</t>
  </si>
  <si>
    <t>o8 : (0,69*2+2,77*2)*4</t>
  </si>
  <si>
    <t>o9 : (1,66*2+2,77*2)*2</t>
  </si>
  <si>
    <t>o10 : (1,67*2+1,87*2)*21</t>
  </si>
  <si>
    <t>o11 : (1,68*2+1,87*2)*18</t>
  </si>
  <si>
    <t>o14 : (1,35*2+1,64*2)*2</t>
  </si>
  <si>
    <t>o15 : (0,55*2+1,25*2)*17</t>
  </si>
  <si>
    <t>o16 : (0,53*2+1,2*2)*2</t>
  </si>
  <si>
    <t>o17 : (0,6*2+1,29*2)*3</t>
  </si>
  <si>
    <t>o18 : (2,33*2+2,77*2)*11</t>
  </si>
  <si>
    <t>o19 : (0,6*2+1,87*2)*6</t>
  </si>
  <si>
    <t>o20 : 1,7*2+2,75*2</t>
  </si>
  <si>
    <t>o21 : (1,49*2+2,77*2)*4</t>
  </si>
  <si>
    <t>o23 : (1,55*2+2,76*2)*3</t>
  </si>
  <si>
    <t>o24 : (1,37*2+2,7*2)*3</t>
  </si>
  <si>
    <t>o25 : (1,05*2+0,63*2)*2</t>
  </si>
  <si>
    <t>o26 : (0,65*2+1,05*2)*3</t>
  </si>
  <si>
    <t>o27 : (1,65*2+0,99*2)*3</t>
  </si>
  <si>
    <t>o28 : (1,35*2+1,65*2)*3</t>
  </si>
  <si>
    <t>o29 : (1,8*2+1,6*2)*2</t>
  </si>
  <si>
    <t>o30 : (0,6*2+1,86*2)*2</t>
  </si>
  <si>
    <t>o31 : (1,1*2+1,86*2)*2</t>
  </si>
  <si>
    <t>o32 : 0,6*2+1,22*2</t>
  </si>
  <si>
    <t>o33 : 1,1*2+1,22*2</t>
  </si>
  <si>
    <t>o34 : (1,35*2+1,4*2)*8</t>
  </si>
  <si>
    <t>o35 : 1,56*2+0,63*2</t>
  </si>
  <si>
    <t>o36 : (0,5*2+0,63*2)*3</t>
  </si>
  <si>
    <t>o37 : 1,65*2+0,63*2</t>
  </si>
  <si>
    <t>o38 : (0,53*2+1,2*2)*3</t>
  </si>
  <si>
    <t>o39 : 1,35*2+1,16*2</t>
  </si>
  <si>
    <t>o40 : (1,1*2+0,35*2)*3</t>
  </si>
  <si>
    <t>o41 : 0,75*2+1,25*2</t>
  </si>
  <si>
    <t>o46 : (2,33*2+2*2)*5</t>
  </si>
  <si>
    <t>766711021R00</t>
  </si>
  <si>
    <t xml:space="preserve">Montáž otvorových prvků plastových nebo z dřevěných europrofilů vstupních dveří,  </t>
  </si>
  <si>
    <t>Montáž plastových dveří včetně dodávky a montáže PU pěny.</t>
  </si>
  <si>
    <t>o42+o43 : 0,9+2,02*2+1</t>
  </si>
  <si>
    <t>766711031R00</t>
  </si>
  <si>
    <t xml:space="preserve">Montáž otvorových prvků plastových nebo z dřevěných europrofilů stěn prosklených,  </t>
  </si>
  <si>
    <t>Montáž zasklených stěn včetně dodávky a montáže PU pěny a spojovacích prostředků.</t>
  </si>
  <si>
    <t>o44+o45 : 0,63*2+0,64*2+1,68+2,55*4+2,7*2</t>
  </si>
  <si>
    <t>0,58*4+1,68+2,7*4+2,85*2</t>
  </si>
  <si>
    <t>766000</t>
  </si>
  <si>
    <t>Všeobecně - EUROokno,zasklené izolačním trojsklem</t>
  </si>
  <si>
    <t>dřevěné eurookno dle schématu výrobku</t>
  </si>
  <si>
    <t/>
  </si>
  <si>
    <t>rám: lepená min. třívrstvá lamela tl. min 78</t>
  </si>
  <si>
    <t>mm, europrofil</t>
  </si>
  <si>
    <t>Uw celkového okna min. 0,96 W/m2K,</t>
  </si>
  <si>
    <t>trojsklo s kompozitním distančním</t>
  </si>
  <si>
    <t>rámečkem</t>
  </si>
  <si>
    <t>povrchová úprava: tlustovrstvá lazura,</t>
  </si>
  <si>
    <t>vícestupňová povrchová ochrana</t>
  </si>
  <si>
    <t>kování: celoobvodové, polohovací s</t>
  </si>
  <si>
    <t>mikroventilací</t>
  </si>
  <si>
    <t>barva rámu exteriéru: bílá RAL 9010</t>
  </si>
  <si>
    <t>barva rámu interiéru: bílá RAL 9010</t>
  </si>
  <si>
    <t>okenní klika: přírodní Al, mat.</t>
  </si>
  <si>
    <t>vnější parapet: TiZn, tl. 0,6 mm</t>
  </si>
  <si>
    <t>vnitřní parapet: dřevěný parapet, bílý nátěr</t>
  </si>
  <si>
    <t>766001</t>
  </si>
  <si>
    <t>o1 - EUROokno,zasklené izolačním trojsklem 1370x2750 mm</t>
  </si>
  <si>
    <t>766002</t>
  </si>
  <si>
    <t>o2 - EUROokno,zasklené izolačním trojsklem  2050x2750 mm</t>
  </si>
  <si>
    <t>766003</t>
  </si>
  <si>
    <t>o3 - EUROstěna,zasklená izolačním trojsklem  2050x3400 mm s 1-kř.dveřmi</t>
  </si>
  <si>
    <t>dveřní část zasklení (bez nadsvětlíku)</t>
  </si>
  <si>
    <t>bude z vnitřní strany zasklena</t>
  </si>
  <si>
    <t>bezpečnostním sklem VSG třídy min. 2B2</t>
  </si>
  <si>
    <t>766004</t>
  </si>
  <si>
    <t>o4 - EUROokno,zasklené izolačním trojsklem  2580x2750 mm</t>
  </si>
  <si>
    <t>766005</t>
  </si>
  <si>
    <t>o46 - EUROokno,zasklené izolačním trojsklem  2330x2000 mm</t>
  </si>
  <si>
    <t>766006</t>
  </si>
  <si>
    <t>o7 - EUROokno,zasklené izolačním trojsklem  1650x2750 mm</t>
  </si>
  <si>
    <t>766007</t>
  </si>
  <si>
    <t>o8 - EUROokno,zasklené izolačním trojsklem  690x2770 mm</t>
  </si>
  <si>
    <t>766008</t>
  </si>
  <si>
    <t>o9 - EUROokno,zasklené izolačním trojsklem  1660x2770 mm</t>
  </si>
  <si>
    <t>766009</t>
  </si>
  <si>
    <t>o10 - EUROokno,zasklené izolačním trojsklem  1670x1870 mm</t>
  </si>
  <si>
    <t>766010</t>
  </si>
  <si>
    <t>o11 - EUROokno,zasklené izolačním trojsklem  1680x1870 mm</t>
  </si>
  <si>
    <t>766012</t>
  </si>
  <si>
    <t>o14 - EUROokno,zasklené izolačním trojsklem  1350x1640 mm</t>
  </si>
  <si>
    <t>766013</t>
  </si>
  <si>
    <t>o15- EUROokno,zasklené izolačním trojsklem  550x1250 mm</t>
  </si>
  <si>
    <t>766014</t>
  </si>
  <si>
    <t>o16 - EUROokno,zasklené izolačním trojsklem  530x1200 mm</t>
  </si>
  <si>
    <t>766015</t>
  </si>
  <si>
    <t>o17 - EUROokno,zasklené izolačním trojsklem  600x1290 mm</t>
  </si>
  <si>
    <t>766016</t>
  </si>
  <si>
    <t>o18 - EUROokno,zasklené izolačním trojsklem  2330x2770 mm</t>
  </si>
  <si>
    <t>766017</t>
  </si>
  <si>
    <t>o19 - EUROokno,zasklené izolačním trojsklem  600x1870 mm</t>
  </si>
  <si>
    <t>766018</t>
  </si>
  <si>
    <t>o20 - EUROokno,zasklené izolačním trojsklem  1700x2750 mm</t>
  </si>
  <si>
    <t>766019</t>
  </si>
  <si>
    <t>o21 - EUROokno,zasklené izolačním trojsklem  1490x2770 mm</t>
  </si>
  <si>
    <t>766021</t>
  </si>
  <si>
    <t>o23 - EUROokno,zasklené izolačním trojsklem  1550x2760 mm</t>
  </si>
  <si>
    <t>766022</t>
  </si>
  <si>
    <t>o24 - EUROokno,zasklené izolačním trojsklem  1370x2700 mm</t>
  </si>
  <si>
    <t>766023</t>
  </si>
  <si>
    <t>o25 - EUROokno,zasklené izolačním trojsklem  1050x630 mm</t>
  </si>
  <si>
    <t>766024</t>
  </si>
  <si>
    <t>o26 - EUROokno,zasklené izolačním trojsklem  650x1050 mm</t>
  </si>
  <si>
    <t>766025</t>
  </si>
  <si>
    <t>o27 - EUROokno,zasklené izolačním trojsklem  1650x990 mm</t>
  </si>
  <si>
    <t>Pákový otvírač pouze pro výklopné křídlo s</t>
  </si>
  <si>
    <t>ovládáním délky 1490 mm</t>
  </si>
  <si>
    <t>766026</t>
  </si>
  <si>
    <t>o28 - EUROokno,zasklené izolačním trojsklem  1350x1650 mm</t>
  </si>
  <si>
    <t>766027</t>
  </si>
  <si>
    <t>o29 - EUROokno,zasklené izolačním trojsklem  1800x1600 mm</t>
  </si>
  <si>
    <t>766028</t>
  </si>
  <si>
    <t>o30 - EUROokno,zasklené izolačním trojsklem  600x1860 mm</t>
  </si>
  <si>
    <t>766029</t>
  </si>
  <si>
    <t>o31 - EUROokno,zasklené izolačním trojsklem  1100x1860 mm</t>
  </si>
  <si>
    <t>766030</t>
  </si>
  <si>
    <t>o32 - EUROokno,zasklené izolačním trojsklem  600x1220 mm</t>
  </si>
  <si>
    <t>766031</t>
  </si>
  <si>
    <t>o33 - EUROokno,zasklené izolačním trojsklem  1100x1220 mm</t>
  </si>
  <si>
    <t>766032</t>
  </si>
  <si>
    <t>o34 - EUROokno,zasklené izolačním trojsklem  1350x1400 mm</t>
  </si>
  <si>
    <t>766033</t>
  </si>
  <si>
    <t>o35 - EUROokno,zasklené izolačním trojsklem  1560x630 mm</t>
  </si>
  <si>
    <t>766034</t>
  </si>
  <si>
    <t>o36 - EUROokno,zasklené izolačním trojsklem  500x630 mm</t>
  </si>
  <si>
    <t>766035</t>
  </si>
  <si>
    <t>o37 - EUROokno,zasklené izolačním trojsklem  1650x630 mm</t>
  </si>
  <si>
    <t>766036</t>
  </si>
  <si>
    <t>o38 - EUROokno,zasklené izolačním trojsklem  530x1200 mm</t>
  </si>
  <si>
    <t>766037</t>
  </si>
  <si>
    <t>o39 - EUROokno,zasklené izolačním trojsklem  1350x1160 mm</t>
  </si>
  <si>
    <t>766038</t>
  </si>
  <si>
    <t>o40 - EUROokno,zasklení izolačním dvojsklem 1100x350 mm</t>
  </si>
  <si>
    <t xml:space="preserve">rozměr 1100x350 mm sklopné : </t>
  </si>
  <si>
    <t xml:space="preserve">Uw=1,2W/m2K : </t>
  </si>
  <si>
    <t>ks : 3</t>
  </si>
  <si>
    <t>766039</t>
  </si>
  <si>
    <t>o41 - EUROokno,zasklené izolačním trojsklem  750x1250 mm</t>
  </si>
  <si>
    <t>766051</t>
  </si>
  <si>
    <t>o42 - dřevěné EURO dveře 1-kř. 900x2020 mm</t>
  </si>
  <si>
    <t>766052</t>
  </si>
  <si>
    <t>o43 - dřevěné EURO  dveřei 1-kř.s nadsvětlíkem 1000x2650 mm</t>
  </si>
  <si>
    <t xml:space="preserve">dveře dřevěné 1-kř.s nadsvětlíkem dle schematu výrobku : </t>
  </si>
  <si>
    <t xml:space="preserve">rám-lepená min.třívrstvá lamela tl.min.68 mm - europrofil : </t>
  </si>
  <si>
    <t xml:space="preserve">Uw celkových dveří min,1,2W/m2K : </t>
  </si>
  <si>
    <t xml:space="preserve">nerezový nebo kompozitový rámeček : </t>
  </si>
  <si>
    <t xml:space="preserve">povrchová úprava-tlustovrstvá lazura : </t>
  </si>
  <si>
    <t xml:space="preserve">vícestupňová povrchová ochrana : </t>
  </si>
  <si>
    <t xml:space="preserve">kování původní : </t>
  </si>
  <si>
    <t xml:space="preserve">barva rámu exter.a interiéru bílá RAL 8003 : </t>
  </si>
  <si>
    <t>766053</t>
  </si>
  <si>
    <t>o44 - dřevěná prosklená stěna s 2-kř. dveřmi a FIX bočními světlíky a nadedveřními světlíky</t>
  </si>
  <si>
    <t>spodní část zasklení (bez nadsvětlíku)</t>
  </si>
  <si>
    <t>bude oboustranně zasklena</t>
  </si>
  <si>
    <t>oboustran. horiz. nerez madlo v. 850mm</t>
  </si>
  <si>
    <t xml:space="preserve">dveře dřevěné 2-kř rozměry.dle schematu výrobku : </t>
  </si>
  <si>
    <t xml:space="preserve">boční a nadedveřní FIX světlíky prosklenými rozměry dle schematu : </t>
  </si>
  <si>
    <t xml:space="preserve">povrchová úprava-tlustovrstvá lazura-RAL 8003 tmavě hnědá : </t>
  </si>
  <si>
    <t xml:space="preserve">kování celoobvodové,bezpečnostní pro panikovou kliku : </t>
  </si>
  <si>
    <t xml:space="preserve">cylindrická vložka : </t>
  </si>
  <si>
    <t xml:space="preserve">západka pro dálkové el.otevírání : </t>
  </si>
  <si>
    <t xml:space="preserve">klika přírodní Al mat : </t>
  </si>
  <si>
    <t xml:space="preserve">boční světlíky do vlastních otvorů : </t>
  </si>
  <si>
    <t>766054</t>
  </si>
  <si>
    <t>o45 - dřevěná prosklená stěna s 2-kř. dveřmi a FIX bočními světlíky a nadedveřními světlíky</t>
  </si>
  <si>
    <t xml:space="preserve">povrchová úprava-RAL 8003 tmavě hnědá : </t>
  </si>
  <si>
    <t>766055</t>
  </si>
  <si>
    <t>o5 -  dřevěná prosklená stěna s 2-kř. dveřmi a FIX bočními a nadedveřními světlíky</t>
  </si>
  <si>
    <t xml:space="preserve">kování celoobvodové : </t>
  </si>
  <si>
    <t>ks : 2</t>
  </si>
  <si>
    <t>766056</t>
  </si>
  <si>
    <t>T1 - dodávka vnitřních dřevěných dveří s nadsvětlíkem včetně zárubně</t>
  </si>
  <si>
    <t xml:space="preserve">nadsvětlík prosklený sklem bezpečnostním čirým : </t>
  </si>
  <si>
    <t xml:space="preserve">celkový rozměr výplně včetně rárubně 1000x3100 mm : </t>
  </si>
  <si>
    <t xml:space="preserve">dveře dřevěné plné hladké bez polodrážky 800x2020 mm : </t>
  </si>
  <si>
    <t xml:space="preserve">ocelová zárubeň dělená pro bezfalcové dveře : </t>
  </si>
  <si>
    <t xml:space="preserve">s těsněním pro sílu zdiva 150 mm : </t>
  </si>
  <si>
    <t xml:space="preserve">kování dveří štítkové,nerez mat pro zámek s cylindr.vložkou : </t>
  </si>
  <si>
    <t xml:space="preserve">povrchová úprava dveří a zárubně RAL dle výběru architekta : </t>
  </si>
  <si>
    <t>kpl. : 4</t>
  </si>
  <si>
    <t>766058</t>
  </si>
  <si>
    <t>o49 - EUROokno,částečně zasklené izolačním trojsklem 1650x990 mm</t>
  </si>
  <si>
    <t xml:space="preserve">okno dělené na 2 díly,1x zasklení izolačním trojsklem : </t>
  </si>
  <si>
    <t xml:space="preserve">1x výplň izolační deskou s otvorem pro osazení ventilátoru : </t>
  </si>
  <si>
    <t xml:space="preserve">ventilátor je dodávkou projektu "Rekonstrukce otopné soustavy : </t>
  </si>
  <si>
    <t>766059</t>
  </si>
  <si>
    <t>o48 - střešní výlez, D+M</t>
  </si>
  <si>
    <t>998766203R00</t>
  </si>
  <si>
    <t>Přesun hmot pro konstrukce truhlářské v objektech výšky do 24 m</t>
  </si>
  <si>
    <t>76421PC</t>
  </si>
  <si>
    <t>K 44 - oplechování střech včetně žlabu a přesahu</t>
  </si>
  <si>
    <t xml:space="preserve">materiál a popis je v tabulkách klempířských výrobků : </t>
  </si>
  <si>
    <t xml:space="preserve">- oplechování střechy a přesahu střechy včetně odpadního žlabu : </t>
  </si>
  <si>
    <t>764239410R00</t>
  </si>
  <si>
    <t>Lemování z titanzinkového plechu výroba a montáž lemování komínů, zděných ventilací a jiných střešních proniků, s lištami  na vlnité krytině, v ploše</t>
  </si>
  <si>
    <t>800-764</t>
  </si>
  <si>
    <t>včetně spojovacích prostředků.</t>
  </si>
  <si>
    <t>hranaté roury VZT výduchů a nasávání : 1,2*2,92+1,5*3</t>
  </si>
  <si>
    <t>764291410R00</t>
  </si>
  <si>
    <t>Ostatní střešní prvky z titanzinkového plechu dodávka a montáž   závětrné lišty, rš 250 mm</t>
  </si>
  <si>
    <t>včetně spojovacích prostředků a zednické výpomoci.</t>
  </si>
  <si>
    <t>Z1 - oplechování stříšky nad vchodem do výtahu : 1,15*2</t>
  </si>
  <si>
    <t>764530460R00</t>
  </si>
  <si>
    <t>Oplechování zdí a nadezdívek z titanzinkového plechu výroba a montáž včetně rohů   rš 750 mm</t>
  </si>
  <si>
    <t xml:space="preserve">provedení a materiál je v tabulkách klempířských výrobků : </t>
  </si>
  <si>
    <t>m : 30</t>
  </si>
  <si>
    <t>764510440R00</t>
  </si>
  <si>
    <t>Oplechování parapetů z titanzinkového plechu výroba a montáž včetně rohů a spojovacích prostředků   rš 250 mm</t>
  </si>
  <si>
    <t>včetně zednické výpomoci.</t>
  </si>
  <si>
    <t>RŠ 240</t>
  </si>
  <si>
    <t>K1 - K9+K11+K14 : 1,37*48+2,05*11+2*0,67+2,58*2+2,58*2+1,65*3+0,69*4+1,66*2+1,68*18+1,35*2</t>
  </si>
  <si>
    <t>RŠ 230</t>
  </si>
  <si>
    <t>K10+K15 - K42 : 1,67*21+0,55*17+0,53*2+0,6*3+2,33*11+0,6*6+1,7+1,49*4+1,55*3+1,37*3</t>
  </si>
  <si>
    <t>1,05*2+0,65*3+1,65*3+1,35*3+1,8*2+0,6*2+1,1*2+0,6+1,1+1,35*8+1,56+0,5+1,65+0,53*3</t>
  </si>
  <si>
    <t>1,35+1,1*3+0,75+2,33*5</t>
  </si>
  <si>
    <t>nové parapety na stávající okna : 48,25</t>
  </si>
  <si>
    <t>764410850R00</t>
  </si>
  <si>
    <t>Demontáž oplechování parapetů rš od 100 do 330 mm</t>
  </si>
  <si>
    <t>původní nevyměňovaná okna : 48,25</t>
  </si>
  <si>
    <t>vyměňovaná okna : 143,94+196,08</t>
  </si>
  <si>
    <t>764454803R00</t>
  </si>
  <si>
    <t>Demontáž odpadních trub nebo součástí trub kruhových , o průměru 150 mm</t>
  </si>
  <si>
    <t>764554404R00</t>
  </si>
  <si>
    <t>Odpadní trouby z titanzinkového plechu dodávka a montáž včetně zděří, manžet, odboček, kolen, odskoků, výpustí vody a přechodových kusů  kruhových, průměru 150 mm</t>
  </si>
  <si>
    <t>764554492R00</t>
  </si>
  <si>
    <t>Odpadní trouby z titanzinkového plechu montáž zděře Ti-Zn kruhové</t>
  </si>
  <si>
    <t>764554493R00</t>
  </si>
  <si>
    <t>Odpadní trouby z titanzinkového plechu montáž kolena Ti-Zn kruhového</t>
  </si>
  <si>
    <t>764554494R00</t>
  </si>
  <si>
    <t>Odpadní trouby z titanzinkového plechu montáž odskoku Ti-Zn kruhového</t>
  </si>
  <si>
    <t>998764203R00</t>
  </si>
  <si>
    <t>Přesun hmot pro konstrukce klempířské v objektech výšky do 24 m</t>
  </si>
  <si>
    <t>765312810R00</t>
  </si>
  <si>
    <t>Demontáž pálené krytiny z tašek drážkových, na sucho, do suti</t>
  </si>
  <si>
    <t>800-765</t>
  </si>
  <si>
    <t>pro osazení VZT potrubí : 1*2,5*2</t>
  </si>
  <si>
    <t>pro střešní výlez : 2</t>
  </si>
  <si>
    <t>765312474R00</t>
  </si>
  <si>
    <t xml:space="preserve">Krytina pálená doplňky ke krytině drážkové, střešní lávka rošt 80 x 25 cm,  </t>
  </si>
  <si>
    <t>Dodávka a montáž střešní lávky (2 ks držáků univerzálních, 2 ks držáku roštu a rošt).</t>
  </si>
  <si>
    <t>765312417R00</t>
  </si>
  <si>
    <t xml:space="preserve">Krytina pálená střech jednoduchých přiřezání a uchycení tašek,  ,  ,  </t>
  </si>
  <si>
    <t>Přiřezání a uchycení tašek včetně spojovacích prostředků.</t>
  </si>
  <si>
    <t>2,5*4+0,7*2*2+0,9*2*2</t>
  </si>
  <si>
    <t>998765203R00</t>
  </si>
  <si>
    <t>Přesun hmot pro krytiny tvrdé v objektech výšky do 24 m</t>
  </si>
  <si>
    <t>762512125R00</t>
  </si>
  <si>
    <t>Položení podlah pod PVC montáž  desek cementotřískových ve dvou vrstvách šroubovaním</t>
  </si>
  <si>
    <t>skladba S1 : 870,3127</t>
  </si>
  <si>
    <t>60726119.AR</t>
  </si>
  <si>
    <t>Deska z plochých třísek (OSB) typ: 3; tl. = 12,0 mm; povrch: broušený; hrana: P + D; RtF: D</t>
  </si>
  <si>
    <t>skladba S1 : 870,3127*2*1,15</t>
  </si>
  <si>
    <t>762526110R00</t>
  </si>
  <si>
    <t>Položení podlah montáž  polštářů pod podlahy rozteče do 65 cm</t>
  </si>
  <si>
    <t>60517110R</t>
  </si>
  <si>
    <t>Lať dřevina: jehličnatá; tl. = 30 mm; šířka = 50 mm</t>
  </si>
  <si>
    <t>762595000R00</t>
  </si>
  <si>
    <t>Spojovací a ochranné prostředky hřebíky, vruty, impregnace</t>
  </si>
  <si>
    <t>762311103R00</t>
  </si>
  <si>
    <t>Montáž ocelových spojovacích prostředků kotevních želez  příložek, patek, táhel, s připojením k dřevěné konstrukci</t>
  </si>
  <si>
    <t>762313112R00</t>
  </si>
  <si>
    <t>Montáž ocelových spojovacích prostředků svorníků, šroubů   délky přes 150 do 300 mm</t>
  </si>
  <si>
    <t>55399999R</t>
  </si>
  <si>
    <t>výrobek kovový zámečnický, atypický</t>
  </si>
  <si>
    <t>54934031R</t>
  </si>
  <si>
    <t>svorník povrch pozink</t>
  </si>
  <si>
    <t>762342812R00</t>
  </si>
  <si>
    <t>Demontáž bednění a laťování laťování střech o sklonu do 60 stupňů včetně všech nadstřešních konstrukcí rozteč latí přes 22 do 50 cm</t>
  </si>
  <si>
    <t>762331931R00</t>
  </si>
  <si>
    <t>Vázané konstrukce krovů vyřezání střešní vazby  průřezové plochy řeziva přes 224 do 288 cm2, délky vyřezané části krovu do 3 m</t>
  </si>
  <si>
    <t>pro VZT potrubí : 1,35*2</t>
  </si>
  <si>
    <t>762331813R00</t>
  </si>
  <si>
    <t>Demontáž vázaných konstrukcí krovů z hranolů, hranolků, fošen, průřezové plochy přes 224 do 288 cm2</t>
  </si>
  <si>
    <t>998762203R00</t>
  </si>
  <si>
    <t>Přesun hmot pro konstrukce tesařské v objektech výšky do 24 m</t>
  </si>
  <si>
    <t>763751213R00</t>
  </si>
  <si>
    <t>Montáž podlah z podlahových panelů tloušťky do 240 mm  plochy přes 10 do 20 m2</t>
  </si>
  <si>
    <t>800-763</t>
  </si>
  <si>
    <t>skladba S 2-nástavba 3.NP-dřevovlák.kročejová izolace - kabinet 1 : 3,86*6,62</t>
  </si>
  <si>
    <t>59597096X</t>
  </si>
  <si>
    <t>Podlahový prvek 1500x500x40 dřevovl. deska</t>
  </si>
  <si>
    <t>skladba S 2-nástavba 3.NP - kabinet 1-kročejová izolace : 3,86*6,62*1,05</t>
  </si>
  <si>
    <t>kabinet 2 : 3,7*6,62*1,05</t>
  </si>
  <si>
    <t>učebna : 11,53*6,62*1,05</t>
  </si>
  <si>
    <t>skladba S 7 tl.190 mm vč.spádového klínu izolace EPS : 19,4*7,3</t>
  </si>
  <si>
    <t>izolace minerální : 19,4*7,3</t>
  </si>
  <si>
    <t>713101111R00</t>
  </si>
  <si>
    <t>Odstranění tepelné izolace z desek, lamel, rohoží, pásů a foukané izolace stropů a podhledů, volně uložené, z desek z expandovaného polystyrenu, tloušťky do 100 mm</t>
  </si>
  <si>
    <t>skladba S 3 bourání-polystyren a vytlačovaný polystyren : 132*2</t>
  </si>
  <si>
    <t>713131131R00</t>
  </si>
  <si>
    <t>Montáž tepelné izolace stěn lepením</t>
  </si>
  <si>
    <t>Očištění povrchu stěny od prachu, nařezání izolačních desek na požadovaný rozměr, nanesení lepicího tmelu, osazení desek.</t>
  </si>
  <si>
    <t>zateplení základů : 0,9*235,65</t>
  </si>
  <si>
    <t xml:space="preserve">tepelná izolace ostění a nadpraží : </t>
  </si>
  <si>
    <t>713121211R00</t>
  </si>
  <si>
    <t>Izolace podlah tepelná lepená, bez dodávky materiálu, jednovrstvá</t>
  </si>
  <si>
    <t>skladba S1 celkem 240 mm : 870,3127</t>
  </si>
  <si>
    <t>28375460R</t>
  </si>
  <si>
    <t>Výrobek izolační pro budovy z extrudovaného polystyrenu (XPS) tvar: deska; lambda = 0,035 W/(m.K); pevnost v tlaku CS 300 kPa; RtF: E</t>
  </si>
  <si>
    <t>zateplení základů : 0,15*0,9*235,65*1,05</t>
  </si>
  <si>
    <t>zateplení ostění a nadpraží venkovních otvorových výplní : 0,04*991,98792*1,05</t>
  </si>
  <si>
    <t>28375704R</t>
  </si>
  <si>
    <t>Výrobek izolační pro budovy z pěnového polystyrenu (EPS) tvar: deska; OH = 20 kg/m3; lambda = 0,037 W/(m.K); pevnost v tlaku CS 100 kPa; RtF: E</t>
  </si>
  <si>
    <t>skladba S1 : 0,24*870,3127*1,05</t>
  </si>
  <si>
    <t>skladba S 7 : 0,2*4,93*19,2*1,05</t>
  </si>
  <si>
    <t>28375971R</t>
  </si>
  <si>
    <t>Výrobek izolační pro budovy z pěnového polystyrenu (EPS) tvar: spádová deska; označení: S; OH = 20 kg/m3; lambda = 0,037 W/(m.K); pevnost v tlaku CS 100 kPa; RtF: E</t>
  </si>
  <si>
    <t>skladba S 7 : (0,02+0,04)/2*4,93*19,2*1,05</t>
  </si>
  <si>
    <t>631401411R</t>
  </si>
  <si>
    <t>Výrobek izolační pro budovy z minerální vlny (MW) tvar: deska; tloušťka d = 30,0 mm; vlákna: podélná; lambda = 0,045 W/(m.K)</t>
  </si>
  <si>
    <t>skladba S 7 - 2 vrstvy : 4,93*19,2*2*1,05</t>
  </si>
  <si>
    <t>998713203R00</t>
  </si>
  <si>
    <t>Přesun hmot pro izolace tepelné v objektech výšky do 24 m</t>
  </si>
  <si>
    <t>721176101R00</t>
  </si>
  <si>
    <t>Potrubí HT připojovací vnější průměr D 32 mm, tloušťka stěny 1,8 mm, DN 30</t>
  </si>
  <si>
    <t>800-721</t>
  </si>
  <si>
    <t>včetně tvarovek, objímek. Bez zednických výpomocí.</t>
  </si>
  <si>
    <t>Potrubí včetně tvarovek. Bez zednických výpomocí.</t>
  </si>
  <si>
    <t>721176102R00</t>
  </si>
  <si>
    <t>Potrubí HT připojovací vnější průměr D 40 mm, tloušťka stěny 1,8 mm, DN 40</t>
  </si>
  <si>
    <t>721176103R00</t>
  </si>
  <si>
    <t>Potrubí HT připojovací vnější průměr D 50 mm, tloušťka stěny 1,8 mm, DN 50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</si>
  <si>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</si>
  <si>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</si>
  <si>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</si>
  <si>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</si>
  <si>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721194109R00</t>
  </si>
  <si>
    <t>Zřízení přípojek na potrubí D 110  mm, materiál ve specifikaci</t>
  </si>
  <si>
    <t>vyvedení a upevnění odpadních výpustek,</t>
  </si>
  <si>
    <t>721234111RT1</t>
  </si>
  <si>
    <t>Střešní vtoky z PP se svislým odtokem a živičným límcem v provedení pro pochůzné střechy, s izolační svorkou 148x148mm/137x137mm, D 75, 110, 125 mm, včetně dodávky materiálu</t>
  </si>
  <si>
    <t>721273200RT2</t>
  </si>
  <si>
    <t>Ventilační hlavice D 75 mm, souprava z PP, včetně dodávky materiálu</t>
  </si>
  <si>
    <t>220261662R00</t>
  </si>
  <si>
    <t>Zhotovení drážky ve zdi cihlovém</t>
  </si>
  <si>
    <t>220261664R00</t>
  </si>
  <si>
    <t>Hrubá výplň drážky</t>
  </si>
  <si>
    <t>107</t>
  </si>
  <si>
    <t>Napojení dešťových vtoků do stávající kanalizace</t>
  </si>
  <si>
    <t>220261664R01</t>
  </si>
  <si>
    <t>Začištění drážky-konečná úprava</t>
  </si>
  <si>
    <t>55162335.AR</t>
  </si>
  <si>
    <t>uzávěrka zápachová DN 32 x 5/4"; pro umyvadla; PP; příslušenství krycí růžice odtoku, zpětný uzávěr, přípojka pro pračku/myčku, otáč. rameno odtoku</t>
  </si>
  <si>
    <t>55162446.AR</t>
  </si>
  <si>
    <t>uzávěrka zápachová DN 40/50 x 6/4"; pro vany; PE</t>
  </si>
  <si>
    <t>722170911R00</t>
  </si>
  <si>
    <t>Opravy vodovodního potrubí z plastových trubek vsazení odbočky   D 32 mm</t>
  </si>
  <si>
    <t>722172411R00</t>
  </si>
  <si>
    <t>Potrubí z plastických hmot polypropylenové potrubí PP-R, D 20 mm, s 2,8 mm, PN 16, polyfúzně svařované, včetně zednických výpomocí</t>
  </si>
  <si>
    <t>včetně tvarovek, bez zednických výpomocí</t>
  </si>
  <si>
    <t>Potrubí včetně tvarovek a zednických výpomocí.</t>
  </si>
  <si>
    <t>Včetně pomocného lešení o výšce podlahy do 1900 mm a pro zatížení do 1,5 kPa.</t>
  </si>
  <si>
    <t>722181222RT7</t>
  </si>
  <si>
    <t>Izolace vodovodního potrubí návleková z trubic z pěnového polyetylenu s povrchovou ochrannou hliníkovou fólií zesílenou sklorohoží 5x5 mm, tloušťka stěny 9 mm, d 22 mm</t>
  </si>
  <si>
    <t>V položce je kalkulována dodávka izolační trubice, spon a lepicí pásky.</t>
  </si>
  <si>
    <t>722181224RT7</t>
  </si>
  <si>
    <t>Izolace vodovodního potrubí návleková z trubic z pěnového polyetylenu s povrchovou ochrannou hliníkovou fólií zesílenou sklorohoží 5x5 mm, tloušťka stěny 20 mm, d 22 mm</t>
  </si>
  <si>
    <t>722220111R00</t>
  </si>
  <si>
    <t>Nástěnka nátrubková mosazná pro výtokový ventil, vnitřní závit, DN 15, PN 10, včetně dodávky materiálu</t>
  </si>
  <si>
    <t>Včetněi vyvedení a upevnění výpustek.</t>
  </si>
  <si>
    <t>722280106R00</t>
  </si>
  <si>
    <t>Tlakové zkoušky vodovodního potrubí do DN 32</t>
  </si>
  <si>
    <t>Včetně dodávky vody, uzavření a zabezpečení konců potrubí.</t>
  </si>
  <si>
    <t>725017132R00</t>
  </si>
  <si>
    <t>Umyvadlo na šrouby, bílé, šířka 550 mm, hloubka 420 mm</t>
  </si>
  <si>
    <t>725017138R00</t>
  </si>
  <si>
    <t>Kryt sifonu keramický bílý</t>
  </si>
  <si>
    <t>725814101R00</t>
  </si>
  <si>
    <t>Ventil  rohový, mosazný, s filtrem, bez matky, DN 15 x DN 10, včetně dodávky materiálu</t>
  </si>
  <si>
    <t>220261664R10</t>
  </si>
  <si>
    <t>Začištěníí drážky,konečná úprava</t>
  </si>
  <si>
    <t>55144110R</t>
  </si>
  <si>
    <t>baterie umyvadlová stojánková; ovládání pákové, s otevíráním odpadu; povrch chrom; v. výtoku 49 mm; l ramínka 108 mm; odtoková garnitura, perlátor s pojistkou</t>
  </si>
  <si>
    <t>RTS 20/ II</t>
  </si>
  <si>
    <t>730001</t>
  </si>
  <si>
    <t>Měděné potrubí spojované pájením - 15x1, D+M včetně všech potřebných materiálů</t>
  </si>
  <si>
    <t>730002</t>
  </si>
  <si>
    <t>28x1,5</t>
  </si>
  <si>
    <t>760003</t>
  </si>
  <si>
    <t>42x1,5</t>
  </si>
  <si>
    <t>730004</t>
  </si>
  <si>
    <t>54x2</t>
  </si>
  <si>
    <t>730005</t>
  </si>
  <si>
    <t>Strojní část-armatury-kulový kohout oc.závitový - DN 20</t>
  </si>
  <si>
    <t xml:space="preserve">koncovky,vnitřní a vnější závit : </t>
  </si>
  <si>
    <t xml:space="preserve">PN 1,6/200°C : </t>
  </si>
  <si>
    <t>730006</t>
  </si>
  <si>
    <t>DN 25</t>
  </si>
  <si>
    <t>730007</t>
  </si>
  <si>
    <t>DN 40</t>
  </si>
  <si>
    <t>730008</t>
  </si>
  <si>
    <t>DN 50</t>
  </si>
  <si>
    <t>730009</t>
  </si>
  <si>
    <t>Filtr závitový vč.šroubení,PN6,do 110 °C</t>
  </si>
  <si>
    <t>730010</t>
  </si>
  <si>
    <t>Zpětný ventil záv. DN 20,PN6 do 110°C</t>
  </si>
  <si>
    <t>730011</t>
  </si>
  <si>
    <t>Zpětný ventil záv. DN 50,PN6 do 110°C</t>
  </si>
  <si>
    <t>730012</t>
  </si>
  <si>
    <t>Kohout plnící a vypouštěcí G1/2 PN10 do 110°C automatický</t>
  </si>
  <si>
    <t>730013</t>
  </si>
  <si>
    <t>Ventil záv. odvdušňovací G1/2 PN14 do 120°C automatický</t>
  </si>
  <si>
    <t>730014</t>
  </si>
  <si>
    <t>Smyčkový regulační  ventil pro vyvážení průtoku DN15 vč.měřících vsuvek</t>
  </si>
  <si>
    <t>730015</t>
  </si>
  <si>
    <t>Smyčkový regulační  ventil pro vyvážení průtoku DN20 vč.měřících vsuvek</t>
  </si>
  <si>
    <t>730016</t>
  </si>
  <si>
    <t>Smyčkový regulační  ventil pro vyvážení průtoku DN32 vč.měřících vsuvek</t>
  </si>
  <si>
    <t>730017</t>
  </si>
  <si>
    <t>Oběhové čerpadlo s frekvenčním měničem Wilo Yonos maxo 300,5*7, včetně šroubení</t>
  </si>
  <si>
    <t>730018</t>
  </si>
  <si>
    <t>Teploměr technický teplovodní DN 60 mm se zadním připojením, vč.návarku a jímky,rozsah 0-120°C</t>
  </si>
  <si>
    <t>730019</t>
  </si>
  <si>
    <t>Tlakoměr s pevným stonkem a zpětnou klapkou,tlak 0-16bar DN63 mm, spodní připojení vč.lyry a kohoutu</t>
  </si>
  <si>
    <t>730020</t>
  </si>
  <si>
    <t>Přesuny hmot pro práce ÚT</t>
  </si>
  <si>
    <t>730021</t>
  </si>
  <si>
    <t>Propláchnutí potrubí,napuštění a vypouštění soustavy</t>
  </si>
  <si>
    <t>730022</t>
  </si>
  <si>
    <t>Zednické a zámečnické výpomoce</t>
  </si>
  <si>
    <t>730023</t>
  </si>
  <si>
    <t>Hydraulické vyregulování soustavy a vystavení protokolů</t>
  </si>
  <si>
    <t>998771102R00</t>
  </si>
  <si>
    <t>Přesun hmot pro podlahy z dlaždic v objektech výšky do 12 m</t>
  </si>
  <si>
    <t xml:space="preserve">Hmotnosti z položek s pořadovými čísly: : </t>
  </si>
  <si>
    <t xml:space="preserve">295,296, : </t>
  </si>
  <si>
    <t>Součet: : 0,00386</t>
  </si>
  <si>
    <t>979081111R00</t>
  </si>
  <si>
    <t>Odvoz suti a vybouraných hmot na skládku do 1 km</t>
  </si>
  <si>
    <t>Včetně naložení na dopravní prostředek a složení na skládku, bez poplatku za skládku.</t>
  </si>
  <si>
    <t xml:space="preserve">Demontážní hmotnosti z položek s pořadovými čísly: : </t>
  </si>
  <si>
    <t xml:space="preserve">1,2,92,93,94,95,98,99,100,101,102,103,104,106,107,108,109,110,111,112,113,114,115,116,117,118,119, : </t>
  </si>
  <si>
    <t xml:space="preserve">120,125,128,183,184,185,282,312,370,371,377,390,391,392,397, : </t>
  </si>
  <si>
    <t>Součet: : 253,84582</t>
  </si>
  <si>
    <t>979081121R00</t>
  </si>
  <si>
    <t>Odvoz suti a vybouraných hmot na skládku příplatek za každý další 1 km</t>
  </si>
  <si>
    <t>Součet: : 1776,92075</t>
  </si>
  <si>
    <t>979011111R00</t>
  </si>
  <si>
    <t>Svislá doprava suti a vybouraných hmot za prvé podlaží nad nebo pod základním podlažím</t>
  </si>
  <si>
    <t>979011121R00</t>
  </si>
  <si>
    <t>Svislá doprava suti a vybouraných hmot příplatek za každé další podlaží</t>
  </si>
  <si>
    <t>Součet: : 507,69164</t>
  </si>
  <si>
    <t>979082111R00</t>
  </si>
  <si>
    <t>Vnitrostaveništní doprava suti a vybouraných hmot do 10 m</t>
  </si>
  <si>
    <t>979082121R00</t>
  </si>
  <si>
    <t>Vnitrostaveništní doprava suti a vybouraných hmot příplatek k ceně za každých dalších 5 m</t>
  </si>
  <si>
    <t>Součet: : 2030,76657</t>
  </si>
  <si>
    <t>979990001R00</t>
  </si>
  <si>
    <t>Poplatek za skládku stavební suti, skupina 17 09 04 z Katalogu odpadů</t>
  </si>
  <si>
    <t>RTS 20/ I</t>
  </si>
  <si>
    <t>suť celkem : 253,84582</t>
  </si>
  <si>
    <t xml:space="preserve"> - ostatní druhy suti : </t>
  </si>
  <si>
    <t>Odkaz na mn. položky pořadí 460 : 0,60720*-1</t>
  </si>
  <si>
    <t>Odkaz na mn. položky pořadí 461 : 45,64384*-1</t>
  </si>
  <si>
    <t>Odkaz na mn. položky pořadí 462 : 5,36000*-1</t>
  </si>
  <si>
    <t>979990143R00</t>
  </si>
  <si>
    <t>Poplatek za skládku polystyren, skupina 17 06 04 z Katalogu odpadů</t>
  </si>
  <si>
    <t>Odkaz na dem. hmot. položky pořadí 395 : 0,60720</t>
  </si>
  <si>
    <t>979990161R00</t>
  </si>
  <si>
    <t>Poplatek za skládku za uložení, dřevo,  , skupina 17 02 01 z Katalogu odpadů</t>
  </si>
  <si>
    <t>Odkaz na dem. hmot. položky pořadí 95 : 0,00000</t>
  </si>
  <si>
    <t>Odkaz na dem. hmot. položky pořadí 96 : 0,00000</t>
  </si>
  <si>
    <t>Odkaz na dem. hmot. položky pořadí 97 : 1,98090</t>
  </si>
  <si>
    <t>Odkaz na dem. hmot. položky pořadí 98 : 3,38093</t>
  </si>
  <si>
    <t>Odkaz na dem. hmot. položky pořadí 99 : 18,90184</t>
  </si>
  <si>
    <t>Odkaz na dem. hmot. položky pořadí 100 : 10,87186</t>
  </si>
  <si>
    <t>Odkaz na dem. hmot. položky pořadí 101 : 0,99537</t>
  </si>
  <si>
    <t>Odkaz na dem. hmot. položky pořadí 102 : 1,40132</t>
  </si>
  <si>
    <t>Odkaz na dem. hmot. položky pořadí 103 : 1,20336</t>
  </si>
  <si>
    <t>Odkaz na dem. hmot. položky pořadí 106 : 3,31195</t>
  </si>
  <si>
    <t>Odkaz na dem. hmot. položky pořadí 107 : 3,50651</t>
  </si>
  <si>
    <t>Odkaz na dem. hmot. položky pořadí 388 : 0,02500</t>
  </si>
  <si>
    <t>Odkaz na dem. hmot. položky pořadí 390 : 0,06480</t>
  </si>
  <si>
    <t>979990110R00</t>
  </si>
  <si>
    <t>Poplatek za skládku za uložení, sádrokartonové desky,  , skupina 17 08 02 z Katalogu odpadů</t>
  </si>
  <si>
    <t>Odkaz na dem. hmot. položky pořadí 92 : 5,36000</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</si>
  <si>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 egalizační nátěr.</t>
  </si>
  <si>
    <t>132201211R00</t>
  </si>
  <si>
    <t xml:space="preserve">Hloubení rýh šířky přes 60 do 200 cm do 100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</si>
  <si>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</si>
  <si>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odkopání zeminy pro provedení dodatečné izolaci základů : 0,57*(9,69+9,71+8,12+3,24+4,7*2+5,45+8,75+20)</t>
  </si>
  <si>
    <t>161101101R00</t>
  </si>
  <si>
    <t>Svislé přemístění výkopku z horniny 1 až 4, při hloubce výkopu přes 1 do 2,5 m</t>
  </si>
  <si>
    <t>bez naložení do dopravní nádoby, ale s vyprázdněním dopravní nádoby na hromadu nebo na dopravní prostředek,</t>
  </si>
  <si>
    <t>162201102R00</t>
  </si>
  <si>
    <t>Vodorovné přemístění výkopku z horniny 1 až 4, na vzdálenost přes 20  do 50 m</t>
  </si>
  <si>
    <t>174101102R00</t>
  </si>
  <si>
    <t>Zásyp sypaninou se zhutněním v uzavřených prostorách s urovnáním povrchu zásypu s ručním zhutněním</t>
  </si>
  <si>
    <t>281606113R00</t>
  </si>
  <si>
    <t>Injektování zdiva proti vzlínající vlhkosti beztlakovou injektáží, cihelného zdiva, tloušťky 600 mm</t>
  </si>
  <si>
    <t xml:space="preserve">navrtání otvorů pro vtlačení gelu cca.po 100 mm ve dvou vrstvách : </t>
  </si>
  <si>
    <t xml:space="preserve">beztlakové injektování : </t>
  </si>
  <si>
    <t xml:space="preserve">dodávka injektážní hmoty : </t>
  </si>
  <si>
    <t>m2 : 0,66*(10,44+4,75+4,7*2+4,2+3,23+7,82+4,07+9,96+6,96)*2</t>
  </si>
  <si>
    <t>310238211RT1</t>
  </si>
  <si>
    <t>Zazdívka otvorů o ploše přes 0,25 m2 do 1 m2 ve zdivu nadzákladovém cihlami pálenými pro jakoukoliv maltu vápenocementovou</t>
  </si>
  <si>
    <t>nadokenní prostor nad překlady N1 - N8 : 19*0,065</t>
  </si>
  <si>
    <t>317941121R00</t>
  </si>
  <si>
    <t>Osazení ocelových válcovaných nosníků na zdivu bez dodávky materiálu, výšky do 120 mm</t>
  </si>
  <si>
    <t>profilu I, nebo IE, nebo U, nebo UE, nebo L</t>
  </si>
  <si>
    <t>překlady N1 - N8 : 0,00377*(1,6*6+1,45*2+1,25*2+1,35*3+1,75*2+1,8+1+1,7*2)</t>
  </si>
  <si>
    <t>13331512R</t>
  </si>
  <si>
    <t>Tyč ocelová válcovaná za tepla průřez: rovnoramenné L; značka: S235JR (1.0038); a = 50 mm; b = 50 mm; t = 5,0 mm</t>
  </si>
  <si>
    <t>překlady N1 - N8 : 0,10839*1,1</t>
  </si>
  <si>
    <t>413232211RT2</t>
  </si>
  <si>
    <t>Zazdívka zhlaví jakýmikoliv cihlami pálenými válcovaných nosníků výšky do 150 mm</t>
  </si>
  <si>
    <t>602011124R00</t>
  </si>
  <si>
    <t xml:space="preserve">Omítka stěn z hotových směsí vrstva podkladní, sanační,  , tloušťka vrstvy 15 mm,  </t>
  </si>
  <si>
    <t>po dodatečné hydro izolaci : 1,65*(10,44+4,75+4,2+4,7*2+3,23+7,82+4,07*2+9,86+6,9)</t>
  </si>
  <si>
    <t>711212002Rxx</t>
  </si>
  <si>
    <t>Stěrka hydroizolační, vč. dodávky HI hmoty, 2x, včetně penetrace</t>
  </si>
  <si>
    <t>Vysoce odolná síranovzdorná ochrana proti vodě pro široké použití na stavbách</t>
  </si>
  <si>
    <t>Minerální hydroizolace odolná vůči síranům určená pro rekonstrukce. Zvyšuje životnost sanačních omítkových systémů.</t>
  </si>
  <si>
    <t>Vysoce paropropustný: Udržuje difuzi v sanačních omítkových systémech.</t>
  </si>
  <si>
    <t>Pro přímý styk s pitnou vodou.</t>
  </si>
  <si>
    <t>Pro přímý styk s půdou. Pro sokl. Pro použití nad i pod úrovní terénu, např. vodní nádrže, čistírny odpadních vod, sklepy atd.</t>
  </si>
  <si>
    <t>Odolná proti UV záření: Není nutný vrchní nátěr.</t>
  </si>
  <si>
    <t>Odkaz na mn. položky pořadí 10 : 106,82100</t>
  </si>
  <si>
    <t>612401391RT2</t>
  </si>
  <si>
    <t>Omítky malých ploch vnitřních stěn přes 0,25 do 1 m2, vápennou štukovou omítkou</t>
  </si>
  <si>
    <t>jakoukoliv maltou, z pomocného pracovního lešení o výšce podlahy do 1900 mm a pro zatížení do 1,5 kPa,</t>
  </si>
  <si>
    <t>zapravení po osazení oken a parapetů : 8</t>
  </si>
  <si>
    <t>pohled "B" : 0,65*1,5+1,1*2,1*2+1,25*2,1*14+0,65*2,1*3+1,5*2,15*3+0,95*2,15*3+2,25*3,25</t>
  </si>
  <si>
    <t>pohled "C"+"D" : 1,3*1,1+1,3*2,35*2+0,95*2*6+1,3*2,07+0,55*1,6*9</t>
  </si>
  <si>
    <t>pohled "E" : 1,5*3,27+1,4*2,5*2+1,88*2,5</t>
  </si>
  <si>
    <t>pohled "F"+"G" : 0,95*2,15*2+1,25*2,1*2+0,6*1,55</t>
  </si>
  <si>
    <t>pohled "I" : 0,55*1,25*6+1,49*2,77+1,55*2,76</t>
  </si>
  <si>
    <t>622311525RTx</t>
  </si>
  <si>
    <t>Zateplení soklu extrudovaným polystyrénem, tloušťky 160 mm, kontaktní nátěr a omítka silikátová, točená, zrnitost 2,0 mm, zvýšená odolnost proti růstu plísní a řas</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</si>
  <si>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</si>
  <si>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Součinitel tepelné vodivosti izolantu je 0,038 W/mK.</t>
  </si>
  <si>
    <t>pohled "B" : 12+2,11+5+3,2+4,6+0,25</t>
  </si>
  <si>
    <t>pohled "C"+"D" : 4,1+7,3</t>
  </si>
  <si>
    <t>pohled "E" : 6,8</t>
  </si>
  <si>
    <t>pohled "F"+"G" : 2,85+2,31</t>
  </si>
  <si>
    <t>pohled "I" : 0,9*20</t>
  </si>
  <si>
    <t>622311735RTx</t>
  </si>
  <si>
    <t>Zateplení fasády , minerálními deskami s kolmým vláknem, tloušťky 160 mm, kontaktní nátěr omítka silikátová, točená, zrnitost 2,0 mm, zvýšená odolnost proti růstu plísní a řas</t>
  </si>
  <si>
    <t>Součinitel tepelné vodivosti izolantu je 0,041 W/mK.</t>
  </si>
  <si>
    <t>pohled "B" : 8,3*4,75+9,08*4+7,76*13,45+7,92*13,45+4,7*13,45+8,65*13,45</t>
  </si>
  <si>
    <t>odpočet otvorů : -1*(0,65*1,5+1,1*2,1*2+1,25*2,1*14+0,65*2,1*3+1,5*2,15*3+0,95*2,15*3+2,25*3,25)</t>
  </si>
  <si>
    <t>pohled "C" : 9,71*13,46</t>
  </si>
  <si>
    <t>odpočet otvorů : -1*(1,3*1,1+1,3*2,35*2+1,3*2,07+0,95*2*3)</t>
  </si>
  <si>
    <t>pohled "D" : (3,24+5,35+1,1)*13,46</t>
  </si>
  <si>
    <t>odpočet otvorů : -1*(0,55*1,6*9+0,95*2*3)</t>
  </si>
  <si>
    <t>pohled "E" : 16,9*4+0,72*3,5</t>
  </si>
  <si>
    <t>odpočet otvorů : -1*(1,5*3,27+1,4*2,5*3+1,88*2,5)</t>
  </si>
  <si>
    <t>pohled "F" : 4,7*13,46</t>
  </si>
  <si>
    <t>odpočet otvorů : -0,55*2,15*2</t>
  </si>
  <si>
    <t>pohled "G" : 4,7*13,46</t>
  </si>
  <si>
    <t>odpočet otvorů : -1*(1,25*2,1*2+0,6*1,55)</t>
  </si>
  <si>
    <t>pohled "H" : 20,1+12,5</t>
  </si>
  <si>
    <t>pohled "I" : 210,7</t>
  </si>
  <si>
    <t>622315563R00</t>
  </si>
  <si>
    <t>Zateplení parapetu extrudovaným polystyrénem, tloušťky 30 mm</t>
  </si>
  <si>
    <t>nanesení lepicího tmelu na izolační desky, nalepení desek, natažení stěrky, vtlačení výztužné tkaniny a přehlazení stěrky. Včetně parapetních lišt.</t>
  </si>
  <si>
    <t>pod parapety "B" : 0,2*(0,65*4+1,1*2+1,5*3)+0,3*1,25*6+0,25*(0,95*3+1,25*8)</t>
  </si>
  <si>
    <t>"C"+"D" : 0,25*(0,95*6+1,3*3+0,55*9)</t>
  </si>
  <si>
    <t>"E" : 0,25*(1,4*2+1,88)</t>
  </si>
  <si>
    <t>"F"+"G" : 0,25*(0,95*2+1,25*2+0,6)</t>
  </si>
  <si>
    <t>622311754RTx</t>
  </si>
  <si>
    <t>Zateplení ostění , minerálními deskami s kolmým vláknem, tloušťky 40 mm, kontaktní nátěr a omítka silikátová, zrnitost 2,0 mm, zvýšená odolnost proti růstu plísní a řas</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</si>
  <si>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</si>
  <si>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pohled "B" : 0,2*(0,65+1,5*2+1,1*2+2,1*4+0,65*3+2,1*6)+0,3*(1,25+2,1*6)</t>
  </si>
  <si>
    <t>0,25*(0,95*3+2,15*6+1,25*8+2,1*16)+0,72*(2,25+3,25*2)</t>
  </si>
  <si>
    <t>pohled "C" : 0,25*(1,3+2,07*2+1,3+1,1*2+1,3*2+2,35*4+0,95*3+2*6)</t>
  </si>
  <si>
    <t>pohled "D" : 0,25*(0,55*9+1,6*18+0,95*3+2*6)</t>
  </si>
  <si>
    <t>pohled "E" : 0,25*(1,5+3,27*2+1,4*3+2,5*6+1,88+2,5*2)</t>
  </si>
  <si>
    <t>pohled "F" : 0,25*(0,95*2+2,15*4)</t>
  </si>
  <si>
    <t>pohled "G" : 0,25*(1,25*2+2,1*4+0,6+1,55*2)</t>
  </si>
  <si>
    <t>pohled "I" : 0,25*(1,55+2,76*2+1,49+2,77*2)</t>
  </si>
  <si>
    <t>622311016R00</t>
  </si>
  <si>
    <t>Profily zakládací hliníkový, pro izolaci tl. 160 mm</t>
  </si>
  <si>
    <t>125</t>
  </si>
  <si>
    <t>622421145R00</t>
  </si>
  <si>
    <t>Omítky vnější stěn vápenné nebo vápenocementové štukové,  , složitost 4</t>
  </si>
  <si>
    <t>podokapní římsy : 0,45*(8,3+7,76+7,92+4,7+8,65)</t>
  </si>
  <si>
    <t>0,45*(9,71+3,24+5,35+1,1+4,7*2)</t>
  </si>
  <si>
    <t>0,45*(8,75+2,65)</t>
  </si>
  <si>
    <t>Hamry : (0,15+0,5)*(14,5+5)+(0,15+0,25)*3,2+0,7*2,9</t>
  </si>
  <si>
    <t>622471317RS7</t>
  </si>
  <si>
    <t xml:space="preserve">Nátěry a nástřiky vnějších stěn a pilířů základním a krycím nátěrem (nebo přestřikem povrchu) hmota silikátová, složitost 1 ÷ 2,  </t>
  </si>
  <si>
    <t>Penetrace + 2 x krycí nátěr.</t>
  </si>
  <si>
    <t xml:space="preserve">D.1.1.06 nátěr již provedené fasády - bod č. 8 : </t>
  </si>
  <si>
    <t>nový silikátový fasádní nátěr, barva tmavě šedá (odstín dle stávajícího stavu) : 5,97</t>
  </si>
  <si>
    <t>648952421RT3</t>
  </si>
  <si>
    <t>Osazení parapetních desek dřevěných včetně dodávky parapetní desky  šířky 350 mm</t>
  </si>
  <si>
    <t>0,55*6+1,49+1,55</t>
  </si>
  <si>
    <t>fasáda pohled "B" : 28,3*15+4*8,3+4*9,1</t>
  </si>
  <si>
    <t>fasáda "C" : 14,2*9,7</t>
  </si>
  <si>
    <t>fasáda "D" : 14,2*(3,24+5,35+1,1)</t>
  </si>
  <si>
    <t>fasáda "E" : 16,9*4</t>
  </si>
  <si>
    <t>fasáda "F"+"G" : 14,2*4,7</t>
  </si>
  <si>
    <t>fasáda "H" : 11,4*4,5</t>
  </si>
  <si>
    <t>fasáda "I" : 12,5*20</t>
  </si>
  <si>
    <t>1205,078*5</t>
  </si>
  <si>
    <t>941955001R00</t>
  </si>
  <si>
    <t>Lešení lehké pracovní pomocné pomocné, o výšce lešeňové podlahy do 1,2 m</t>
  </si>
  <si>
    <t>pro opravu omítek a osazení oken : 18</t>
  </si>
  <si>
    <t>v objektu po výměně oken : 55</t>
  </si>
  <si>
    <t>952901411R00</t>
  </si>
  <si>
    <t>Vyčištění budov a ostatních objektů ostatních objektů (např. kanálů, zásobníků, kůlen apod.) - vynesení zbytků stavebního rumu, kropení a 2 x zametení podlah, oprášení stěn a výplní otvorů jakékoliv výšky podlaží</t>
  </si>
  <si>
    <t>venkovní plochy po lešení : 480</t>
  </si>
  <si>
    <t>968095002R00</t>
  </si>
  <si>
    <t xml:space="preserve">Vybourání vnitřních parapetů dřevěných, šířky do 50 cm,  </t>
  </si>
  <si>
    <t>Hamry : 0,55*6+1,49+1,55</t>
  </si>
  <si>
    <t>974031142R00</t>
  </si>
  <si>
    <t>Vysekání rýh v jakémkoliv zdivu cihelném v ploše  do hloubky 70 mm, šířky do 70 mm</t>
  </si>
  <si>
    <t>pro osazení ocelových úhelníků nad okna : 0,3*19</t>
  </si>
  <si>
    <t>fasáda : 1039,5105</t>
  </si>
  <si>
    <t>sokl : 68,52</t>
  </si>
  <si>
    <t>římsy : 50,8735</t>
  </si>
  <si>
    <t>ostění - pohled "B" : 0,05*(0,65+1,5*2+1,1*2+2,1*4+0,65*3+2,1*6)+0,15*(1,25+2,1*6)</t>
  </si>
  <si>
    <t>0,1*(0,95*3+2,15*6+1,25*8+2,1*16)+0,57*(2,25+3,25*2)</t>
  </si>
  <si>
    <t>pohled "C" : 0,1*(1,3+2,07*2+1,3+1,1*2+1,3*2+2,35*4+0,95*3+2*6)</t>
  </si>
  <si>
    <t>pohled "D" : 0,1*(0,55*9+1,6*18+0,95*3+2*6)</t>
  </si>
  <si>
    <t>pohled "E" : 0,1*(1,5+3,27*2+1,4*3+2,5*6+1,88+2,5*2)</t>
  </si>
  <si>
    <t>pohled "F" : 0,1*(0,95*2+2,15*4)</t>
  </si>
  <si>
    <t>pohled "G" : 0,1*(1,25*2+2,1*4+0,6+1,55*2)</t>
  </si>
  <si>
    <t>ostění : 0,1*(0,55*6+1,25*12+1,49+2,77*2+1,55+2,76*2)</t>
  </si>
  <si>
    <t>fasády : 1190,945</t>
  </si>
  <si>
    <t>711132311R00</t>
  </si>
  <si>
    <t>Provedení izolace proti zemní vlhkosti pásy na sucho svislá,  , nopovou fólií včetně uchycovacích prvků</t>
  </si>
  <si>
    <t>po zateplení soklu po dodatečné hydroizolaci : 0,8*(9,69+9,71+8,12+4,7*2+5,45+1+13,45)</t>
  </si>
  <si>
    <t>28324253R</t>
  </si>
  <si>
    <t>fólie izolační zemní drenážní; tloušťka 8,00 mm; tloušťka materiálu 0,6 mm; výška nopů 8,0 mm; plošná hmotnost 740 g/m2; HDPE; kašírování polyesterová textilie</t>
  </si>
  <si>
    <t>po zateplení soklu po dodatečné hydroizolaci : 0,8*(9,69+9,71+8,12+4,7*2+5,45+1+13,45)*1,15</t>
  </si>
  <si>
    <t>998711201R00</t>
  </si>
  <si>
    <t>Přesun hmot pro izolace proti vodě svisle do 6 m</t>
  </si>
  <si>
    <t>zateplení soklu po dodatečné hydroizolaci : 1,35*(9,69+9,71+8,12+4,7*2+5,45+1+13,45+20)</t>
  </si>
  <si>
    <t>283754908R</t>
  </si>
  <si>
    <t>Výrobek izolační pro budovy z extrudovaného polystyrenu (XPS) tvar: deska; tloušťka d = 160,0 mm; lambda = 0,040 W/(m.K); pevnost v tlaku CS 300 kPa; RtF: E</t>
  </si>
  <si>
    <t>zateplení soklu po dodatečné hydroizolaci : 1,35*(9,69+9,71+8,12+4,7*2+5,45+1+13,45+20)*1,05</t>
  </si>
  <si>
    <t>998713201R00</t>
  </si>
  <si>
    <t>Přesun hmot pro izolace tepelné v objektech výšky do 6 m</t>
  </si>
  <si>
    <t>721242110RT2</t>
  </si>
  <si>
    <t>Lapač střešních splavenin D 125 mm, s otáč.kul.kloubem na odtoku, s košem , se suchou a nezámr.klapkou,čistícím víčkem a vylam.těs. kroužky pro připoj.potrub.svodů D 75, 90, 100 a 110 mm, včetně dodávky materiálu</t>
  </si>
  <si>
    <t>721242804R00</t>
  </si>
  <si>
    <t>Demontáž lapačů střešních splavenin DN 125</t>
  </si>
  <si>
    <t>998721201R00</t>
  </si>
  <si>
    <t>Přesun hmot pro vnitřní kanalizaci v objektech výšky do 6 m</t>
  </si>
  <si>
    <t>50 m vodorovně, měřeno od těžiště půdorysné plochy skládky do těžiště půdorysné plochy objektu</t>
  </si>
  <si>
    <t>764252493R00</t>
  </si>
  <si>
    <t>Žlaby z titanzinkového plechu montáž, včetně spojovacích prostředků  žlabů a příslušenství  rohů žlabů Ti-Zn půlkruhových</t>
  </si>
  <si>
    <t>764259491R00</t>
  </si>
  <si>
    <t>Žlaby z titanzinkového plechu montáž, včetně spojovacích prostředků  doplňků žlabů - kotlíků Ti-Zn kónických  kulatých</t>
  </si>
  <si>
    <t xml:space="preserve">RŠ 230 : </t>
  </si>
  <si>
    <t>K/21+K/22+K/23 : 1,49+0,55*8+1,55*3</t>
  </si>
  <si>
    <t>764510460R00</t>
  </si>
  <si>
    <t>Oplechování parapetů z titanzinkového plechu výroba a montáž včetně rohů a spojovacích prostředků   rš 400 mm</t>
  </si>
  <si>
    <t xml:space="preserve">RŠ 350 : </t>
  </si>
  <si>
    <t>K/1 : 1,3*15</t>
  </si>
  <si>
    <t>K/2 : 0,6*10</t>
  </si>
  <si>
    <t>K/3 : 1,12*3</t>
  </si>
  <si>
    <t>K/4 : 0,95*3</t>
  </si>
  <si>
    <t>K/5 : 1,5*3</t>
  </si>
  <si>
    <t>K/6 : 0,7*3</t>
  </si>
  <si>
    <t>K/7 : 1,05*3</t>
  </si>
  <si>
    <t>K/8 : 1,24</t>
  </si>
  <si>
    <t>K/9 : 1,8</t>
  </si>
  <si>
    <t>K/10 : 1,4*3</t>
  </si>
  <si>
    <t>K/11 : 1,1*2</t>
  </si>
  <si>
    <t>K/12 : 0,65</t>
  </si>
  <si>
    <t>K/13 : 0,9</t>
  </si>
  <si>
    <t>K/14 : 1,45*2</t>
  </si>
  <si>
    <t>764554491R00</t>
  </si>
  <si>
    <t>Odpadní trouby z titanzinkového plechu montáž trub Ti-Zn odpadních kruhových</t>
  </si>
  <si>
    <t>včetně  spojovacích prostředků.</t>
  </si>
  <si>
    <t>764352810R00</t>
  </si>
  <si>
    <t>Demontáž žlabů podokapních půlkruhových rovných, rš 330 mm, sklonu do 30°</t>
  </si>
  <si>
    <t>13,6+1,12+4,85+5,45+4,7+3,24+8,12+9,71+7,76+2,75+8,25</t>
  </si>
  <si>
    <t>764359810R00</t>
  </si>
  <si>
    <t>Demontáž žlabů kotlíku kónického,  , sklonu do 30°</t>
  </si>
  <si>
    <t>764410880R00</t>
  </si>
  <si>
    <t>Demontáž oplechování parapetů rš od 400 do 600 mm</t>
  </si>
  <si>
    <t>764421850R00</t>
  </si>
  <si>
    <t>Demontáž oplechování říms rš od 250 do 330 mm</t>
  </si>
  <si>
    <t>764421870R00</t>
  </si>
  <si>
    <t>Demontáž oplechování říms rš od 400 do 500 mm</t>
  </si>
  <si>
    <t>764454802R00</t>
  </si>
  <si>
    <t>Demontáž odpadních trub nebo součástí trub kruhových , o průměru 120 mm</t>
  </si>
  <si>
    <t>14,3*4</t>
  </si>
  <si>
    <t>76452PC1</t>
  </si>
  <si>
    <t>Oplechování říms z popl. plechu, rš 310 mm</t>
  </si>
  <si>
    <t>K/17 : 16,75</t>
  </si>
  <si>
    <t xml:space="preserve">barevný v RAL v odstínu fasády : </t>
  </si>
  <si>
    <t>76452PC2</t>
  </si>
  <si>
    <t>Oplechování říms z popl. plechu, rš 375 mm</t>
  </si>
  <si>
    <t>K/15 : 10,32</t>
  </si>
  <si>
    <t>K/16 : 77,4</t>
  </si>
  <si>
    <t>76455PC1</t>
  </si>
  <si>
    <t>Demontáž původních objímek svodů</t>
  </si>
  <si>
    <t>553522533R</t>
  </si>
  <si>
    <t>objímka svodové roury s trnem; plech pozink; DN 120,0 mm; l trnu 200 mm</t>
  </si>
  <si>
    <t>767995101R00</t>
  </si>
  <si>
    <t>Výroba a montáž atypických kovovových doplňků staveb hmotnosti do 5 kg</t>
  </si>
  <si>
    <t>Z01 - větrací mřížka na okenní otvor : 4,64</t>
  </si>
  <si>
    <t>553004</t>
  </si>
  <si>
    <t>Z01 - dodávka větrací mřížky 700x400 mm</t>
  </si>
  <si>
    <t>z4 - ocelová mříž na otvor 1790x2280 mm</t>
  </si>
  <si>
    <t>Z01 : 0,7*0,4*2</t>
  </si>
  <si>
    <t>z4 - Hamry : 1,79*2,28*2</t>
  </si>
  <si>
    <t>Demontáž a zpětná montáž hromosvodu po provedení zateplení</t>
  </si>
  <si>
    <t>Demontáž podpěry vedení po zdi</t>
  </si>
  <si>
    <t>35441415x</t>
  </si>
  <si>
    <t>podpěra vedení</t>
  </si>
  <si>
    <t>979087212R00</t>
  </si>
  <si>
    <t>Nakládání na dopravní prostředky suti</t>
  </si>
  <si>
    <t>POL1_9</t>
  </si>
  <si>
    <t>pro vodorovnou dopravu</t>
  </si>
  <si>
    <t>Odkaz na mn. položky pořadí 71 : 87,62889</t>
  </si>
  <si>
    <t>Koeficient : 1</t>
  </si>
  <si>
    <t>Odkaz na mn. položky pořadí 73 : 87,62889</t>
  </si>
  <si>
    <t>Koeficient : 6</t>
  </si>
  <si>
    <t>Odkaz na mn. položky pořadí 75 : 87,62889</t>
  </si>
  <si>
    <t>Koeficient : 7</t>
  </si>
  <si>
    <t>979999999R00</t>
  </si>
  <si>
    <t>Poplatek za skládku za recyklaci, suti s 10 % příměsi dřeva, plastu apod.,  , skupina 17 01 07 z Katalogu odpadů</t>
  </si>
  <si>
    <t>979093111R00</t>
  </si>
  <si>
    <t>Uložení suti na skládku bez zhutnění</t>
  </si>
  <si>
    <t>800-6</t>
  </si>
  <si>
    <t>s hrubým urovnáním,</t>
  </si>
  <si>
    <t>113106121R00</t>
  </si>
  <si>
    <t>Rozebrání komunikací pro pěší s jakýmkoliv ložem a výplní spár  z betonových nebo kameninových dlaždic nebo tvarovek</t>
  </si>
  <si>
    <t>s přemístěním hmot na skládku na vzdálenost do 3 m nebo s naložením na dopravní prostředek</t>
  </si>
  <si>
    <t>113107515R00</t>
  </si>
  <si>
    <t>Odstranění podkladů nebo krytů z kameniva hrubého drceného, v ploše jednotlivě do 50 m2, tloušťka vrstvy 150 mm</t>
  </si>
  <si>
    <t>113108425R00</t>
  </si>
  <si>
    <t>Odstranění podkladů nebo krytů živičných, v ploše jednotlivě nad 50 m2, tloušťka vrstvy 250 mm</t>
  </si>
  <si>
    <t>stávající povrch hřiště : 569,5</t>
  </si>
  <si>
    <t>122201101R00</t>
  </si>
  <si>
    <t>Odkopávky a  prokopávky nezapažené v hornině 3  do 100 m3</t>
  </si>
  <si>
    <t>s přehozením výkopku na vzdálenost do 3 m nebo s naložením na dopravní prostředek,</t>
  </si>
  <si>
    <t>pro pískoviště : 0,4*26,16</t>
  </si>
  <si>
    <t>pro pojížděnou  dlažbu : 0,43*34</t>
  </si>
  <si>
    <t>odkopání zeminy pro provedení dodatečné izolaci základů-pro zásyp : 0,57*(9,69+9,71+8,12+3,24+4,7*2+5,45+8,75)</t>
  </si>
  <si>
    <t>odkop svahu před hřištěm : 1,3*5+1,93*18</t>
  </si>
  <si>
    <t>139601102R00</t>
  </si>
  <si>
    <t>Ruční výkop jam, rýh a šachet v hornině 3</t>
  </si>
  <si>
    <t>výkop pro sloupky oplocení : 0,5*0,5*0,75*13</t>
  </si>
  <si>
    <t>pro sloupky vjezdová brána oplocení Z 1 : 0,6*0,6*1,1*2</t>
  </si>
  <si>
    <t>113,5467*4</t>
  </si>
  <si>
    <t>167101102R00</t>
  </si>
  <si>
    <t>Nakládání, skládání, překládání neulehlého výkopku nakládání výkopku  přes 100 m3, z horniny 1 až 4</t>
  </si>
  <si>
    <t>212792112R00</t>
  </si>
  <si>
    <t>Montáž trativodů z flexibilních trubek jakékoliv DN</t>
  </si>
  <si>
    <t>827-1</t>
  </si>
  <si>
    <t>se zřízením štěrkopískového lože pod trubky a s jejich obsypem v průměrném celkovém množství do 0,15 m3/m,</t>
  </si>
  <si>
    <t>D=100 : 2,6+3+6+15*5</t>
  </si>
  <si>
    <t>215901101R00</t>
  </si>
  <si>
    <t>Zhutnění podloží z rostlé horniny 1 až 4 pod násypy z hornin soudržných do 92% PS a nesoudržných  sypkých relativní ulehlosti l(d) do 0,8</t>
  </si>
  <si>
    <t>z rostlé horniny tř.1 - 4 pod násypy z hornin soudržných do 92% PS a hornin nesoudržných sypkých relativní ulehlosti I(d) do 0,8</t>
  </si>
  <si>
    <t>pod 4-vrstvou akrylátovou stěrkou : 140</t>
  </si>
  <si>
    <t>pojížděná dlažba u průjezdu : 34</t>
  </si>
  <si>
    <t>volejbalové hřiště : 454</t>
  </si>
  <si>
    <t>274313621R00</t>
  </si>
  <si>
    <t>Beton základových pasů prostý třídy C 20/25</t>
  </si>
  <si>
    <t>pod schodištěm : 0,35*0,3*5</t>
  </si>
  <si>
    <t>pod opěrnou zídkou u pojížděné plochy : 0,15*0,45*12,1</t>
  </si>
  <si>
    <t>274351215R00</t>
  </si>
  <si>
    <t>Bednění stěn základových pasů zřízení</t>
  </si>
  <si>
    <t>svislé nebo šikmé (odkloněné), půdorysně přímé nebo zalomené, stěn základových pasů ve volných nebo zapažených jámách, rýhách, šachtách, včetně případných vzpěr,</t>
  </si>
  <si>
    <t>pod schodištěm : 2*0,3*5</t>
  </si>
  <si>
    <t>pod zídkou u pojížděné plochy : 0,15*2*12,1</t>
  </si>
  <si>
    <t>274351216R00</t>
  </si>
  <si>
    <t>Bednění stěn základových pasů odstranění</t>
  </si>
  <si>
    <t>Včetně očištění, vytřídění a uložení bednicího materiálu.</t>
  </si>
  <si>
    <t>319202321R00</t>
  </si>
  <si>
    <t>Vyrovnání nerovného povrchu přizděním  o tloušťce přes 30 do 80 mm</t>
  </si>
  <si>
    <t>vnitřního i vnějšího zdiva, bez odsekání vadných cihel, bez pomocného lešení,</t>
  </si>
  <si>
    <t>výměna poškozených cihel : 10</t>
  </si>
  <si>
    <t>338171122Rxx</t>
  </si>
  <si>
    <t>Osazení sloupků plot.ocel. do 4,9 m, zabet.C 25/30</t>
  </si>
  <si>
    <t>sloupek oplocení : 13</t>
  </si>
  <si>
    <t>vzpěry : 3</t>
  </si>
  <si>
    <t>339924281R00</t>
  </si>
  <si>
    <t xml:space="preserve">Hlavice ke sloupkům z betonových tvarovek pro sloupek 40 x 40 cm, z pěti prvků, barva přírodní,  </t>
  </si>
  <si>
    <t>348924231R00</t>
  </si>
  <si>
    <t>Stříška plotová z betonových tvarovek pro zdivo tloušťky 300 mm, z tvárnic hladkých, přírodních</t>
  </si>
  <si>
    <t>17,55</t>
  </si>
  <si>
    <t>349121000R00</t>
  </si>
  <si>
    <t>Montáž prefa. drobné architektury do 0,2 t</t>
  </si>
  <si>
    <t>dílce opěrných zdí : 18</t>
  </si>
  <si>
    <t>349121001R00</t>
  </si>
  <si>
    <t>Montáž  prefa. drobné architektury od 0,2 do 1,5 t</t>
  </si>
  <si>
    <t>betonové sedáky : 26</t>
  </si>
  <si>
    <t>schody 2500x350x160 mm : 10</t>
  </si>
  <si>
    <t>betonové květináče : 4</t>
  </si>
  <si>
    <t>opěrná zídka u pojížděné plochy : 12</t>
  </si>
  <si>
    <t>592001</t>
  </si>
  <si>
    <t>Dílce opěrné zdi, povrch hladký, barva bílá</t>
  </si>
  <si>
    <t xml:space="preserve">opěrné zídky-dílce 55x120x49 cm - 12x+1x rohový : </t>
  </si>
  <si>
    <t xml:space="preserve">30x55x49 cm - 4x+1x rohový : </t>
  </si>
  <si>
    <t>soub. : 1</t>
  </si>
  <si>
    <t>592002</t>
  </si>
  <si>
    <t>Dodávka schodů a sedáků,povrch hladký,barva bílá</t>
  </si>
  <si>
    <t>Specifikace:</t>
  </si>
  <si>
    <t>- Prefabrikované betonové bloky, mrazuvzdorné, opatřené vnitřním ochranným systémem proti znečištění a pronikání vody.</t>
  </si>
  <si>
    <t xml:space="preserve">schod 300x160x2500 mm - 10x : </t>
  </si>
  <si>
    <t xml:space="preserve">betonové sedáky 400x500x2000 mm - 26x : </t>
  </si>
  <si>
    <t>592003</t>
  </si>
  <si>
    <t>Dodávka betonových dílů květináče</t>
  </si>
  <si>
    <t xml:space="preserve">pvrch bílý hladký : </t>
  </si>
  <si>
    <t xml:space="preserve">rozměr 1500x2000x400 mm : </t>
  </si>
  <si>
    <t>ks : 4</t>
  </si>
  <si>
    <t>430321314R00</t>
  </si>
  <si>
    <t>Beton schodišťových konstrukcí (stupňů, schodnic, ramen, podest s nosníky) železový třídy C 20/25</t>
  </si>
  <si>
    <t>vstup do tělocvičny : 0,43</t>
  </si>
  <si>
    <t>430361921RT4</t>
  </si>
  <si>
    <t>Výztuž schodišťových konstrukcí  (stupňů, schodnic, ramen, podest s nosníky) ze svařovaných sítí průměr drátu 6 mm, velikost oka 100/100 mm</t>
  </si>
  <si>
    <t>vstup do tělocvičny : 6*0,00444</t>
  </si>
  <si>
    <t>434351141R00</t>
  </si>
  <si>
    <t>Bednění stupňů betonovaných na podstupňové desce nebo na terénu přímočarých zřízení</t>
  </si>
  <si>
    <t>vstup do tělocvičny - podstupnice : 0,195*2*4,5</t>
  </si>
  <si>
    <t>434351142R00</t>
  </si>
  <si>
    <t>Bednění stupňů betonovaných na podstupňové desce nebo na terénu přímočarých odstranění</t>
  </si>
  <si>
    <t>564202221R00</t>
  </si>
  <si>
    <t>Podkladová vrstva ze štěrkopísku pro novou kolej</t>
  </si>
  <si>
    <t>volejbalové hřiště : 0,02*454</t>
  </si>
  <si>
    <t>564211113R00</t>
  </si>
  <si>
    <t>Podklad nebo podsyp ze štěrkopísku tloušťka po zhutnění 70 mm</t>
  </si>
  <si>
    <t>s rozprostřením, vlhčením a zhutněním</t>
  </si>
  <si>
    <t>okap a prostor před tělocvičnou : 97</t>
  </si>
  <si>
    <t>564751112R00</t>
  </si>
  <si>
    <t>Podklad nebo kryt z kameniva hrubého drceného tloušťka po zhutnění 160 mm</t>
  </si>
  <si>
    <t>velikost 32 - 63 mm s rozprostřením a zhutněním</t>
  </si>
  <si>
    <t>vojbalové hřiště : 454</t>
  </si>
  <si>
    <t>564732111R00</t>
  </si>
  <si>
    <t>Podklad nebo kryt z kameniva hrubého s výplň. kam. tloušťka po zhutnění 100 mm</t>
  </si>
  <si>
    <t>kamenivo hrubé drcené vel. 32 - 63 mm s výplňovým kamenivem (vibrovaný štěrk), s rozprostřením, vlhčením a zhutněním</t>
  </si>
  <si>
    <t>564752111R00</t>
  </si>
  <si>
    <t>Podklad nebo kryt z kameniva hrubého s výplň. kam. tloušťka po zhutnění 150 mm</t>
  </si>
  <si>
    <t>564801112R00</t>
  </si>
  <si>
    <t>Podklad ze štěrkodrti s rozprostřením a zhutněním frakce 0-32 mm, tloušťka po zhutnění 40 mm</t>
  </si>
  <si>
    <t>564821111R00</t>
  </si>
  <si>
    <t>Podklad ze štěrkodrti s rozprostřením a zhutněním frakce 0-32 mm, tloušťka po zhutnění 80 mm</t>
  </si>
  <si>
    <t>volekbalové hřiště : 454</t>
  </si>
  <si>
    <t>564851111R00</t>
  </si>
  <si>
    <t>Podklad ze štěrkodrti s rozprostřením a zhutněním frakce 0-63 mm, tloušťka po zhutnění 150 mm</t>
  </si>
  <si>
    <t>okapový chodník u pojížděné plochy : 0,35*12,1</t>
  </si>
  <si>
    <t>okapový chodník u tělocvičny : 6,53</t>
  </si>
  <si>
    <t>567153115R00</t>
  </si>
  <si>
    <t>Podklad z kameniva zpevněného cementem SC C5/6, tloušťka po zhutnění 300 mm</t>
  </si>
  <si>
    <t>bez dilatačních spár, s rozprostřením a zhutněním, ošetřením povrchu podkladu vodou</t>
  </si>
  <si>
    <t>plocha pod schodištěm : 13</t>
  </si>
  <si>
    <t>pod sedáky : 47,5</t>
  </si>
  <si>
    <t>581114113R00</t>
  </si>
  <si>
    <t>Kryt z betonu prostého komunikací pro pěší tloušťky 100 mm</t>
  </si>
  <si>
    <t>podklad pod pryžové dlaždice : 11</t>
  </si>
  <si>
    <t>589151006R00</t>
  </si>
  <si>
    <t>Kryt sportovních ploch  z plastových dílců lepené, pryžové desky, tloušťky  50 mm, 500x500x50 mm</t>
  </si>
  <si>
    <t>823-1</t>
  </si>
  <si>
    <t>chodník kolem doskočiště : 0,5*(1,4*2+3,2+8*2)</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</si>
  <si>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</si>
  <si>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</si>
  <si>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</si>
  <si>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parkovací stání před hlavním vstupem z ulice : 61</t>
  </si>
  <si>
    <t>596811111RT4</t>
  </si>
  <si>
    <t>Kladení dlažby z betonových nebo kameninových dlaždic bez dodávky dlaždic  betonových, rozměru 50/50 mm, tloušťky 50 mm, do lože z kameniva těženého</t>
  </si>
  <si>
    <t>plocha před bočním vstupem a okap.chodník : 97</t>
  </si>
  <si>
    <t>596921112R00</t>
  </si>
  <si>
    <t>Kladení vegetačních tvárnic betonových, plocha do 100 m2</t>
  </si>
  <si>
    <t>zřízení podkladního lože, položení tvárnic.</t>
  </si>
  <si>
    <t>před průjezdem : 34</t>
  </si>
  <si>
    <t>597101030RAA</t>
  </si>
  <si>
    <t>Odvodňovací žlaby komunikací a zpevněných ploch žlab odvodnovací polymerbetonový včetně dodávky roštu a žlabu, pro zatížení C250</t>
  </si>
  <si>
    <t>montáž odvodňovacích žlabů a vpustí k odvodňovacím žlabům z polymerbetonu, včetně betonového lože popř. obetonování, s dodávkou žlabů a vpustí.</t>
  </si>
  <si>
    <t>5*2+18+8</t>
  </si>
  <si>
    <t>597103015RA0</t>
  </si>
  <si>
    <t>Odvodňovací žlaby komunikací a zpevněných ploch vpusť k žlabu polymerbetonová včetně dodávky vpusti, pro zatížení C250</t>
  </si>
  <si>
    <t>27252919R</t>
  </si>
  <si>
    <t>dlažba pryžová čtverec; š = 500 mm; l = 500 mm; h = 50,0 mm; pro interiér i exteriér; protiskluzová úprava; barva černá</t>
  </si>
  <si>
    <t>592451170R</t>
  </si>
  <si>
    <t>dlažba betonová dvouvrstvá; obdélník; šedá; l = 200 mm; š = 100 mm; tl. 80,0 mm</t>
  </si>
  <si>
    <t>pojížděná dlažba u průjezdu : 34*1,01</t>
  </si>
  <si>
    <t>59248122R</t>
  </si>
  <si>
    <t>Dlažba betonová typ: vegetační; tl. = 80,00 mm; délka = 600,0 mm; šířka = 400,0 mm; povrch: hladký; zátěž: pojízdné do 3,5 t</t>
  </si>
  <si>
    <t>cihlová zídka u průjezdu : 1,8*29,55+0,3*1,8*20</t>
  </si>
  <si>
    <t>632411904R00</t>
  </si>
  <si>
    <t xml:space="preserve">Potěr ze suchých směsí nátěr savých podkladů penetrační,  </t>
  </si>
  <si>
    <t>s rozprostřením a uhlazením</t>
  </si>
  <si>
    <t>penetrace pod lepidlo na pryžovou dlažbu : 11</t>
  </si>
  <si>
    <t>632453131R00</t>
  </si>
  <si>
    <t>Potěr pískocementový se sníženou obrusností s přísadou korundu   o tloušťce od 20 do 30 mm</t>
  </si>
  <si>
    <t>na mazaninách nebo betonových podkladech (600 kg cementu/m3 )í, hlazený dřevěným hladítkem,</t>
  </si>
  <si>
    <t xml:space="preserve">schodiště do tělocvičny-povrchová úpravy ŽB : </t>
  </si>
  <si>
    <t xml:space="preserve">provedení potěru do čerstvého ŽB betonu schodiště : </t>
  </si>
  <si>
    <t xml:space="preserve">povrch hlazený ocelovým hladítkem,zaoblení hran schodů : </t>
  </si>
  <si>
    <t>m2 : 0,875*1,5</t>
  </si>
  <si>
    <t>871111101R00</t>
  </si>
  <si>
    <t>Montáž plastového potrubí ve výkopu spojovaného na gumové těsnění DN 150 mm</t>
  </si>
  <si>
    <t>odvodnění hřiště : 15</t>
  </si>
  <si>
    <t>877353121RT3</t>
  </si>
  <si>
    <t>Montáž tvarovek na potrubí z trub z plastů těsněných gumovým kroužkem odbočných včetně dodávky odbočky  D 140/110 mm/60°</t>
  </si>
  <si>
    <t>v otevřeném výkopu,</t>
  </si>
  <si>
    <t>877313123R00</t>
  </si>
  <si>
    <t>Montáž tvarovek na potrubí z trub z plastů těsněných gumovým kroužkem jednoosých DN 150 mm</t>
  </si>
  <si>
    <t>redukce 150/100 : 1</t>
  </si>
  <si>
    <t>899101111R00</t>
  </si>
  <si>
    <t>Osazení poklopů litinových a ocelových o hmotnost jednotlivě do 50 kg</t>
  </si>
  <si>
    <t>55300PC</t>
  </si>
  <si>
    <t>Výplňový poklop 600x600 mm,povrch tartan</t>
  </si>
  <si>
    <t>28611153.AR</t>
  </si>
  <si>
    <t>Trubka plastová pro venkovní kanalizaci spoj: hrdlový; potrubí: vícevrstvé; skladba: PVC-U - pěna - PVC-U; povrch: hladký; DN = 150; de = 160,0 mm; s = 4,0 mm; SDR 41,0; SN 4</t>
  </si>
  <si>
    <t>28611223.AR</t>
  </si>
  <si>
    <t>Trubka plastová drenážní spoj: západkový; potrubí: jednovrstvé; materiál: PVC; povrch: žebrovaný; ohebná; DN = 100; vsakovací plocha = 34,0 cm2/m</t>
  </si>
  <si>
    <t>28651691.AR</t>
  </si>
  <si>
    <t>Spojka plastová pro venkovní kanalizaci typ: redukovaná excentrická; spoj: hrdlový; potrubí: jednovrstvé; materiál: PVC-U; povrch: hladký; DN = 150; DN2 = 100; SDR 41,0; SN 8</t>
  </si>
  <si>
    <t>917862111R00</t>
  </si>
  <si>
    <t>Osazení silničního nebo chodníkového betonového obrubníku stojatého, s boční opěrou z betonu prostého, do lože z betonu prostého C 12/15</t>
  </si>
  <si>
    <t>S dodáním hmot pro lože tl. 80-100 mm.</t>
  </si>
  <si>
    <t>okapový chodník po dodatečné hydroizolaci : 6,48+3,64+4,7+6,45+4,56</t>
  </si>
  <si>
    <t>obrubník u pojížděné dlažby : 10,58</t>
  </si>
  <si>
    <t>u doskočiště,rozběhu a rozhraní u volejbalového hřiště : 4,4+9,4+3,95+1,4*2+3,2*2+8,2*2+5,65*2+8,9+1,5</t>
  </si>
  <si>
    <t>oplocení volejbalové hřiště : 17,16</t>
  </si>
  <si>
    <t>obrubník pod pryžovou dlažku na hraně doskočiště : 9,2+4,2</t>
  </si>
  <si>
    <t>918101111R00</t>
  </si>
  <si>
    <t>Lože pod obrubníky, krajníky nebo obruby z betonu prostého C 12/15</t>
  </si>
  <si>
    <t>z dlažebních kostek z betonu prostého</t>
  </si>
  <si>
    <t>pro štěrbinový betonový odvoňovací žlab : 0,09*36</t>
  </si>
  <si>
    <t>59217331R</t>
  </si>
  <si>
    <t>obrubník zahradní materiál beton; l = 1000,0 mm; š = 50,0 mm; h = 200,0 mm; barva šedá</t>
  </si>
  <si>
    <t>okapový chodník po dodatečné hydroizolaci : (6,48+3,64+4,7+6,45+4,56)*1,05</t>
  </si>
  <si>
    <t>obrubník u pojížděné dlažby : 10,58*1,05</t>
  </si>
  <si>
    <t>oplocení volejbalové hřiště : 17,16*1,05</t>
  </si>
  <si>
    <t>59217421R</t>
  </si>
  <si>
    <t>obrubník chodníkový materiál beton; l = 1000,0 mm; š = 100,0 mm; h = 250,0 mm; barva šedá</t>
  </si>
  <si>
    <t>rozhraní hřiště a kolem rozběhu k doskočišti : (5,65*2+8,9+1,5)*1,01</t>
  </si>
  <si>
    <t>kolem doskočiště : (4,4+9,4+3,95+1,4*2+3,2*2+8,2*2)*1,01</t>
  </si>
  <si>
    <t>pro montáže oplocení hřiště : 6*17,5+4*17,2</t>
  </si>
  <si>
    <t>961055111R00</t>
  </si>
  <si>
    <t>Bourání základů železobetonových</t>
  </si>
  <si>
    <t>nebo vybourání otvorů průřezové plochy přes 4 m2 v základech</t>
  </si>
  <si>
    <t>schodiště před tělocvičnou : 2,32</t>
  </si>
  <si>
    <t>schod před vstupem do tělocvičny : 0,17*0,28*1,5</t>
  </si>
  <si>
    <t>963015111R00</t>
  </si>
  <si>
    <t>Demontáž prefabrikovaných krycích desek o hmotnosti do 0,06 t</t>
  </si>
  <si>
    <t>kanálů, šachet a žump, manipulace s deskami do vzdálenosti 8 m od osy kanálu, očištění nebo vysekání betonu kolem závěsných ok pro zachycení háků zvedacího mechanizmu,</t>
  </si>
  <si>
    <t>demontáž zákrytových desek zděné zídky u průjezdu : 60</t>
  </si>
  <si>
    <t>detail 7 - zateplení soklu : 0,8*(25,83+10,58)</t>
  </si>
  <si>
    <t>28323115R</t>
  </si>
  <si>
    <t>fólie izolační zemní drenážní; tloušťka 0,60 mm; výška nopů 8,0 mm; plošná hmotnost 550 g/m2; HDPE</t>
  </si>
  <si>
    <t>Odkaz na mn. položky pořadí 77 : 29,12800</t>
  </si>
  <si>
    <t>Koeficient prořez a přeložení: 0,15</t>
  </si>
  <si>
    <t>766270110R00</t>
  </si>
  <si>
    <t>Montáž dřevěných obkladů schodišťových stupňů stupnice, schodiště přímé</t>
  </si>
  <si>
    <t>dle projektu na místa pozn.5 : 16</t>
  </si>
  <si>
    <t>998766201R00</t>
  </si>
  <si>
    <t>Přesun hmot pro konstrukce truhlářské v objektech výšky do 6 m</t>
  </si>
  <si>
    <t>600001</t>
  </si>
  <si>
    <t>Dřevěné sedací plochy 500x2000x40 mm</t>
  </si>
  <si>
    <t>dřevěné sedáky (modřín) s povrchovou úpravou v přírodním odstínu – venkovní lazura s impregnací na vodní bázi</t>
  </si>
  <si>
    <t>899102111R00</t>
  </si>
  <si>
    <t>Osazení poklopů litinových a ocelových o hmotnost jednotlivě přes 50  do 100 kg</t>
  </si>
  <si>
    <t>na hřišti : 1</t>
  </si>
  <si>
    <t>767911140Rxx</t>
  </si>
  <si>
    <t>Montáž PE sítě na sloupky do 4,0 m, napínací drát</t>
  </si>
  <si>
    <t>oplocení s brankou : 34,56</t>
  </si>
  <si>
    <t>767911822R00</t>
  </si>
  <si>
    <t>Demontáž oplocení demontáž pletiva, výšky do 2,0 m</t>
  </si>
  <si>
    <t>na výšku 4 m - 2 řady : 17,2*2</t>
  </si>
  <si>
    <t>767920220R00</t>
  </si>
  <si>
    <t>Montáž vrat a vrátek k oplocení osazovaných na sloupky ocelové, o ploše jednotlivě přes 2 do 4 m2</t>
  </si>
  <si>
    <t>767920260R00</t>
  </si>
  <si>
    <t>Montáž vrat a vrátek k oplocení osazovaných na sloupky ocelové, o ploše jednotlivě přes 10 do 15 m2</t>
  </si>
  <si>
    <t>767920820R00</t>
  </si>
  <si>
    <t>Demontáž vrat a vrátek k oplocení o ploše jednotlivě přes 2 do 6 m2</t>
  </si>
  <si>
    <t>branka v oplocení hřiště : 1</t>
  </si>
  <si>
    <t>767920860R00</t>
  </si>
  <si>
    <t>Demontáž vrat a vrátek k oplocení o ploše jednotlivě přes 10 do 20 m2</t>
  </si>
  <si>
    <t>původní vjezdová brána : 1</t>
  </si>
  <si>
    <t>Z/5 - D+M ocelové trubkové zábradlí schodiště</t>
  </si>
  <si>
    <t>Z/2 - zábradlí, D+M</t>
  </si>
  <si>
    <t>89910PC1</t>
  </si>
  <si>
    <t>Demontáž stávajícího poklopu na šachtě</t>
  </si>
  <si>
    <t>31327515x</t>
  </si>
  <si>
    <t>záchytná PE síť, oka 50x50 mm, výška 4,0 m, bez napínacího drátu</t>
  </si>
  <si>
    <t>34,56*4,0</t>
  </si>
  <si>
    <t>Koeficient ztratné: 0,1</t>
  </si>
  <si>
    <t>31478152R</t>
  </si>
  <si>
    <t>drát napínací pr. 2,40 mm; povrch. úprava PVC; balení 100m</t>
  </si>
  <si>
    <t>34,56*4</t>
  </si>
  <si>
    <t>Koeficient ztratné: 0,05</t>
  </si>
  <si>
    <t>31479012R</t>
  </si>
  <si>
    <t>stojek napínací poplastovaný, vel.2, používá se k vypnutí napínacího drátu u 4-hranných</t>
  </si>
  <si>
    <t>553001</t>
  </si>
  <si>
    <t>Ocelové sloupky části oplocení hřiště s brankou</t>
  </si>
  <si>
    <t>detail D.1.1.D04 : 13</t>
  </si>
  <si>
    <t>553002</t>
  </si>
  <si>
    <t>Ocelové sloupky vjezdové brány Z1</t>
  </si>
  <si>
    <t>553003</t>
  </si>
  <si>
    <t>Ocelové vzpěry části oplocení hřiště</t>
  </si>
  <si>
    <t>detail D.1.1.D04 : 3</t>
  </si>
  <si>
    <t>553005</t>
  </si>
  <si>
    <t>Dodávka ocelového poklopu pro výplň - 600x600 mm</t>
  </si>
  <si>
    <t>553006</t>
  </si>
  <si>
    <t>Z1 - dodávka vjezdové 2-kř.brány</t>
  </si>
  <si>
    <t xml:space="preserve">rozměr 4040x2600 mm : </t>
  </si>
  <si>
    <t xml:space="preserve">materiál je popsán v tabulkách zám.výrobků : </t>
  </si>
  <si>
    <t xml:space="preserve">nátěr - RAL 7021 Schwarzgrau : </t>
  </si>
  <si>
    <t>553007</t>
  </si>
  <si>
    <t>Z/3 - dodávka branky do oplocení</t>
  </si>
  <si>
    <t xml:space="preserve">rozměr 1000x2400 mm : </t>
  </si>
  <si>
    <t xml:space="preserve">povrchová úprava-nátěr RAL 7021 Schwarzgrau : </t>
  </si>
  <si>
    <t>ocelové prvky Z/1 : 4,04*2,6*2</t>
  </si>
  <si>
    <t>Z/2 : 6,56*0,9*2</t>
  </si>
  <si>
    <t>Z/3 : 1*2,4*2</t>
  </si>
  <si>
    <t>Z/5 : 0,9*1,47*4</t>
  </si>
  <si>
    <t>783425250R00</t>
  </si>
  <si>
    <t>Nátěry potrubí a armatur syntetické potrubí, do DN 100 mm, jednonásobné s 1x emailováním a základním nátěrem</t>
  </si>
  <si>
    <t>na vzduchu schnoucí</t>
  </si>
  <si>
    <t>sloupky oplocení hřiště : 7*4+6*6</t>
  </si>
  <si>
    <t>799001</t>
  </si>
  <si>
    <t>Dodávka a montáž ochranné sítě s nehořlavou úpravou</t>
  </si>
  <si>
    <t xml:space="preserve">materiál PP tl.1,3 mm,oka 4,5 cm : </t>
  </si>
  <si>
    <t xml:space="preserve">včetně všech potřebných prvků pro zavěšení - viz.v.č.C.02 : </t>
  </si>
  <si>
    <t>m2 : 17,4*6</t>
  </si>
  <si>
    <t>799002</t>
  </si>
  <si>
    <t>Krycí plachta doskočiště</t>
  </si>
  <si>
    <t xml:space="preserve">uchycení gumolamem na plastové úchytky : </t>
  </si>
  <si>
    <t>m2 : 24</t>
  </si>
  <si>
    <t>799003</t>
  </si>
  <si>
    <t>Odrazové prkno pro skok daleký</t>
  </si>
  <si>
    <t xml:space="preserve">základový rám je jako ocelový svařenec s povrchovou úpravou zinkováním : </t>
  </si>
  <si>
    <t xml:space="preserve">rám připevněn do betonového prahu : </t>
  </si>
  <si>
    <t xml:space="preserve">prkno zhotoveno ze spec.vodovzdorných foliovných : </t>
  </si>
  <si>
    <t xml:space="preserve">nebo lakovaných multiplex : </t>
  </si>
  <si>
    <t>799004</t>
  </si>
  <si>
    <t>Pryžový kryt obrubníku</t>
  </si>
  <si>
    <t xml:space="preserve">výrobní délka 1000x100x30 mm : </t>
  </si>
  <si>
    <t xml:space="preserve">připevnění lepením : </t>
  </si>
  <si>
    <t>ks : 8,2*2+3,2*2</t>
  </si>
  <si>
    <t>799005</t>
  </si>
  <si>
    <t>Volejbalová síť</t>
  </si>
  <si>
    <t xml:space="preserve">sada  </t>
  </si>
  <si>
    <t xml:space="preserve">tl.3 mm,polypropylen,ocelové lanko,barva černá : </t>
  </si>
  <si>
    <t xml:space="preserve">délka 9,5 m,výška 1 m : </t>
  </si>
  <si>
    <t xml:space="preserve">ocelové lanko D=4 mm,délka 11,7 m : </t>
  </si>
  <si>
    <t>sada : 1</t>
  </si>
  <si>
    <t>799006</t>
  </si>
  <si>
    <t>Multifunkční ocelové sloupky kulaté</t>
  </si>
  <si>
    <t xml:space="preserve">sada sestává: : </t>
  </si>
  <si>
    <t xml:space="preserve">2x sloupek D=102 mm,napínací mechanizmus : </t>
  </si>
  <si>
    <t xml:space="preserve">3x háček,1x kolečko, 1x kolovrátek,2x zemní pouzdra s víčky : </t>
  </si>
  <si>
    <t xml:space="preserve">povrchová úprava zinkování : </t>
  </si>
  <si>
    <t>799007</t>
  </si>
  <si>
    <t>Skladba hřiště - akrylátová stěrka</t>
  </si>
  <si>
    <t xml:space="preserve">1-1,5 mm akrylátová stěrka : </t>
  </si>
  <si>
    <t xml:space="preserve">40 mm ABJ nepropustný asfalt : </t>
  </si>
  <si>
    <t xml:space="preserve">50 mm OKS nepropustný asfalt : </t>
  </si>
  <si>
    <t xml:space="preserve">100 mm štěrk 0-32 mm s hutněním : </t>
  </si>
  <si>
    <t xml:space="preserve">200 mm štěrk 32-63 mm - celoplošná drenáž : </t>
  </si>
  <si>
    <t>celková skladba - m2 : 140</t>
  </si>
  <si>
    <t>799008</t>
  </si>
  <si>
    <t>Tartanový povrch TPV sport 10 mm</t>
  </si>
  <si>
    <t>799009</t>
  </si>
  <si>
    <t>ET podložka 35 mm</t>
  </si>
  <si>
    <t>799010</t>
  </si>
  <si>
    <t>Lajnování</t>
  </si>
  <si>
    <t>799011</t>
  </si>
  <si>
    <t>Kotvení branky pro zajištění proti posuvu</t>
  </si>
  <si>
    <t xml:space="preserve">umístění pouzder pod úroveň terénu s možností zavíčkování při odstranění branky : </t>
  </si>
  <si>
    <t>979990112R00</t>
  </si>
  <si>
    <t>Poplatek za skládku za uložení, obalované kamenivo, asfalt, kusovost do 300 x 300 mm,  , skupina 17 03 02 z Katalogu odpadů</t>
  </si>
  <si>
    <t>131201111R00</t>
  </si>
  <si>
    <t>Hloubení nezapažených jam a zářezů do 100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</si>
  <si>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</si>
  <si>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kanalizace : 9</t>
  </si>
  <si>
    <t>131201119R00</t>
  </si>
  <si>
    <t xml:space="preserve">Hloubení nezapažených jam a zářezů příplatek za lepivost, v hornině 3,  </t>
  </si>
  <si>
    <t>132201212R00</t>
  </si>
  <si>
    <t xml:space="preserve">Hloubení rýh šířky přes 60 do 200 cm do 1000 m3, v hornině 3, hloubení strojně </t>
  </si>
  <si>
    <t>132201219R00</t>
  </si>
  <si>
    <t xml:space="preserve">Hloubení rýh šířky přes 60 do 200 cm příplatek za lepivost, v hornině 3,  </t>
  </si>
  <si>
    <t>151101101R00</t>
  </si>
  <si>
    <t>Zřízení pažení a rozepření stěn rýh příložné  pro jakoukoliv mezerovitost, hloubky do 2 m</t>
  </si>
  <si>
    <t>pro podzemní vedení pro všechny šířky rýhy,</t>
  </si>
  <si>
    <t>151101102R00</t>
  </si>
  <si>
    <t>Zřízení pažení a rozepření stěn rýh příložné  pro jakoukoliv mezerovitost, hloubky do 4 m</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</si>
  <si>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</si>
  <si>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</si>
  <si>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</si>
  <si>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</si>
  <si>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</si>
  <si>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161101102R00</t>
  </si>
  <si>
    <t>Svislé přemístění výkopku z horniny 1 až 4, při hloubce výkopu přes 2,5 do 4 m</t>
  </si>
  <si>
    <t>162201101R00</t>
  </si>
  <si>
    <t>Vodorovné přemístění výkopku z horniny 1 až 4, na vzdálenost do 20 m</t>
  </si>
  <si>
    <t>kanalizace : 18,6</t>
  </si>
  <si>
    <t>167101101R00</t>
  </si>
  <si>
    <t>Nakládání, skládání, překládání neulehlého výkopku nakládání výkopku  do 100 m3, z horniny 1 až 4</t>
  </si>
  <si>
    <t>171201201Rxx</t>
  </si>
  <si>
    <t>Uložení sypaniny na dočasnou skládku tak, že na 1 m2 plochy připadá přes 2 m3 výkopku nebo ornice</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</si>
  <si>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</si>
  <si>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</si>
  <si>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</si>
  <si>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451573111R00</t>
  </si>
  <si>
    <t>Lože pod potrubí, stoky a drobné objekty z písku a štěrkopísku  do 65 mm</t>
  </si>
  <si>
    <t>452313111R00</t>
  </si>
  <si>
    <t>Podkladní a zajišťovací konstrukce z betonu bloky pro potrubí , z betonu prostého třídy C -/7,5, Beton čerstvý obyčejný;  C -/7,5;  cement: CEM II;  Dmax = 22 mm;  S 3</t>
  </si>
  <si>
    <t>z cementu portlandského nebo struskoportlandského, v otevřeném výkopu,</t>
  </si>
  <si>
    <t>871313121R00</t>
  </si>
  <si>
    <t>Montáž potrubí z trub z plastů těsněných gumovým kroužkem  DN 150 mm</t>
  </si>
  <si>
    <t>v otevřeném výkopu ve sklonu do 20 %,</t>
  </si>
  <si>
    <t>877373121R00</t>
  </si>
  <si>
    <t>Montáž tvarovek na potrubí z trub z plastů těsněných gumovým kroužkem odbočných DN 300 mm</t>
  </si>
  <si>
    <t>895941311R00</t>
  </si>
  <si>
    <t>Zřízení vpusti kanalizační uliční z betonových dílců  typ UVB - 50</t>
  </si>
  <si>
    <t>včetně zřízení lože ze štěrkopísku,</t>
  </si>
  <si>
    <t>899203111R00</t>
  </si>
  <si>
    <t>Osazení mříží litinových o hmotnost jednotlivě přes 100  do 150 kg</t>
  </si>
  <si>
    <t>včetně rámů a košů na bahno,</t>
  </si>
  <si>
    <t>800100</t>
  </si>
  <si>
    <t>ACODRAIN do 10t+podbetonování a usazení 3,5+1,5</t>
  </si>
  <si>
    <t>800101</t>
  </si>
  <si>
    <t>Dvorní vtok HL 606.1-DN 100+m</t>
  </si>
  <si>
    <t>800103</t>
  </si>
  <si>
    <t>Vsazení odboček do potrubí DN 250</t>
  </si>
  <si>
    <t>800104</t>
  </si>
  <si>
    <t>Navrtání otvoru do stáv.kanal.šachty DN 100</t>
  </si>
  <si>
    <t>998276101R00</t>
  </si>
  <si>
    <t>Přesun hmot pro trubní vedení z trub plastových nebo sklolaminátových v otevřeném výkopu</t>
  </si>
  <si>
    <t>vodovodu nebo kanalizace ražené nebo hloubené (827 1.1, 827 1.9, 827 2.1, 827 2.9), drobných objektů</t>
  </si>
  <si>
    <t>na vzdálenost 15 m od hrany výkopu nebo od okraje šachty</t>
  </si>
  <si>
    <t>59223819.AR</t>
  </si>
  <si>
    <t>prstenec s rovnou hranou; betonový; DN = 390,0 mm; h = 60,0 mm; s = 235,00 mm; s 1 = 85,0 mm; beton C 35/45</t>
  </si>
  <si>
    <t>59223821R</t>
  </si>
  <si>
    <t>prstenec betonový; DN = 660,0 mm; h = 180,0 mm; s = 100,00 mm; beton C 35/45</t>
  </si>
  <si>
    <t>59223822R</t>
  </si>
  <si>
    <t>dno uliční vpusti beton; TBV; Di = 495,0 mm; h = 626 mm; t = 50 mm; s výtokem; beton C 35/45; Pu 30 kN/m</t>
  </si>
  <si>
    <t>59223826R</t>
  </si>
  <si>
    <t>skruž železobetonová TBV; DN = 500,0 mm; h = 590,0 mm; s = 50,00 mm; Pu 30 kN/m; beton C 35/45</t>
  </si>
  <si>
    <t>800001</t>
  </si>
  <si>
    <t>Potrubí PVC KG DN100-SN 4</t>
  </si>
  <si>
    <t>800002</t>
  </si>
  <si>
    <t>Potrubí PVC KG DN 150-SN 8</t>
  </si>
  <si>
    <t>800003</t>
  </si>
  <si>
    <t>Koleno PVC 100/30°</t>
  </si>
  <si>
    <t>800004</t>
  </si>
  <si>
    <t>Koleno PVC 100/45°</t>
  </si>
  <si>
    <t>800005</t>
  </si>
  <si>
    <t>Koleno PVC 100/60°</t>
  </si>
  <si>
    <t>800006</t>
  </si>
  <si>
    <t>Koleno PVC 150/30°</t>
  </si>
  <si>
    <t>800007</t>
  </si>
  <si>
    <t>Koleno PVC 150/45°</t>
  </si>
  <si>
    <t>800008</t>
  </si>
  <si>
    <t>Odbočka 250/150</t>
  </si>
  <si>
    <t>800009</t>
  </si>
  <si>
    <t>Odbočka 250/100</t>
  </si>
  <si>
    <t>800010</t>
  </si>
  <si>
    <t>Litinová mříž srámem 610x610 mm</t>
  </si>
  <si>
    <t>113109310R00</t>
  </si>
  <si>
    <t>Odstranění podkladů nebo krytů z betonu prostého, v ploše jednotlivě do 50 m2, tloušťka vrstvy 100 mm</t>
  </si>
  <si>
    <t>28+13</t>
  </si>
  <si>
    <t>122302201R00</t>
  </si>
  <si>
    <t>Odkopávky a prokopávky pro silnice v hornině 4 do 100 m3</t>
  </si>
  <si>
    <t>s přemístěním výkopku v příčných profilech na vzdálenost do 15 m nebo s naložením na dopravní prostředek.</t>
  </si>
  <si>
    <t>(410+14)*0,35-240*0,2-13*0,1-14*0,1</t>
  </si>
  <si>
    <t>122302209R00</t>
  </si>
  <si>
    <t>Odkopávky a prokopávky pro silnice v hornině 4 příplatek za lepivost horniny</t>
  </si>
  <si>
    <t>122402201R00</t>
  </si>
  <si>
    <t>Odkopávky a prokopávky pro silnice v hornině 5 do 100 m3</t>
  </si>
  <si>
    <t>štěrková komunikace : 240*0,2</t>
  </si>
  <si>
    <t>komunikace : 97,7</t>
  </si>
  <si>
    <t>162701155R00</t>
  </si>
  <si>
    <t>Vodorovné přemístění výkopku z horniny 5 až 7, na vzdálenost přes 9 000  do 10 000 m</t>
  </si>
  <si>
    <t>hornina 1-4+5-7 : 97,7+48</t>
  </si>
  <si>
    <t>180402111R00</t>
  </si>
  <si>
    <t>Založení trávníku parkový trávník, výsevem, v rovině nebo na svahu do 1:5</t>
  </si>
  <si>
    <t>na půdě předem připravené s pokosením, naložením, odvozem odpadu do 20 km a se složením,</t>
  </si>
  <si>
    <t>181101101R00</t>
  </si>
  <si>
    <t>Úprava pláně v zářezech v hornině 1 až 4, bez zhutnění</t>
  </si>
  <si>
    <t>vyrovnáním výškových rozdílů, ploch vodorovných a ploch do sklonu 1 : 5.</t>
  </si>
  <si>
    <t>40+20</t>
  </si>
  <si>
    <t>181101102R00</t>
  </si>
  <si>
    <t>Úprava pláně v zářezech v hornině 1 až 4, se zhutněním</t>
  </si>
  <si>
    <t>410+14+52</t>
  </si>
  <si>
    <t>185802113R00</t>
  </si>
  <si>
    <t>Hnojení umělým hnojivem naširoko, v rovině nebo na svahu do 1:5</t>
  </si>
  <si>
    <t>půdy nebo trávníku s rozprostřením nebo s rozdělením hnojiva,</t>
  </si>
  <si>
    <t>20*0,00005*1,08</t>
  </si>
  <si>
    <t>185803111R00</t>
  </si>
  <si>
    <t>Ošetření trávníku v rovině nebo na svahu do 1:5</t>
  </si>
  <si>
    <t>bez ohledu na způsob založení, tj. pokosení se shrabáním, naložením shrabků na dopravní prostředek s odvezením do 20 km a se složením,</t>
  </si>
  <si>
    <t>komunikace : 97,7+48</t>
  </si>
  <si>
    <t>00572400R</t>
  </si>
  <si>
    <t>směs travní parková, pro běžnou zátěž</t>
  </si>
  <si>
    <t>10364200R</t>
  </si>
  <si>
    <t>ornice pro pozemkové úpravy</t>
  </si>
  <si>
    <t>včetně dopravy na stavbu</t>
  </si>
  <si>
    <t>20*0,1</t>
  </si>
  <si>
    <t>25191155R</t>
  </si>
  <si>
    <t>hnojivo bezchloridové</t>
  </si>
  <si>
    <t>212752112R00</t>
  </si>
  <si>
    <t>Trativody z drenážních trubek DN od 80 do 100 mm</t>
  </si>
  <si>
    <t>RTS 18/ I</t>
  </si>
  <si>
    <t>se zřízením štěrkopískového lože pod trubky a s jejich obsypem v průměrném celkovém množství do 0,15 m3/m v otevřeném příkopu,</t>
  </si>
  <si>
    <t>567122114R00</t>
  </si>
  <si>
    <t>Podklad z kameniva zpevněného cementem SC C8/10, tloušťka po zhutnění 150 mm</t>
  </si>
  <si>
    <t>410+14</t>
  </si>
  <si>
    <t>569831111R00</t>
  </si>
  <si>
    <t>Zpevnění krajnic nebo komun. pro pěší štěrkodrtí tloušťka po zhutnění 100 mm</t>
  </si>
  <si>
    <t>s rozprostřením a zhutněním</t>
  </si>
  <si>
    <t>596215021R00</t>
  </si>
  <si>
    <t>Kladení zámkové dlažby do drtě tloušťka dlažby 60 mm, tloušťka lože 40 mm</t>
  </si>
  <si>
    <t>59245030R</t>
  </si>
  <si>
    <t>dlažba betonová zámková, dvouvrstvá; kost; šedá; l = 200 mm; š = 165 mm; tl. 80,0 mm</t>
  </si>
  <si>
    <t>424*1,01</t>
  </si>
  <si>
    <t>59245110R</t>
  </si>
  <si>
    <t>dlažba betonová dvouvrstvá, skladebná; obdélník; šedá; l = 200 mm; š = 100 mm; tl. 60,0 mm</t>
  </si>
  <si>
    <t>52*1,03</t>
  </si>
  <si>
    <t>895211131R00</t>
  </si>
  <si>
    <t>Drenážní šachtice kontrolní beton.Šk-80/3 do 1,5 m</t>
  </si>
  <si>
    <t>899332111R00</t>
  </si>
  <si>
    <t>Výšková úprava uličního vstupu nebo vpustě do 20 cm snížením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</si>
  <si>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</si>
  <si>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(108+26)*0,5*0,08</t>
  </si>
  <si>
    <t>59217010R</t>
  </si>
  <si>
    <t>obrubník silniční materiál beton; l = 1000,0 mm; š = 150,0 mm; h = 250,0 mm; barva přírodní</t>
  </si>
  <si>
    <t>108*1,01</t>
  </si>
  <si>
    <t>59217020R</t>
  </si>
  <si>
    <t>obrubník silniční nájezdový; materiál beton; l = 1000,0 mm; š = 148,5 mm; h = 145,0 mm; barva přírodní</t>
  </si>
  <si>
    <t>26*1,01</t>
  </si>
  <si>
    <t>998223011R00</t>
  </si>
  <si>
    <t>Přesun hmot pozemních komunikací, kryt dlážděný jakékoliv délky objektu</t>
  </si>
  <si>
    <t>vodorovně do 200 m</t>
  </si>
  <si>
    <t>979990103R00</t>
  </si>
  <si>
    <t>Poplatek za skládku za uložení, betonu,  , skupina 17 01 01 z Katalogu odpadů</t>
  </si>
  <si>
    <t>601011147RT1</t>
  </si>
  <si>
    <t xml:space="preserve">Omítka stropů a podhledů z hotových směsí stěrka, sádrová,  , tloušťka vrstvy 2 mm,  </t>
  </si>
  <si>
    <t>Včetně pomocného lešení.</t>
  </si>
  <si>
    <t xml:space="preserve">D.1.1.02 : </t>
  </si>
  <si>
    <t>007 : 2,73*4,9+2*0,25*4,9</t>
  </si>
  <si>
    <t>008 : 5,63*4,9+3*2*0,25*4,9</t>
  </si>
  <si>
    <t>601011193R00</t>
  </si>
  <si>
    <t>Omítka stropů a podhledů z hotových směsí Doplňkové práce pro omítky stropů z hotových směsí podkladní nátěr stropů pod tenkovrstvé omítky</t>
  </si>
  <si>
    <t>007 : 2,73*3,83-(0,47*0,38+0,2*0,25)+2*4,9*3,83-(0,8*1,85+0,9*2,05+3,675*0,4)+2*0,12*(0,8*2*1,85)</t>
  </si>
  <si>
    <t>008 : 5,63*3,73-(3*0,2*0,25)+2*4,9*3,73-(0,9*2,05+1,0*2,05)+2*0,1*(1,0+2*2,05)</t>
  </si>
  <si>
    <t xml:space="preserve">Stěny oddělující interiér a exteriér (zeminu) : </t>
  </si>
  <si>
    <t>007 : 2,73*3,83-(1,45*0,85)+(1,56*0,47+2*1,5*0,47)</t>
  </si>
  <si>
    <t>008 : 5,63*3,73-(2*1,45*0,85)+2*(1,56*0,47+2*1,5*0,47)</t>
  </si>
  <si>
    <t>602011126R00</t>
  </si>
  <si>
    <t xml:space="preserve">Omítka stěn z hotových směsí vrstva jádrová, vápenocementová, sanační, tloušťka vrstvy 20 mm,  </t>
  </si>
  <si>
    <t>Odkaz na mn. položky pořadí 1 : 34,18790</t>
  </si>
  <si>
    <t>602011151RT1</t>
  </si>
  <si>
    <t xml:space="preserve">Omítka stěn z hotových směsí vrstva štuková, vápenocementová, sanační, tloušťka vrstvy 3,5 mm,  </t>
  </si>
  <si>
    <t>602016112RT5</t>
  </si>
  <si>
    <t xml:space="preserve">Omítka stěn z hotových směsí vrstva jádrová, vápenocementová,  , tloušťka vrstvy 20 mm,  </t>
  </si>
  <si>
    <t>Odkaz na mn. položky pořadí 4 : 98,20560</t>
  </si>
  <si>
    <t>602021142RT2</t>
  </si>
  <si>
    <t xml:space="preserve">Omítka stěn z hotových směsí vrstva štuková, vápenná,  , tloušťka vrstvy 3 mm,  </t>
  </si>
  <si>
    <t>078844111R00</t>
  </si>
  <si>
    <t>Úprava ostění otvoru při opravách omítnutím MC</t>
  </si>
  <si>
    <t>RTS 22/ I</t>
  </si>
  <si>
    <t xml:space="preserve">D.1.1.2 : </t>
  </si>
  <si>
    <t>006 : 2*0,18*0,85</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</si>
  <si>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</si>
  <si>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</si>
  <si>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</si>
  <si>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4*1,45*0,85</t>
  </si>
  <si>
    <t>611401211R00</t>
  </si>
  <si>
    <t>Omítka malých ploch na stropech přes 0,09 do 0,25 m2, vápennou štukovou omítkou</t>
  </si>
  <si>
    <t>zapravení po prostupech : 112</t>
  </si>
  <si>
    <t>612473186R00</t>
  </si>
  <si>
    <t>Omítky vnitřní zdiva ze suchých směsí příplatek za zabudované rohovníky</t>
  </si>
  <si>
    <t>omítka vápenocementová, strojně nebo ručně nanášená v podlaží i ve schodišti na jakýkoliv druh podkladu, kompletní souvrství</t>
  </si>
  <si>
    <t>D.1.1.2 : 2*2,05+2*1,85+6*1,52</t>
  </si>
  <si>
    <t>622904121R00</t>
  </si>
  <si>
    <t xml:space="preserve">Očištění fasád ruční čištění ocelovým kartáčem,  </t>
  </si>
  <si>
    <t xml:space="preserve">D.1.1.01 : </t>
  </si>
  <si>
    <t>007 : 12,12</t>
  </si>
  <si>
    <t>612421431RT2.XXX</t>
  </si>
  <si>
    <t>D+M Zednické zapravení stěn po zhotovení drážek pro rozvody</t>
  </si>
  <si>
    <t>Včetně pomocného pracovního lešení o výšce podlahy do 1900 mm a pro zatížení do 1,5 kPa.</t>
  </si>
  <si>
    <t xml:space="preserve">zapravení po provedení prostupu stěnami : </t>
  </si>
  <si>
    <t>20 ks prostup 100x100 mm : 20*0,3*0,3</t>
  </si>
  <si>
    <t>14 ks prostup 180x100 mm : 14*0,38*0,3</t>
  </si>
  <si>
    <t>631664111R00</t>
  </si>
  <si>
    <t>Oprava trhlin a výtluků v podlahách cementovou hmotou včetně penetrace podkladu, tloušťky od 1 mm do 10 mm</t>
  </si>
  <si>
    <t xml:space="preserve">D.1.1.02, S1 : </t>
  </si>
  <si>
    <t>007 : 12,32+0,14</t>
  </si>
  <si>
    <t>008 : 27,59+0,3</t>
  </si>
  <si>
    <t>632411150RT1</t>
  </si>
  <si>
    <t>Potěr ze suchých směsí cementový, tloušťky 50 mm, bez penetrace</t>
  </si>
  <si>
    <t>Odkaz na mn. položky pořadí 13 : 40,35000</t>
  </si>
  <si>
    <t>632481211R00</t>
  </si>
  <si>
    <t>Výztužné vložky do mazanin a potěrů ze sklovláknité tkaniny, oka 40x40x1,1 mm</t>
  </si>
  <si>
    <t>oka 40x40x1,1 mm</t>
  </si>
  <si>
    <t>941955003R00</t>
  </si>
  <si>
    <t>Lešení lehké pracovní pomocné pomocné, o výšce lešeňové podlahy přes 1,9 do 2,5 m</t>
  </si>
  <si>
    <t>007 : 13,38</t>
  </si>
  <si>
    <t>008 : 27,59</t>
  </si>
  <si>
    <t>poměrově 1/3 podlaží : 422</t>
  </si>
  <si>
    <t>1290*3</t>
  </si>
  <si>
    <t>963053936R00</t>
  </si>
  <si>
    <t>Bourání železobetonových schodišťových ramen samonosných</t>
  </si>
  <si>
    <t>D.1.1.01 : 0,95*0,85</t>
  </si>
  <si>
    <t>965043341RT3</t>
  </si>
  <si>
    <t>Bourání podkladů pod dlažby nebo litých celistvých dlažeb a mazanin  betonových s potěrem nebo teracem, tloušťky do 100 mm, plochy přes 4 m2</t>
  </si>
  <si>
    <t>008 - tl.70 mm : 0,07*28,59</t>
  </si>
  <si>
    <t>965081813RT2</t>
  </si>
  <si>
    <t>Bourání podlah z dlaždic teracových, tloušťky do 30 mm, plochy přes 1 m2</t>
  </si>
  <si>
    <t>bez podkladního lože, s jakoukoliv výplní spár</t>
  </si>
  <si>
    <t>D.1.1.01 : 4</t>
  </si>
  <si>
    <t>D.1.1.01 : 4*1,45*0,85</t>
  </si>
  <si>
    <t>968071125R00</t>
  </si>
  <si>
    <t>Vyvěšení nebo zavěšení kovových křídel dveří, plochy do 2 m2</t>
  </si>
  <si>
    <t>D.1.1.01 : 3</t>
  </si>
  <si>
    <t>968072455R00</t>
  </si>
  <si>
    <t>Vybourání a vyjmutí kovových rámů a rolet rámů, včetně pomocného lešení o výšce podlahy do 1900 mm a pro zatížení do 1,5 kPa  (150 kg/m2) dveřních zárubní, plochy do 2 m2</t>
  </si>
  <si>
    <t>D.1.1.01 : 0,9*2,05+0,8*1,85</t>
  </si>
  <si>
    <t>D.1.1.01 : 1,0*2,05</t>
  </si>
  <si>
    <t>970031130R00</t>
  </si>
  <si>
    <t>Jádrové vrtání, kruhové prostupy v cihelném zdivu jádrové vrtání, do D 130 mm</t>
  </si>
  <si>
    <t xml:space="preserve">prostup 100x100 mm : </t>
  </si>
  <si>
    <t>20 ks, průměrná tl. stěny 500 mm : 20*0,5</t>
  </si>
  <si>
    <t>970031160R00</t>
  </si>
  <si>
    <t>Jádrové vrtání, kruhové prostupy v cihelném zdivu jádrové vrtání, do D 160 mm</t>
  </si>
  <si>
    <t>14 ks, průměrná tl. stěny 500 mm : 14*0,5</t>
  </si>
  <si>
    <t>970034130R00</t>
  </si>
  <si>
    <t>Jádrové vrtání, kruhové prostupy v cihelném zdivu příplatek za jádrové vrtání vodorovně ve stěně, do D 130 mm</t>
  </si>
  <si>
    <t>Odkaz na mn. položky pořadí 30 : 10,00000</t>
  </si>
  <si>
    <t>970034160R00</t>
  </si>
  <si>
    <t>Jádrové vrtání, kruhové prostupy v cihelném zdivu příplatek za jádrové vrtání vodorovně ve stěně, do D 160 mm</t>
  </si>
  <si>
    <t>Odkaz na mn. položky pořadí 32 : 7,00000</t>
  </si>
  <si>
    <t>970041160R00</t>
  </si>
  <si>
    <t>Jádrové vrtání, kruhové prostupy v prostém betonu jádrové vrtání , do D 160 mm</t>
  </si>
  <si>
    <t xml:space="preserve">prostup 200x100, průměrná tl. stropu 400 mm : </t>
  </si>
  <si>
    <t>112 ks : 112*0,4</t>
  </si>
  <si>
    <t>970056160R00</t>
  </si>
  <si>
    <t>Jádrové vrtání, kruhové prostupy v železobetonu příplatek za jádrové vrtání do stropu, do D 160 mm</t>
  </si>
  <si>
    <t>Odkaz na mn. položky pořadí 28 : 44,80000</t>
  </si>
  <si>
    <t>978013141R00</t>
  </si>
  <si>
    <t>Otlučení omítek vápenných nebo vápenocementových vnitřních s vyškrabáním spár, s očištěním zdiva stěn, v rozsahu do 30 %</t>
  </si>
  <si>
    <t>007 : 2,73*3,83-(0,47*0,38+0,2*0,25)+2*4,9*3,83-(0,8*1,85+0,9*2,05+3,675*0,4)</t>
  </si>
  <si>
    <t>008 : 5,63*3,73-(3*0,2*0,25)+2*4,9*3,73-(0,9*2,05+1,0*2,05)</t>
  </si>
  <si>
    <t>96000000.XXX</t>
  </si>
  <si>
    <t>Ostatní nespecifikované bourací práce</t>
  </si>
  <si>
    <t xml:space="preserve">hod   </t>
  </si>
  <si>
    <t>200</t>
  </si>
  <si>
    <t>967043111R00.XXX</t>
  </si>
  <si>
    <t>Odsekání vrstvy železobetonu na konstrukci tl. do 15 cm</t>
  </si>
  <si>
    <t>odstranění železobetonových podstavců : 0,7*0,7+1,05*1,05</t>
  </si>
  <si>
    <t>974051215R00.XXX</t>
  </si>
  <si>
    <t>D+M Zhotovení a následné zednické zapravení vodorovných a svislých drážek 200x100 mm pro rozvody, ve, zdivu cihelném plném</t>
  </si>
  <si>
    <t>529</t>
  </si>
  <si>
    <t>974051215R01.XXX</t>
  </si>
  <si>
    <t>D+M Zhotovení a následné zednické zapravení vodorovných a svislých drážek 100x100 mm pro rozvody, ve, zdivu cihelném plném</t>
  </si>
  <si>
    <t>pro ÚT : 351</t>
  </si>
  <si>
    <t>pro Silnoproud : 18,3</t>
  </si>
  <si>
    <t>711111006RZ3</t>
  </si>
  <si>
    <t>Provedení izolace proti zemní vlhkosti natěradly za studena na ploše vodorovné asfaltovou penetrační suspenzí, včetně dodávky emulze 0,3 kg/m2, Hmota nátěrová asfaltová; typ: penetrace; funkce: zpevnění povrchu; vrstva: podkladní; exteriér; podklad: kov, beton, keramika, minerální; barva: h...</t>
  </si>
  <si>
    <t>711112006RZ3</t>
  </si>
  <si>
    <t>Provedení izolace proti zemní vlhkosti natěradly za studena na ploše svislé, včetně pomocného lešení o výšce podlahy do 1900 mm a pro zatížení do 1,5 kPa. asfaltovou penetrační emulzí, včetně dodávky emulze 0,3 kg/m2, Hmota nátěrová asfaltová; typ: penetrace; funkce: zpevnění povrchu; vrstva: podkladní; exteriér; podklad: kov, beton, keramika, minerální; barva: h...</t>
  </si>
  <si>
    <t>007 : 15,26*0,15</t>
  </si>
  <si>
    <t>008 : 21,06*0,15</t>
  </si>
  <si>
    <t>Odkaz na mn. položky pořadí 17 : 27,59000</t>
  </si>
  <si>
    <t>711141559RT2</t>
  </si>
  <si>
    <t xml:space="preserve">Provedení izolace proti zemní vlhkosti pásy přitavením vodorovná, 2 vrstvy, bez dodávky izolačních pásů,  </t>
  </si>
  <si>
    <t>711142559RT2</t>
  </si>
  <si>
    <t xml:space="preserve">Provedení izolace proti zemní vlhkosti pásy přitavením svislá, 2 vrstvy, bez dodávky izolačních pásů,  </t>
  </si>
  <si>
    <t>Odkaz na mn. položky pořadí 43 : 5,44800</t>
  </si>
  <si>
    <t>711212118R00</t>
  </si>
  <si>
    <t>Izolace proti vodě nátěr hydroizolační proti vlhkosti, Hmota vodotěsná pod keramické obklady</t>
  </si>
  <si>
    <t>998711101R00</t>
  </si>
  <si>
    <t>628522691R</t>
  </si>
  <si>
    <t xml:space="preserve">pás izolační z modifikovaného asfaltu natavitelný; nosná vložka skelná rohož + Al fólie; horní strana jemný minerální posyp; spodní strana PE fólie; tl. 4,0 mm </t>
  </si>
  <si>
    <t>Odkaz na mn. položky pořadí 46 : 40,35000</t>
  </si>
  <si>
    <t>Odkaz na mn. položky pořadí 47 : 5,44800</t>
  </si>
  <si>
    <t>713121111RT1</t>
  </si>
  <si>
    <t>Montáž tepelné izolace podlah  jednovrstvá, bez dodávky materiálu</t>
  </si>
  <si>
    <t>713191100RT9</t>
  </si>
  <si>
    <t>Izolace tepelné běžných konstrukcí - doplňky položení separační fólie, včetně dodávky PE fólie, Fólie polymerní</t>
  </si>
  <si>
    <t>998713101R00</t>
  </si>
  <si>
    <t>283763761R</t>
  </si>
  <si>
    <t>deska izolační perimetrická; pěnový polystyren; povrch hladký; polodrážka; tl. 40,0 mm; součinitel tepelné vodivosti 0,034 W/mK; R = 1,200 m2K/W; obj. hmotnost 33,00 kg/m3</t>
  </si>
  <si>
    <t>Odkaz na mn. položky pořadí 51 : 40,35000</t>
  </si>
  <si>
    <t>721210812R00</t>
  </si>
  <si>
    <t>Demontáž vpusti z kameniny, DN 70</t>
  </si>
  <si>
    <t>D.1.1.01 : 1</t>
  </si>
  <si>
    <t>230120043R00</t>
  </si>
  <si>
    <t>Čištění potrubí profukováním nebo proplach. DN 50</t>
  </si>
  <si>
    <t>10</t>
  </si>
  <si>
    <t>72100001.XXX</t>
  </si>
  <si>
    <t>D+M Podlahová vpusť DN50, rozměr plastové mřížky 150x150 mm</t>
  </si>
  <si>
    <t>008 : 1</t>
  </si>
  <si>
    <t>766662811R00</t>
  </si>
  <si>
    <t>Demontáž dveřních křídel prahů dveří  jednokřídlových</t>
  </si>
  <si>
    <t>76700001.XXX</t>
  </si>
  <si>
    <t>D+M 1ramenné ocelové schodiště z žárově poznikované oceli, vč. zábradlí, kotvení a nátěru, dle PD</t>
  </si>
  <si>
    <t>Jednoramenné schodiště</t>
  </si>
  <si>
    <t>- šířka 800 mm</t>
  </si>
  <si>
    <t>- s pororoštovými stupni osazenými do ocelové konstrukce.</t>
  </si>
  <si>
    <t>Schodiště bude opatřeno oboustranným ochranným zábradlím minimální výšky 900 mm</t>
  </si>
  <si>
    <t>- tvořeno 3 stupni výšky 180 mm a šířky 240 mm.</t>
  </si>
  <si>
    <t>Celá konstrukce bude ocelová s žárovým pozinkováním a bude kotvena do stávající betonové podlahy.</t>
  </si>
  <si>
    <t>Schodiště vč. zábradlí bude opatřeno antikorozním nátěrem.</t>
  </si>
  <si>
    <t>Vyrobeno bude dle výrobní a dílenské dokumentace dodané zhotovitelem</t>
  </si>
  <si>
    <t>hmotnost cca 150 kg</t>
  </si>
  <si>
    <t>76700D01</t>
  </si>
  <si>
    <t>D+M D01 Dveřní křídlo vnitřní,ocelové,oboustranně opláštěné Pz plechem s vloženou tep.izolací,, křídlo 700x1800 mm,vč.prahu,ocel.renovační zárubně,označ.místnosti,kování a PÚ dle PD</t>
  </si>
  <si>
    <t>D.1.1.04 : 1</t>
  </si>
  <si>
    <t>76700D02</t>
  </si>
  <si>
    <t>D+M D02 Dveřní křídlo vnitřní,ocelové,oboustranně opláštěné Pz plechem s vloženou tep.izolací,, křídlo 800x1970 mm,vč.prahu,ocel.renovační zárubně,označ.místnosti,kování a PÚ dle PD</t>
  </si>
  <si>
    <t>76700D03</t>
  </si>
  <si>
    <t>D+M D03 Dveřní křídlo vnitřní,ocelové,oboustranně opláštěné Pz plechem s vloženou tep.izolací,, křídlo 900x1970 mm,vč.prahu,ocel.renovační zárubně,označ.místnosti,kování a PÚ dle PD</t>
  </si>
  <si>
    <t>771101210RT1</t>
  </si>
  <si>
    <t>Příprava podkladu pod dlažby penetrace podkladu pod dlažby</t>
  </si>
  <si>
    <t>771212113R00</t>
  </si>
  <si>
    <t>Kladení dlažby keramické do tmele velikosti do 400 x 400 m</t>
  </si>
  <si>
    <t>do tmele, rovnoběžně se stěnou, bez skládání složitých vzorů a tvarů.</t>
  </si>
  <si>
    <t>771479001R00</t>
  </si>
  <si>
    <t>Řezání dlaždic pro soklíky</t>
  </si>
  <si>
    <t>007 : 15,26-0,9</t>
  </si>
  <si>
    <t>008 : 21,06-1,0-0,9</t>
  </si>
  <si>
    <t>771578011R00</t>
  </si>
  <si>
    <t>Zvláštní úpravy spár spára podlaha-stěna silikonem</t>
  </si>
  <si>
    <t>vč. dodávky a montáže silikonu.</t>
  </si>
  <si>
    <t>Odkaz na mn. položky pořadí 65 : 33,52000</t>
  </si>
  <si>
    <t>998771101R00</t>
  </si>
  <si>
    <t>Přesun hmot pro podlahy z dlaždic v objektech výšky do 6 m</t>
  </si>
  <si>
    <t>78100001.XXX</t>
  </si>
  <si>
    <t>D+M Lišta PVC ukončovací k soklíkům, pro tloušťku dlažby 9 mm</t>
  </si>
  <si>
    <t>58582136R</t>
  </si>
  <si>
    <t>tmel cementový; C2 T; lepicí; pro interiér i exteriér; mrazuvzdorný; barva šedá; přilnavost k materiálům beton, keram. obklady, dlažby</t>
  </si>
  <si>
    <t>4 kg/m2 : 42,026*4</t>
  </si>
  <si>
    <t>59764210R</t>
  </si>
  <si>
    <t>dlažba keramická š = 300 mm; l = 300 mm; h = 9,0 mm; povch hladký, protiskluzová úprava; pro interiér i exteriér</t>
  </si>
  <si>
    <t>Odkaz na mn. položky pořadí 64 : 40,35000</t>
  </si>
  <si>
    <t>Odkaz na mn. položky pořadí 65 : 33,52000*0,05</t>
  </si>
  <si>
    <t>783226100R00</t>
  </si>
  <si>
    <t xml:space="preserve">Nátěry kov.stavebních doplňk.konstrukcí syntetické základní,  </t>
  </si>
  <si>
    <t xml:space="preserve">D.1.1.04 : </t>
  </si>
  <si>
    <t xml:space="preserve">nátěr nových ocelových zárubní : </t>
  </si>
  <si>
    <t>D01 : 0,1*(0,8+2*1,85)+2*0,02*(0,8+2*1,85)</t>
  </si>
  <si>
    <t>D02 : 0,15*(0,9+2*2,05)+2*0,02*(0,9+2*2,05)</t>
  </si>
  <si>
    <t>D03 : 0,1*(1,0+2*2,05)+2*0,02*(1,0+2*2,05)</t>
  </si>
  <si>
    <t>783222921R00</t>
  </si>
  <si>
    <t>Údržba nátěrů doplňkových konstrukcí, syntetické dvojnásobné, hladký povrch</t>
  </si>
  <si>
    <t>na vzduchu schnoucích</t>
  </si>
  <si>
    <t>Odkaz na mn. položky pořadí 72 : 2,29400</t>
  </si>
  <si>
    <t>783825110R00</t>
  </si>
  <si>
    <t>Nátěry betonových povrchů syntetické Nátěry omítek a betonových povrchů syntetické betonové povrchy, jednonásobné</t>
  </si>
  <si>
    <t>007 : (0,375*(0,38+0,47))+(3,675*(0,4+0,24))</t>
  </si>
  <si>
    <t>781101121R00</t>
  </si>
  <si>
    <t>Příprava podkladu před provedením obkladu provedení penetrace podkladu - práce</t>
  </si>
  <si>
    <t>Odkaz na mn. položky pořadí 3 : 34,18790</t>
  </si>
  <si>
    <t>784402801R00</t>
  </si>
  <si>
    <t>Odstranění maleb oškrabáním, v místnostech do 3,8 m</t>
  </si>
  <si>
    <t>2,73*4,9+2*0,25*4,9</t>
  </si>
  <si>
    <t>2,73*3,83-(0,47*0,38+0,2*0,25)+2*4,9*3,83-(0,8*1,85+0,9*2,05+3,675*0,4)+2*0,12*(0,8*2*1,85)</t>
  </si>
  <si>
    <t>5,63*3,73-(2*1,45*0,85)+2*(1,56*0,47+2*1,5*0,47)</t>
  </si>
  <si>
    <t>5,63*4,9+3*2*0,25*4,9</t>
  </si>
  <si>
    <t xml:space="preserve">strop : </t>
  </si>
  <si>
    <t>784191101R00</t>
  </si>
  <si>
    <t>Odkaz na mn. položky pořadí 6 : 98,20560</t>
  </si>
  <si>
    <t>Odkaz na mn. položky pořadí 7 : 50,76400</t>
  </si>
  <si>
    <t>výmalba po provedení drážek ve stěnách 200x100 mm : 0,5*529</t>
  </si>
  <si>
    <t>výmalba po provedení drážek ve stěnách 100x100 mm : 0,4*351</t>
  </si>
  <si>
    <t>výmalba po provedení prostupů stropů 200x100 mm : 112*0,4*0,3</t>
  </si>
  <si>
    <t>výmalba po provedení prostupů zdmi 100x100 mm : 2*20*0,3*0,3</t>
  </si>
  <si>
    <t>výmalba po provedení prostupů zdmi 180x100 mm : 2*14*0,38*0,3</t>
  </si>
  <si>
    <t>784195112R00</t>
  </si>
  <si>
    <t>Malby z malířských směsí hlinkových,  , bělost 77 %, dvojnásobné</t>
  </si>
  <si>
    <t>Odkaz na mn. položky pořadí 74 : 574,10160</t>
  </si>
  <si>
    <t>78400001.XXX</t>
  </si>
  <si>
    <t>D+M Silikonový fasádní nátěr na stěny oddělující interiér a exteriér, na sanační omítky</t>
  </si>
  <si>
    <t xml:space="preserve">0,4 kg/m2 : </t>
  </si>
  <si>
    <t>Odkaz na mn. položky pořadí 3 : 34,18790*0,4</t>
  </si>
  <si>
    <t>245921531R</t>
  </si>
  <si>
    <t>penetrační hmota vodou ředitelná; disperzní, polymerická; probarvená; zvýšení přilnavosti, zpevnění, zamezení předčasnému vyschnutí; tekutá</t>
  </si>
  <si>
    <t xml:space="preserve">0,25 kg/m2 : </t>
  </si>
  <si>
    <t>Odkaz na mn. položky pořadí 3 : 34,18792*0,25</t>
  </si>
  <si>
    <t>M2300001.XXX</t>
  </si>
  <si>
    <t>D+M Hydroizolační tvarovka-pažnice pro potrubí DN 80/180</t>
  </si>
  <si>
    <t>- pro prostup potrubí horkovodu</t>
  </si>
  <si>
    <t>- tvarovky budou řešeny jako prostupové silnostěnné PVC pažnice s asfaltovým těsnícím límcem. Pažnice musí odolávat vysokým teplotám potrubí.</t>
  </si>
  <si>
    <t>M2300002.XXX</t>
  </si>
  <si>
    <t>D+M Hydroizolační tvarovka pro postup metalických kabelů</t>
  </si>
  <si>
    <t>- pro prostup metalických kabelů</t>
  </si>
  <si>
    <t>Odkaz na mn. položky pořadí 84 : 6,91240</t>
  </si>
  <si>
    <t>Odkaz na mn. položky pořadí 85 : 0,15283</t>
  </si>
  <si>
    <t>Odkaz na mn. položky pořadí 86 : 5,43407</t>
  </si>
  <si>
    <t xml:space="preserve">Černovice (+6 km) : </t>
  </si>
  <si>
    <t>Odkaz na mn. položky pořadí 82 : 12,49931*6</t>
  </si>
  <si>
    <t>Poplatek za skládku za skládku stavební suti</t>
  </si>
  <si>
    <t>Odkaz na dem. hmot. položky pořadí 17 : 1,93130</t>
  </si>
  <si>
    <t>Odkaz na dem. hmot. položky pořadí 24 : 0,25270</t>
  </si>
  <si>
    <t>Odkaz na dem. hmot. položky pořadí 25 : 0,15580</t>
  </si>
  <si>
    <t>Odkaz na dem. hmot. položky pořadí 26 : 0,96475</t>
  </si>
  <si>
    <t>Odkaz na dem. hmot. položky pořadí 27 : 1,57264</t>
  </si>
  <si>
    <t>Odkaz na dem. hmot. položky pořadí 30 : 0,23900</t>
  </si>
  <si>
    <t>Odkaz na dem. hmot. položky pořadí 32 : 0,25319</t>
  </si>
  <si>
    <t>Odkaz na dem. hmot. položky pořadí 41 : 0,03173</t>
  </si>
  <si>
    <t>Odkaz na dem. hmot. položky pořadí 55 : 0,02756</t>
  </si>
  <si>
    <t>Odkaz na dem. hmot. položky pořadí 58 : 0,00540</t>
  </si>
  <si>
    <t>Odkaz na dem. hmot. položky pořadí 18 : 4,40286</t>
  </si>
  <si>
    <t>Odkaz na dem. hmot. položky pořadí 21 : 0,34884</t>
  </si>
  <si>
    <t>Odkaz na dem. hmot. položky pořadí 28 : 2,16070</t>
  </si>
  <si>
    <t>979990162R00</t>
  </si>
  <si>
    <t>Poplatek za skládku za uložení, dřevo+sklo,  , skupina 17 09 04 z Katalogu odpadů</t>
  </si>
  <si>
    <t>Odkaz na dem. hmot. položky pořadí 20 : 0,15283</t>
  </si>
  <si>
    <t>979087311R00</t>
  </si>
  <si>
    <t>Vodorovné přemístění suti nošením k místu nakládky vodorovné přemístění suti nošením nebo přehozením, na vzdálenost 10 m</t>
  </si>
  <si>
    <t>800-2</t>
  </si>
  <si>
    <t>nebo vybouraných hmot nošením nebo přehazováním k místu nakládky přístupnému normálním dopravním prostředkům do 10 m,</t>
  </si>
  <si>
    <t>S naložením suti nebo vybouraných hmot do dopravního prostředku a na jejich vyložením, popřípadě přeložením na normální dopravní prostředek.</t>
  </si>
  <si>
    <t>Odkaz na mn. položky pořadí 79 : 12,49931</t>
  </si>
  <si>
    <t>979087391R00</t>
  </si>
  <si>
    <t xml:space="preserve">Vodorovné přemístění suti nošením k místu nakládky příplatek za každých dalších i započatých 10 m vzdálenosti suti,  </t>
  </si>
  <si>
    <t xml:space="preserve">celkem 30 m : </t>
  </si>
  <si>
    <t>Odkaz na mn. položky pořadí 80 : 12,49931*2</t>
  </si>
  <si>
    <t>21001.XXX</t>
  </si>
  <si>
    <t>Úprava rozváděče R-KOT</t>
  </si>
  <si>
    <t>21002.XXX</t>
  </si>
  <si>
    <t>D+M Přípojnice HOP</t>
  </si>
  <si>
    <t>21003.XXX</t>
  </si>
  <si>
    <t>D+M Označovací štítek kabelový</t>
  </si>
  <si>
    <t>21004.XXX</t>
  </si>
  <si>
    <t>D+M Protipožární ucpávky</t>
  </si>
  <si>
    <t>0,5</t>
  </si>
  <si>
    <t>21005.XXX</t>
  </si>
  <si>
    <t>D+M CYKY 3Jx2.5 mm2, pevně</t>
  </si>
  <si>
    <t>50</t>
  </si>
  <si>
    <t>21006.XXX</t>
  </si>
  <si>
    <t>D+M CYKY 3Jx1.5 mm2, pevně</t>
  </si>
  <si>
    <t>40</t>
  </si>
  <si>
    <t>21007.XXX</t>
  </si>
  <si>
    <t>D+M CYKY 5Jx4 mm2, pevně</t>
  </si>
  <si>
    <t>30</t>
  </si>
  <si>
    <t>21008.XXX</t>
  </si>
  <si>
    <t>D+M Vodič CYY 1x6</t>
  </si>
  <si>
    <t>60</t>
  </si>
  <si>
    <t>21009.XXX</t>
  </si>
  <si>
    <t>D+M Vodič CYY 1x16</t>
  </si>
  <si>
    <t>20</t>
  </si>
  <si>
    <t>21010.XXX</t>
  </si>
  <si>
    <t>D+M Kabelové příchytky</t>
  </si>
  <si>
    <t>21011.XXX</t>
  </si>
  <si>
    <t>D+M Instalační trubky včetně příslušenství</t>
  </si>
  <si>
    <t>80</t>
  </si>
  <si>
    <t>21012.XXX</t>
  </si>
  <si>
    <t>D+M Svítidlo zářivkové LED 34W IP65</t>
  </si>
  <si>
    <t>21013.XXX</t>
  </si>
  <si>
    <t>D+M Vypínač č.1 IP44</t>
  </si>
  <si>
    <t>21014.XXX</t>
  </si>
  <si>
    <t>D+M Instalační krabice na povrch IP44</t>
  </si>
  <si>
    <t>21015.XXX</t>
  </si>
  <si>
    <t>Zaučení obsluhy</t>
  </si>
  <si>
    <t>hod</t>
  </si>
  <si>
    <t>21016.XXX</t>
  </si>
  <si>
    <t>Zabezpečení pracoviště</t>
  </si>
  <si>
    <t>21017.XXX</t>
  </si>
  <si>
    <t>Dokončovací práce, vypínání vedení</t>
  </si>
  <si>
    <t>21018.XXX</t>
  </si>
  <si>
    <t>Demontáže</t>
  </si>
  <si>
    <t>21019.XXX</t>
  </si>
  <si>
    <t>Úprava pospojování</t>
  </si>
  <si>
    <t>15</t>
  </si>
  <si>
    <t>21020.XXX</t>
  </si>
  <si>
    <t>Koordinace postupu prací s ostatními profesemi</t>
  </si>
  <si>
    <t>21022.XXX</t>
  </si>
  <si>
    <t>Spolupráce s revizním technikem</t>
  </si>
  <si>
    <t>21023.XXX</t>
  </si>
  <si>
    <t>Stavební přímopomoci (sekání drážek, zapravení, prostupy, apod.)</t>
  </si>
  <si>
    <t>731-3</t>
  </si>
  <si>
    <t>Protidešťová žaluzie PRG 355 W, rozměry 360 x 397 mm, průřez 310 mm</t>
  </si>
  <si>
    <t>R-položka</t>
  </si>
  <si>
    <t>POL12_0</t>
  </si>
  <si>
    <t>Stěnový axiální ventilátor HXM 350, ot. 1360 ot./min, průtok 1675 m3/hod, 230 V</t>
  </si>
  <si>
    <t>421550R</t>
  </si>
  <si>
    <t>REVIZNÍ TECHNIK</t>
  </si>
  <si>
    <t>Nh</t>
  </si>
  <si>
    <t>Profese, tarify</t>
  </si>
  <si>
    <t>POL5_</t>
  </si>
  <si>
    <t>36001.XXX</t>
  </si>
  <si>
    <t>Ekvitermní regulátor s LPB komunikací včetně svorkovnice</t>
  </si>
  <si>
    <t>36002.XXX</t>
  </si>
  <si>
    <t>Rozšiřující modul  s BSB komunikací včetně svorkovnice</t>
  </si>
  <si>
    <t>36003.XXX</t>
  </si>
  <si>
    <t>projovací ploché kabely mezi regulátory a modul (0,4m)</t>
  </si>
  <si>
    <t>36004.XXX</t>
  </si>
  <si>
    <t>obslužný diplej do panelu se zadní krytkou, komunikace BSB</t>
  </si>
  <si>
    <t>36005.XXX</t>
  </si>
  <si>
    <t>projovací ploché kabely mezi regulátory obslužné displeje (1,5m)</t>
  </si>
  <si>
    <t>36006.XXX</t>
  </si>
  <si>
    <t>venkovní čidlo</t>
  </si>
  <si>
    <t>36007.XXX</t>
  </si>
  <si>
    <t>čidlo teploty příložné</t>
  </si>
  <si>
    <t>36008.XXX</t>
  </si>
  <si>
    <t>čidlo teploty jímkové</t>
  </si>
  <si>
    <t>36009.XXX</t>
  </si>
  <si>
    <t>prostorová ovládací jednotka s čidlem, komunikace BSB</t>
  </si>
  <si>
    <t>36010.XXX</t>
  </si>
  <si>
    <t>prostorový ovládací přístroj s čidlem, podsvětlený, komunikace BSB</t>
  </si>
  <si>
    <t>36011.XXX</t>
  </si>
  <si>
    <t>nerezová jímka, závit G1/2“ délka 110mm</t>
  </si>
  <si>
    <t>36012.XXX</t>
  </si>
  <si>
    <t>směšovací trojcestný sedlový ventil,  PN16, DN 40,  Kv 25, zdvih 5,5mm</t>
  </si>
  <si>
    <t>36013.XXX</t>
  </si>
  <si>
    <t>směšovací trojcestný sedlový ventil,  PN16, DN 15,  Kv 4, zdvih 5,5mm</t>
  </si>
  <si>
    <t>36014.XXX</t>
  </si>
  <si>
    <t>servopohon na směš. ventil, 230V, 3-bod, 120 sekund, síla 400N, zdvih 5,5mm</t>
  </si>
  <si>
    <t>36015.XXX</t>
  </si>
  <si>
    <t>webserver 16 LPB, LAN</t>
  </si>
  <si>
    <t>36017.XXX</t>
  </si>
  <si>
    <t>plastová rozvodnice  800x600x250, krytí IP65 včetně montážní desky</t>
  </si>
  <si>
    <t>36018.XXX</t>
  </si>
  <si>
    <t>vypínač, 32A, 3+N</t>
  </si>
  <si>
    <t>36018a.XXX</t>
  </si>
  <si>
    <t>napěťová spoušť 230V</t>
  </si>
  <si>
    <t>36019.XXX</t>
  </si>
  <si>
    <t>přepěťová ochrana sběrnice</t>
  </si>
  <si>
    <t>36020.XXX</t>
  </si>
  <si>
    <t>jistič B10/1</t>
  </si>
  <si>
    <t>36021.XXX</t>
  </si>
  <si>
    <t>jistič C4/1</t>
  </si>
  <si>
    <t>36022.XXX</t>
  </si>
  <si>
    <t>stykač typu 20-20, cívka A230, 20A</t>
  </si>
  <si>
    <t>36023.XXX</t>
  </si>
  <si>
    <t>zásuvka na DIN lištu, 230V</t>
  </si>
  <si>
    <t>36024.XXX</t>
  </si>
  <si>
    <t>montáž a kompletace rozvaděče</t>
  </si>
  <si>
    <t>16</t>
  </si>
  <si>
    <t>36025.XXX</t>
  </si>
  <si>
    <t>pomocný materiál pro kompletaci rozvaděče</t>
  </si>
  <si>
    <t>36026.XXX</t>
  </si>
  <si>
    <t>atesty rozvaděče, kusová zkouška, prohlášení o shodě</t>
  </si>
  <si>
    <t>36027.XXX</t>
  </si>
  <si>
    <t>kabel JYsTY 2 x 0,8</t>
  </si>
  <si>
    <t>320</t>
  </si>
  <si>
    <t>36028.XXX</t>
  </si>
  <si>
    <t>kabel JYsTY 4 x 0,8</t>
  </si>
  <si>
    <t>150</t>
  </si>
  <si>
    <t>36029.XXX</t>
  </si>
  <si>
    <t>kabel CYKY 3x 1,5</t>
  </si>
  <si>
    <t>400</t>
  </si>
  <si>
    <t>36030.XXX</t>
  </si>
  <si>
    <t>kabel CYKY 5x 1,5</t>
  </si>
  <si>
    <t>36031.XXX</t>
  </si>
  <si>
    <t>kabel UTP</t>
  </si>
  <si>
    <t>36032.XXX</t>
  </si>
  <si>
    <t>Vodič CY žl/zel 6</t>
  </si>
  <si>
    <t>36033.XXX</t>
  </si>
  <si>
    <t>drátěný kabelový žlab s výškou 50 mm a šířkou 50, galvanicky pozinkovaný</t>
  </si>
  <si>
    <t>36034.XXX</t>
  </si>
  <si>
    <t>drátěný kabelový žlab s výškou 51 mm a šířkou 100, galvanicky pozinkovaný</t>
  </si>
  <si>
    <t>36035.XXX</t>
  </si>
  <si>
    <t>nosná konzola drátěných kabelových žlabů pro šířku žlabu 100 mm</t>
  </si>
  <si>
    <t>360350.XXX</t>
  </si>
  <si>
    <t>nosná konzola drátěných kabelových žlabů pro šířku žlabu 50 mm</t>
  </si>
  <si>
    <t>36036.XXX</t>
  </si>
  <si>
    <t>spojovací materiál drátěných kabelových žlabů</t>
  </si>
  <si>
    <t>36037.XXX</t>
  </si>
  <si>
    <t>PVC trubka ohebná 20</t>
  </si>
  <si>
    <t>36038.XXX</t>
  </si>
  <si>
    <t>PVC lišta 24 x 22</t>
  </si>
  <si>
    <t>36039.XXX</t>
  </si>
  <si>
    <t>havarijní STOP tlačítko v krabici</t>
  </si>
  <si>
    <t>36040.XXX</t>
  </si>
  <si>
    <t>kabelová chránička do výkopu průměr 50</t>
  </si>
  <si>
    <t>90</t>
  </si>
  <si>
    <t>36041.XXX</t>
  </si>
  <si>
    <t>podružný materiál (vruty, hmoždiny..)</t>
  </si>
  <si>
    <t>36042.XXX</t>
  </si>
  <si>
    <t>montážní práce (montáž prvků MaR a elektro)</t>
  </si>
  <si>
    <t>36043.XXX</t>
  </si>
  <si>
    <t>uvedení do chodu, seřízení, zaškolení</t>
  </si>
  <si>
    <t>24</t>
  </si>
  <si>
    <t>36044.XXX</t>
  </si>
  <si>
    <t>spolupráce s dodavatelem kompaktní výměníkové stanice</t>
  </si>
  <si>
    <t>směšovací trojcestný sedlový ventil,  PN16, DN 25,  Kv 6.3 zdvih 5,5mm</t>
  </si>
  <si>
    <t>servopohon na směš. ventil, 230V, 3-bod, 120 sekund, síla 300N, zdvih 5,5mm</t>
  </si>
  <si>
    <t>plastová rozvodnice  600x400x230, krytí IP65 včetně montážní desky</t>
  </si>
  <si>
    <t>vypínač, 25A, 1+N</t>
  </si>
  <si>
    <t>jistič B6/1</t>
  </si>
  <si>
    <t>12</t>
  </si>
  <si>
    <t>160</t>
  </si>
  <si>
    <t>713463311</t>
  </si>
  <si>
    <t>Montáž izolace tepelné potrubí potrubními pouzdry s Al fólií s přesahem Al páskou 1x D do 50 mm</t>
  </si>
  <si>
    <t>631-54002</t>
  </si>
  <si>
    <t>Řezané potrubní izolační pouzdro z minerální vlny s polepem z hliníkové fólie vyztužené skleněnou, mřížkou. Pouzdra jsou na podélném spoji opatřené přesahem fólie se samolepicí páskou. Teplotní</t>
  </si>
  <si>
    <t>POL3_0</t>
  </si>
  <si>
    <t>odolnost 250/100 °C Rozměr 15x20 mm</t>
  </si>
  <si>
    <t>631-54032</t>
  </si>
  <si>
    <t>odolnost 250/100 °C Rozměr 76x60 mm</t>
  </si>
  <si>
    <t>631-54033</t>
  </si>
  <si>
    <t>odolnost 250/100 °C Rozměr 89x60 mm</t>
  </si>
  <si>
    <t>631-54052</t>
  </si>
  <si>
    <t>odolnost 250/100 °C Rozměr 133x80 mm</t>
  </si>
  <si>
    <t>63154572R</t>
  </si>
  <si>
    <t>pouzdro potrubní řezané; minerální vlákno; povrchová úprava Al fólie se skelnou mřížkou; vnitřní průměr 35,0 mm; tl. izolace 40,0 mm; provozní teplota  15 až 250 °C; tepelná vodivost (10°C) 0,0430 W/mK; tepelná vodivost (250°C) 0,074 W/mK</t>
  </si>
  <si>
    <t>RTS 15/ II</t>
  </si>
  <si>
    <t>63154605R</t>
  </si>
  <si>
    <t>pouzdro potrubní řezané; minerální vlákno; povrchová úprava Al fólie se skelnou mřížkou; vnitřní průměr 60,0 mm; tl. izolace 50,0 mm; provozní teplota  15 až 250 °C; tepelná vodivost (10°C) 0,0430 W/mK; tepelná vodivost (250°C) 0,074 W/mK</t>
  </si>
  <si>
    <t>713-10</t>
  </si>
  <si>
    <t>Tvarovky a ohyby izolace z minerální vlny, kašírované Al fólií se skleněnnou mřížkou</t>
  </si>
  <si>
    <t>713-12</t>
  </si>
  <si>
    <t>Tepelná izolace armatur do DN 50</t>
  </si>
  <si>
    <t>713-13</t>
  </si>
  <si>
    <t>Tepelná izolace armatur DN 65 až DN 100</t>
  </si>
  <si>
    <t>713-14</t>
  </si>
  <si>
    <t>Tepelná izolace armatur DN 125 až DN 150</t>
  </si>
  <si>
    <t>998731101R00</t>
  </si>
  <si>
    <t>Přesun hmot pro kotelny umístěné ve výšce (hloubce) do 6 m</t>
  </si>
  <si>
    <t>800-731</t>
  </si>
  <si>
    <t>vodorovně do 50 m</t>
  </si>
  <si>
    <t>731-2</t>
  </si>
  <si>
    <t>Montáž kompaktní výměníkové stanice</t>
  </si>
  <si>
    <t>Montáž větrání</t>
  </si>
  <si>
    <t>732331627</t>
  </si>
  <si>
    <t>Nádoba tlaková expanzní s membránou závitové připojení PN 0,6 o objemu 800 l</t>
  </si>
  <si>
    <t>731-1</t>
  </si>
  <si>
    <t>Dodávka kompaktní výměníkové stanice KPS (800 kW),LGHGP800B-BM-01. Tlakově nezávislá domovní, výměníková stanice LOGOmax HGP800B v rámu, bez tepelné izolace (pouze deskové výměníky jsou opatřeny</t>
  </si>
  <si>
    <t>originálními izolacemi), s řídícím systémem Siemens Kompletní řídící systém Siemens (včetně skříně, osazení čidel a jejich prodrátování) zapojenou do spínací skříně, systém ON/OF zajišťující:</t>
  </si>
  <si>
    <t>- přenos dat a havarijních stavů pomocí komunikace mod-bus</t>
  </si>
  <si>
    <t>- regulaci teploty topné vody (ekvitermní) v závislosti na venkovní teplotě</t>
  </si>
  <si>
    <t>- hlídání teploty přívodu a zpátečky primárního okruhu</t>
  </si>
  <si>
    <t>- výpadek el. proudu = uzavře vstupní ventily</t>
  </si>
  <si>
    <t>- hlídání maximální výstupní teploty UT = uzavře vstupní ventily</t>
  </si>
  <si>
    <t>- regulace výstupní teploty UT = otevře / uzavře vstupní ventily</t>
  </si>
  <si>
    <t>- zaplavení prostoru = odstaví stanici</t>
  </si>
  <si>
    <t>- přehřátí prostoru (nad 30°C) = zapne ventilátor (není součástí dodávky), nebo odstaví stanici</t>
  </si>
  <si>
    <t>- dlouhé dopouštění (podle nastavení v regulátoru) = odstaví stanici</t>
  </si>
  <si>
    <t>- hlídání tlaku UT = otevře / uzavře ventil dopouštění</t>
  </si>
  <si>
    <t>Dopravu domovní výměníkové stanice, expanzní nádoby a servisní armatury k odběrateli. Stanice je určena pro napojení na rozdělovač sběrač.</t>
  </si>
  <si>
    <t>Parametry:</t>
  </si>
  <si>
    <t>Primár: max. PN25; 120°C</t>
  </si>
  <si>
    <t>PN25; zima 100/75°C; léto 70/50°C</t>
  </si>
  <si>
    <t>UT: max. PN6; 110°C</t>
  </si>
  <si>
    <t>PV5; zima 90/70; léto 65/45°C</t>
  </si>
  <si>
    <t>Výkon: 2 x 400 kW</t>
  </si>
  <si>
    <t>Včetně dopravy domovní výměníkové stanice, expanzní nádoby a servisní armatury k odběrateli</t>
  </si>
  <si>
    <t>Uzavírací armatura se zajištěním pro údržbu a demontáž expanzní nádoby s integrovaným vypouštěním, dle DIN EN 12828, PN 10/120 °C, MK 1</t>
  </si>
  <si>
    <t>732199100R00</t>
  </si>
  <si>
    <t>Montáž orientačních štítků bez dodávky orientačního štítku</t>
  </si>
  <si>
    <t>732211125</t>
  </si>
  <si>
    <t>Ohřívač stacionární zásobníkový s jedním výměníkem PN 1,0/1,6 o objemu 975 l v.pl. 4,50 m2</t>
  </si>
  <si>
    <t>732429212</t>
  </si>
  <si>
    <t>Montáž čerpadla oběhového mokroběžného závitového DN 25</t>
  </si>
  <si>
    <t>732429223</t>
  </si>
  <si>
    <t>Montáž čerpadla oběhového mokroběžného přírubového DN 40 jednodílné</t>
  </si>
  <si>
    <t>732429228</t>
  </si>
  <si>
    <t>Montáž čerpadla oběhového mokroběžného přírubového DN 80 jednodílné</t>
  </si>
  <si>
    <t>732-2</t>
  </si>
  <si>
    <t>RS KOMBI rozdělovač, MODUL 200, PN 6, Tmax=105°C, l=4500mm, m=257,3kg</t>
  </si>
  <si>
    <t>732-2120646</t>
  </si>
  <si>
    <t>Čerpadlo teplovodní mokroběžné přírubové oběhové Yonos MAXO 40/0,5-8, DN 40 výtlak do 8,0 m průtok, 13,0 m3/h pro vytápění</t>
  </si>
  <si>
    <t>732-2120647</t>
  </si>
  <si>
    <t>Čerpadlo teplovodní mokroběžné přírubové oběhové Yonos MAXO 40/0,5-12, DN 40 výtlak do 12,0 m průtok, 20,0 m3/h pro vytápění</t>
  </si>
  <si>
    <t>732-2120649</t>
  </si>
  <si>
    <t>Čerpadlo teplovodní mokroběžné přírubové oběhové Yonos MAXO 50/0,5-8, DN 50 výtlak do 8,0 m průtok, 14,0 m3/h pro vytápění</t>
  </si>
  <si>
    <t>732-2120651</t>
  </si>
  <si>
    <t>Čerpadlo teplovodní mokroběžné přírubové oběhové Yonos MAXO 50/0,5-12, DN 50 výtlak do 12,0 m průtok, 25,0 m3/h pro vytápění</t>
  </si>
  <si>
    <t>732-3</t>
  </si>
  <si>
    <t>Stavitelný stojan 200/250,l=370-570, m=12,0kg</t>
  </si>
  <si>
    <t>732-4</t>
  </si>
  <si>
    <t>Tepelná PUR izolace M 200, m=2,3kg</t>
  </si>
  <si>
    <t>732-4215515</t>
  </si>
  <si>
    <t>Čerpadlo teplovodní mokroběžné závitové oběhové Yonos PICO 25/1-6 DN 25 výtlak do 6,0 m průtok 2,5, m3/h pro vytápění</t>
  </si>
  <si>
    <t>73534530</t>
  </si>
  <si>
    <t>Tabulka bezpečnostní s tiskem, 2 barvy, A5, 148 x 210 mm</t>
  </si>
  <si>
    <t>733111113R00</t>
  </si>
  <si>
    <t>Potrubí z trubek závitových ocelových bezešvých, běžných, v kotelnách a strojovnách, DN 15</t>
  </si>
  <si>
    <t>733111115R00</t>
  </si>
  <si>
    <t>Potrubí z trubek závitových ocelových bezešvých, běžných, v kotelnách a strojovnách, DN 25</t>
  </si>
  <si>
    <t>733121218R00</t>
  </si>
  <si>
    <t>Potrubí z trubek hladkých ocelových bezešvých tvářených za tepla  v kotelnách a strojovnách, D 57 mm, tloušťka stěny 2,9 mm</t>
  </si>
  <si>
    <t>733121222R00</t>
  </si>
  <si>
    <t>Potrubí z trubek hladkých ocelových bezešvých tvářených za tepla  v kotelnách a strojovnách, D 76, tloušťka stěny 3,2 mm</t>
  </si>
  <si>
    <t>733121225R00</t>
  </si>
  <si>
    <t>Potrubí z trubek hladkých ocelových bezešvých tvářených za tepla  v kotelnách a strojovnách, D 89, tloušťka stěny 3,6 mm</t>
  </si>
  <si>
    <t>733121232R00</t>
  </si>
  <si>
    <t>Potrubí z trubek hladkých ocelových bezešvých tvářených za tepla  v kotelnách a strojovnách, D 133, tloušťka stěny 4,5 mm</t>
  </si>
  <si>
    <t>733141102R00</t>
  </si>
  <si>
    <t>Odvzdušňovací nádoby a stříšky včetně dodávky materiálu  odvzdušňovací nádobky z trub.ocelových do DN 50</t>
  </si>
  <si>
    <t>733190107R00</t>
  </si>
  <si>
    <t>Tlakové zkoušky potrubí ocelových závitových, plastových, měděných přes DN 32 do DN 40</t>
  </si>
  <si>
    <t>733190219R00</t>
  </si>
  <si>
    <t>Tlakové zkoušky potrubí ocelových hladkých přes D 51/2,6 do D 60,3/2,9</t>
  </si>
  <si>
    <t>733190225R00</t>
  </si>
  <si>
    <t>Tlakové zkoušky potrubí ocelových hladkých přes D 60,3/2,9 do D 89/3,6</t>
  </si>
  <si>
    <t>733190232R00</t>
  </si>
  <si>
    <t>Tlakové zkoušky potrubí ocelových hladkých přes D 89/3,6 do D 133/4,5</t>
  </si>
  <si>
    <t>998733101R00</t>
  </si>
  <si>
    <t>Přesun hmot pro rozvody potrubí v objektech výšky do 6 m</t>
  </si>
  <si>
    <t>734109214R00</t>
  </si>
  <si>
    <t>Montáž přírubových armatur se dvěma přírubami, PN 1,6, DN 50, bez dodávky materiálu</t>
  </si>
  <si>
    <t>734109215R00</t>
  </si>
  <si>
    <t>Montáž přírubových armatur se dvěma přírubami, PN 1,6, DN 65, bez dodávky materiálu</t>
  </si>
  <si>
    <t>734109216R00</t>
  </si>
  <si>
    <t>Montáž přírubových armatur se dvěma přírubami, PN 1,6, DN 80, bez dodávky materiálu</t>
  </si>
  <si>
    <t>734193116R00</t>
  </si>
  <si>
    <t>Klapka přírubová, zpětná, litinová, PN 16, spoj s navařením přírub, DN 50, včetně dodávky materiálu</t>
  </si>
  <si>
    <t>734193118R00</t>
  </si>
  <si>
    <t>Klapka přírubová, zpětná, litinová, PN 16, spoj s navařením přírub, DN 80, včetně dodávky materiálu</t>
  </si>
  <si>
    <t>734209113R00</t>
  </si>
  <si>
    <t>Montáž závitové armatury se dvěma závity, G 1/2", bez dodávky materiálu</t>
  </si>
  <si>
    <t>734209115R00</t>
  </si>
  <si>
    <t>Montáž závitové armatury se dvěma závity, G 1", bez dodávky materiálu</t>
  </si>
  <si>
    <t>734209117R00</t>
  </si>
  <si>
    <t>Montáž závitové armatury se dvěma závity, G 6/4", bez dodávky materiálu</t>
  </si>
  <si>
    <t>734209118R00</t>
  </si>
  <si>
    <t>Montáž závitové armatury se dvěma závity, G 2", bez dodávky materiálu</t>
  </si>
  <si>
    <t>734209126R00</t>
  </si>
  <si>
    <t>Montáž závitové armatury se třemi závity, G 5/4", bez dodávky materiálu</t>
  </si>
  <si>
    <t>998734101R00</t>
  </si>
  <si>
    <t>Přesun hmot pro armatury v objektech výšky do 6 m</t>
  </si>
  <si>
    <t>734192314</t>
  </si>
  <si>
    <t>Klapka přírubová zpětná DN 50 PN 16 do 100°C samočinná</t>
  </si>
  <si>
    <t>734192316</t>
  </si>
  <si>
    <t>Klapka přírubová zpětná DN 65 PN 16 do 100°C samočinná</t>
  </si>
  <si>
    <t>734192317</t>
  </si>
  <si>
    <t>Klapka přírubová zpětná DN 80 PN 16 do 100°C samočinná</t>
  </si>
  <si>
    <t>734193115</t>
  </si>
  <si>
    <t>Klapka mezipřírubová uzavírací DN 65 PN 16 do 120°C disk tvárná litina</t>
  </si>
  <si>
    <t>734242414</t>
  </si>
  <si>
    <t>Ventil závitový zpětný přímý G 1 PN 16 do 110°C</t>
  </si>
  <si>
    <t>734291244</t>
  </si>
  <si>
    <t>Filtr závitový přímý G 1 PN 16 do 130°C s vnitřními závity</t>
  </si>
  <si>
    <t>734292715</t>
  </si>
  <si>
    <t>Kohout kulový přímý G 1 PN 42 do 185°C vnitřní závit</t>
  </si>
  <si>
    <t>734292718</t>
  </si>
  <si>
    <t>Kohout kulový přímý G 2 PN 42 do 185°C vnitřní závit</t>
  </si>
  <si>
    <t>734411127</t>
  </si>
  <si>
    <t>Teploměry technické spevným stonkem a jímkou zadní připojení (axiální) průměr 100 mm délka stonku, 100 mm  , 0-120 °C</t>
  </si>
  <si>
    <t>734421102</t>
  </si>
  <si>
    <t>Tlakoměr s pevným stonkem a zpětnou klapkou tlak 0-10 bar průměr 63 mm spodní připojení</t>
  </si>
  <si>
    <t>734424101</t>
  </si>
  <si>
    <t>Kondenzační smyčka k přivaření zahnutá PN 250 do 300°C</t>
  </si>
  <si>
    <t>vlastní</t>
  </si>
  <si>
    <t>Montáž armatury navařovací se dvěma hrdly PN 40 DN 15</t>
  </si>
  <si>
    <t>kohout tlakoměrový zkušební ČSN 137513.5 ( DIN 16263) M20x1,5mm, PN 25</t>
  </si>
  <si>
    <t>Vyvažovací ventily STAF DN 65-2</t>
  </si>
  <si>
    <t>Vyvažovací ventily STAD DN 25 s vypouštěním</t>
  </si>
  <si>
    <t>Vyvažovací ventily STAD DN 40 s vypouštěním</t>
  </si>
  <si>
    <t>Vyvažovací ventily STAD DN 50 s vypouštěním</t>
  </si>
  <si>
    <t>Ocelový kulový kohout přivařovací pro horkovod DN 15, PN 40</t>
  </si>
  <si>
    <t>Filtr s magnetem DN 50, max. tlak 16 bar, příruby PN 16 dle ČSN EN 1092-1, rozsah teplot od -10 °C, až max. +100 °C, materiál - tělo, víčko: litina GJL 250, sítka: AISI 304, těsnění: EPDM, porozita</t>
  </si>
  <si>
    <t>POL12_1</t>
  </si>
  <si>
    <t>podle dimenze od 0,8 až do 1,6 mm, s odkalovacím šroubem, použití i pro vodu s obsahem až 50 % glykolů</t>
  </si>
  <si>
    <t>Filtr s magnetem DN 65, max. tlak 16 bar, příruby PN 16 dle ČSN EN 1092-1, rozsah teplot od -10 °C, až max. +100 °C, materiál - tělo, víčko: litina GJL 250, sítka: AISI 304, těsnění: EPDM, porozita</t>
  </si>
  <si>
    <t>Filtr s magnetem DN 80, max. tlak 16 bar, příruby PN 16 dle ČSN EN 1092-1, rozsah teplot od -10 °C, až max. +100 °C, materiál - tělo, víčko: litina GJL 250, sítka: AISI 304, těsnění: EPDM, porozita</t>
  </si>
  <si>
    <t>998767101R00</t>
  </si>
  <si>
    <t>767995111</t>
  </si>
  <si>
    <t>Atypické zámečnické konstrukce (závěsy, objímky apod.)</t>
  </si>
  <si>
    <t>783314101I10</t>
  </si>
  <si>
    <t>Základní jednonásobný syntetický nátěr zámečnických konstrukcí</t>
  </si>
  <si>
    <t>783624551</t>
  </si>
  <si>
    <t>Základní jednonásobný akrylátový nátěr potrubí DN do 50 mm</t>
  </si>
  <si>
    <t>783624561</t>
  </si>
  <si>
    <t>Základní jednonásobný akrylátový nátěr potrubí DN do 100 mm</t>
  </si>
  <si>
    <t>783624571</t>
  </si>
  <si>
    <t>Základní jednonásobný akrylátový nátěr potrubí DN do 150 mm</t>
  </si>
  <si>
    <t>731-03</t>
  </si>
  <si>
    <t>Oživení stanice a zaškolení obsluhy</t>
  </si>
  <si>
    <t>hod.</t>
  </si>
  <si>
    <t>731-05</t>
  </si>
  <si>
    <t>Vypuštění stávajícího systému a napuštění nového systému upravenou vodou</t>
  </si>
  <si>
    <t>733-1</t>
  </si>
  <si>
    <t>Proplach potrubí 2x</t>
  </si>
  <si>
    <t>HZS2211</t>
  </si>
  <si>
    <t>Hodinová zúčtovací sazba instalatér - Demontáž stávajícího vytápěcího systému - vč. odvozu na, skládku a hrazení poplatku za uložení odpadu</t>
  </si>
  <si>
    <t>731-04</t>
  </si>
  <si>
    <t>Vypuštění a napuštění stávajícího systému upravenou vodou</t>
  </si>
  <si>
    <t>733-03</t>
  </si>
  <si>
    <t>HZS2212</t>
  </si>
  <si>
    <t>Hodinová zúčtovací sazba instalatér odborný - Zaregulování vytápěcího systému</t>
  </si>
  <si>
    <t>63154571R</t>
  </si>
  <si>
    <t>pouzdro potrubní řezané; minerální vlákno; povrchová úprava Al fólie se skelnou mřížkou; vnitřní průměr 28,0 mm; tl. izolace 40,0 mm; provozní teplota  15 až 250 °C; tepelná vodivost (10°C) 0,0430 W/mK; tepelná vodivost (250°C) 0,074 W/mK</t>
  </si>
  <si>
    <t>713-01</t>
  </si>
  <si>
    <t>713-02</t>
  </si>
  <si>
    <t>713-03</t>
  </si>
  <si>
    <t>732-01</t>
  </si>
  <si>
    <t>RS KOMBI rozdělovač, MODUL 100, PN 6, Tmax=105°C, l=2000mm, m=48,4kg</t>
  </si>
  <si>
    <t>732-02</t>
  </si>
  <si>
    <t>Stavitelný stojan 80/150,l=420-670, m=7,0kg</t>
  </si>
  <si>
    <t>732-03</t>
  </si>
  <si>
    <t>Tepelná PUR izolace M 100, m=0,3kg</t>
  </si>
  <si>
    <t>733111114R00</t>
  </si>
  <si>
    <t>Potrubí z trubek závitových ocelových bezešvých, běžných, v kotelnách a strojovnách, DN 20</t>
  </si>
  <si>
    <t>734211127</t>
  </si>
  <si>
    <t>Ventil závitový odvzdušňovací G 1/2 PN 14 do 120°C automatický se zpětnou klapkou</t>
  </si>
  <si>
    <t>734242417</t>
  </si>
  <si>
    <t>Ventil závitový zpětný přímý G 2 PN 16 do 110°C</t>
  </si>
  <si>
    <t>734291123</t>
  </si>
  <si>
    <t>Kohout plnící a vypouštěcí G 1/2 PN 10 do 90°C závitový</t>
  </si>
  <si>
    <t>734291247</t>
  </si>
  <si>
    <t>Filtr závitový přímý G 2 PN 16 do 130°C s vnitřními závity</t>
  </si>
  <si>
    <t>Tlakoměr s pevným stonkem a zpětnou klapkou tlak 0-8 bar průměr 63 mm spodní připojení</t>
  </si>
  <si>
    <t>734-01</t>
  </si>
  <si>
    <t>734-02</t>
  </si>
  <si>
    <t>734-03</t>
  </si>
  <si>
    <t>731-02</t>
  </si>
  <si>
    <t>Hodinová zúčtovací sazba instalatér odborný - Zaregulování a zprovoznění systému</t>
  </si>
  <si>
    <t>733-01</t>
  </si>
  <si>
    <t>998713103R00</t>
  </si>
  <si>
    <t>631-54013</t>
  </si>
  <si>
    <t>odolnost 250/100 °C Rozměr 18x30 mm</t>
  </si>
  <si>
    <t>631-54022</t>
  </si>
  <si>
    <t>odolnost 250/100 °C Rozměr 54x50 mm</t>
  </si>
  <si>
    <t>63154530R</t>
  </si>
  <si>
    <t>pouzdro potrubní řezané; minerální vlákno; povrchová úprava Al fólie se skelnou mřížkou; vnitřní průměr 22,0 mm; tl. izolace 30,0 mm; provozní teplota  15 až 250 °C; tepelná vodivost (10°C) 0,0430 W/mK; tepelná vodivost (250°C) 0,074 W/mK</t>
  </si>
  <si>
    <t>63154573R</t>
  </si>
  <si>
    <t>pouzdro potrubní řezané; minerální vlákno; povrchová úprava Al fólie se skelnou mřížkou; vnitřní průměr 42,0 mm; tl. izolace 40,0 mm; provozní teplota  15 až 250 °C; tepelná vodivost (10°C) 0,0430 W/mK; tepelná vodivost (250°C) 0,074 W/mK</t>
  </si>
  <si>
    <t>63154607R</t>
  </si>
  <si>
    <t>pouzdro potrubní řezané; minerální vlákno; povrchová úprava Al fólie se skelnou mřížkou; vnitřní průměr 76,0 mm; tl. izolace 50,0 mm; provozní teplota  15 až 250 °C; tepelná vodivost (10°C) 0,0430 W/mK; tepelná vodivost (250°C) 0,074 W/mK</t>
  </si>
  <si>
    <t>733190108R00</t>
  </si>
  <si>
    <t>Tlakové zkoušky potrubí ocelových závitových, plastových, měděných přes DN 40 do DN 50</t>
  </si>
  <si>
    <t>733192910R00</t>
  </si>
  <si>
    <t>Opravy rozvodu potrubí z ocelových trubek hladkých  montáž D 22 mm</t>
  </si>
  <si>
    <t>733192912R00</t>
  </si>
  <si>
    <t>Opravy rozvodu potrubí z ocelových trubek hladkých  montáž D 28 mm</t>
  </si>
  <si>
    <t>733192915R00</t>
  </si>
  <si>
    <t>Opravy rozvodu potrubí z ocelových trubek hladkých  montáž D 38 mm</t>
  </si>
  <si>
    <t>733192916R00</t>
  </si>
  <si>
    <t>Opravy rozvodu potrubí z ocelových trubek hladkých  montáž D 44,5 mm</t>
  </si>
  <si>
    <t>733192918R00</t>
  </si>
  <si>
    <t>Opravy rozvodu potrubí z ocelových trubek hladkých  montáž D 57 mm</t>
  </si>
  <si>
    <t>733192922R00</t>
  </si>
  <si>
    <t>Opravy rozvodu potrubí z ocelových trubek hladkých  montáž D 76 mm</t>
  </si>
  <si>
    <t>733192925R00</t>
  </si>
  <si>
    <t>Opravy rozvodu potrubí z ocelových trubek hladkých  montáž D 85 mm</t>
  </si>
  <si>
    <t>998733103R00</t>
  </si>
  <si>
    <t>Přesun hmot pro rozvody potrubí v objektech výšky do 24 m</t>
  </si>
  <si>
    <t>Potrubí z uhlíkové oceli hladké (oboustranně pozinkované), spojované lisováním 18 x 1,2 mm</t>
  </si>
  <si>
    <t>733-02</t>
  </si>
  <si>
    <t>Potrubí z uhlíkové oceli hladké (oboustranně pozinkované), spojované lisováním 22 x 1,5 mm</t>
  </si>
  <si>
    <t>Potrubí z uhlíkové oceli hladké (oboustranně pozinkované), spojované lisováním 28 x 1,5 mm</t>
  </si>
  <si>
    <t>733-04</t>
  </si>
  <si>
    <t>Potrubí z uhlíkové oceli hladké (oboustranně pozinkované), spojované lisováním 35 x 1,5 mm</t>
  </si>
  <si>
    <t>733-05</t>
  </si>
  <si>
    <t>Potrubí z uhlíkové oceli hladké (oboustranně pozinkované), spojované lisováním 42 x 1,5 mm</t>
  </si>
  <si>
    <t>733-06</t>
  </si>
  <si>
    <t>Potrubí z uhlíkové oceli hladké (oboustranně pozinkované), spojované lisováním 54 x 1,5 mm</t>
  </si>
  <si>
    <t>733-07</t>
  </si>
  <si>
    <t>Potrubí z uhlíkové oceli hladké (oboustranně pozinkované), spojované lisováním 76,1 x 2 mm</t>
  </si>
  <si>
    <t>733-08</t>
  </si>
  <si>
    <t>Potrubí z uhlíkové oceli hladké (oboustranně pozinkované), spojované lisováním 89 x 2 mm</t>
  </si>
  <si>
    <t>733-10</t>
  </si>
  <si>
    <t>Protipožární ucpávky</t>
  </si>
  <si>
    <t>733-09</t>
  </si>
  <si>
    <t>Spojky, kolena, odbočky</t>
  </si>
  <si>
    <t>50 % : 0,5</t>
  </si>
  <si>
    <t>998734103R00</t>
  </si>
  <si>
    <t>Přesun hmot pro armatury v objektech výšky do 4 m</t>
  </si>
  <si>
    <t>734292724</t>
  </si>
  <si>
    <t>Kohout kulový přímý G 3/4 PN 42 do 185°C vnitřní závit s vypouštěním</t>
  </si>
  <si>
    <t>734292725</t>
  </si>
  <si>
    <t>Kohout kulový přímý G 1 PN 42 do 185°C vnitřní závit s vypouštěním</t>
  </si>
  <si>
    <t>734292726</t>
  </si>
  <si>
    <t>Kohout kulový přímý G 5/4 PN 42 do 185°C vnitřní závit s vypouštěním</t>
  </si>
  <si>
    <t>T6001HF</t>
  </si>
  <si>
    <t>Termostatická hlavice do veřejných budov T7001, s kroužkem proti krádeži s aretací přednastavení</t>
  </si>
  <si>
    <t>T7001</t>
  </si>
  <si>
    <t>Termostatická hlavice do veřejných budov T6001HF, s koužkem proti krádeži, s aretací přednastavení</t>
  </si>
  <si>
    <t>V2100EPI10</t>
  </si>
  <si>
    <t>Tlakově nezávislý termostatický ventil pro otopná tělesa V2100EPI, DN 10, rohový</t>
  </si>
  <si>
    <t>V2100EPI15</t>
  </si>
  <si>
    <t>Tlakově nezávislý termostatický ventil pro otopná tělesa V2100EPI, DN 15, rohový</t>
  </si>
  <si>
    <t>V2420E0010</t>
  </si>
  <si>
    <t>plynule přednastavitelné šroubení pro otopná tělesa Verafix-E, DN 10, rohové</t>
  </si>
  <si>
    <t>V2420E0015</t>
  </si>
  <si>
    <t>plynule přednastavitelné šroubení pro otopná tělesa Verafix-E, DN 15, rohové</t>
  </si>
  <si>
    <t>735111350R00</t>
  </si>
  <si>
    <t>Otopná tělesa litinová článková připojovací rozteč 500 mm, hloubka 160 mm, ekvivalentní otopná plocha 0,255 m2/ks, včetně dodávky materiálu</t>
  </si>
  <si>
    <t>RTS 21/ II</t>
  </si>
  <si>
    <t>735118110R00</t>
  </si>
  <si>
    <t>Otopná tělesa litinová článková doplňkové práce tlaková zkouška - vodou</t>
  </si>
  <si>
    <t>735119140R00</t>
  </si>
  <si>
    <t>Otopná tělesa litinová článková montáž bez rozlišení, bez dodávky materiálu</t>
  </si>
  <si>
    <t>735111810R00</t>
  </si>
  <si>
    <t>Demontáž radiátorů litinových článkových</t>
  </si>
  <si>
    <t>735494811R00</t>
  </si>
  <si>
    <t>Vypuštění vody z otopných soustav bez kotlů, ohříváků, zásobníků a nádrží</t>
  </si>
  <si>
    <t>( bez kotlů, ohříváků, zásobníků a nádrží )</t>
  </si>
  <si>
    <t>998767103R00</t>
  </si>
  <si>
    <t>Přesun hmot pro kovové stavební doplňk. konstrukce v objektech výšky do 24 m</t>
  </si>
  <si>
    <t>783601341</t>
  </si>
  <si>
    <t>Odrezivění litinových otopných těles před provedením nátěru</t>
  </si>
  <si>
    <t>783601345</t>
  </si>
  <si>
    <t>Odmaštění litinových otopných těles odmašťovačem vodou ředitelným před provedením nátěru</t>
  </si>
  <si>
    <t>783601441</t>
  </si>
  <si>
    <t>Ometení litinových otopných těles před provedením nátěru</t>
  </si>
  <si>
    <t>783606822</t>
  </si>
  <si>
    <t>Odstranění nesoudržných částí nátěrů z litinových otopných těles kartáčováním s obroušením</t>
  </si>
  <si>
    <t>783624141</t>
  </si>
  <si>
    <t>Základní jednonásobný akrylátový nátěr litinových otopných těles</t>
  </si>
  <si>
    <t>783627147</t>
  </si>
  <si>
    <t>Krycí dvojnásobný akrylátový nátěr litinových otopných těles</t>
  </si>
  <si>
    <t>Hodinová zúčtovací sazba instalatér</t>
  </si>
  <si>
    <t>734209105R00</t>
  </si>
  <si>
    <t>Montáž závitové armatury s jedním závitem, G 1", bez dodávky materiálu</t>
  </si>
  <si>
    <t>Termostatická hlavice do veřejných budov, s kroužkem proti krádeži s aretací přednastavení</t>
  </si>
  <si>
    <t>783301401</t>
  </si>
  <si>
    <t>Ometení zámečnických konstrukcí</t>
  </si>
  <si>
    <t>783324101</t>
  </si>
  <si>
    <t>Základní jednonásobný akrylátový nátěr zámečnických konstrukcí</t>
  </si>
  <si>
    <t>783327101</t>
  </si>
  <si>
    <t>Krycí jednonásobný akrylátový nátěr zámečnických konstrukcí</t>
  </si>
  <si>
    <t>783601713</t>
  </si>
  <si>
    <t>Odmaštění vodou ředitelným odmašťovačem potrubí DN do 50 mm</t>
  </si>
  <si>
    <t>Odstranění nátěrů z litinových otopných těles opálením s obroušením</t>
  </si>
  <si>
    <t>783606863</t>
  </si>
  <si>
    <t>Odstranění nátěrů z potrubí DN do 50 mm odstraňovačem nátěrů</t>
  </si>
  <si>
    <t>783624651</t>
  </si>
  <si>
    <t>Základní antikorozní jednonásobný akrylátový nátěr potrubí DN do 50 mm</t>
  </si>
  <si>
    <t>783627611</t>
  </si>
  <si>
    <t>Krycí dvojnásobný akrylátový nátěr potrubí DN do 50 mm</t>
  </si>
  <si>
    <t>0011</t>
  </si>
  <si>
    <t>Stavební výpomoc</t>
  </si>
  <si>
    <t>0012</t>
  </si>
  <si>
    <t>Nepředvídatelné práce</t>
  </si>
  <si>
    <t>0013</t>
  </si>
  <si>
    <t>Konstrukce pro uchycení rozvodů</t>
  </si>
  <si>
    <t>0022</t>
  </si>
  <si>
    <t>Demontáže včetně odvozu a ekologické likvidace</t>
  </si>
  <si>
    <t>998722101R00</t>
  </si>
  <si>
    <t>Přesun hmot pro vnitřní vodovod v objektech výšky do 6 m</t>
  </si>
  <si>
    <t>0,01 % : 0,0001</t>
  </si>
  <si>
    <t>72101</t>
  </si>
  <si>
    <t>Montáž zápachových uzávěrek</t>
  </si>
  <si>
    <t>721174042</t>
  </si>
  <si>
    <t>Potrubí kanalizační z PP připojovací DN 40</t>
  </si>
  <si>
    <t>721174043</t>
  </si>
  <si>
    <t>Potrubí kanalizační z PP připojovací systém HT DN 50</t>
  </si>
  <si>
    <t>721273151</t>
  </si>
  <si>
    <t>Hlavice ventilační polypropylen PP DN 50</t>
  </si>
  <si>
    <t>72586018</t>
  </si>
  <si>
    <t>Sifon  DN 50  samočist.</t>
  </si>
  <si>
    <t>722130236R00</t>
  </si>
  <si>
    <t>Potrubí z ocelových trubek závitových pozinkovaných DN 50, svařovaných 11 343,  , včetně dodávky materiálu</t>
  </si>
  <si>
    <t>722130237R00</t>
  </si>
  <si>
    <t>Potrubí z ocelových trubek závitových pozinkovaných DN 65, svařovaných 11 343,  , včetně dodávky materiálu</t>
  </si>
  <si>
    <t>722131936R00</t>
  </si>
  <si>
    <t>Opravy vodovodního potrubí závitového propojení dosavadního potrubí, DN 50</t>
  </si>
  <si>
    <t>722131937R00</t>
  </si>
  <si>
    <t>Opravy vodovodního potrubí závitového propojení dosavadního potrubí, DN 65</t>
  </si>
  <si>
    <t>722290226R00</t>
  </si>
  <si>
    <t>Dílčí tlakové zkoušky vodovodního potrubí závitového, do DN 50</t>
  </si>
  <si>
    <t>722290234R00</t>
  </si>
  <si>
    <t>Proplach a dezinfekce vodovodního potrubí do DN 80</t>
  </si>
  <si>
    <t>Včetně dodání desinfekčního prostředku.</t>
  </si>
  <si>
    <t>998722201R00</t>
  </si>
  <si>
    <t>1,02 % : 0,0102</t>
  </si>
  <si>
    <t>72202</t>
  </si>
  <si>
    <t>Tlakoměr</t>
  </si>
  <si>
    <t>72203</t>
  </si>
  <si>
    <t>závitové cirkulační čerpadlo DN50, Q=5,0m3/hod, H=9m, 230 V, 50 Hz + izolace + montáž</t>
  </si>
  <si>
    <t>722181253</t>
  </si>
  <si>
    <t>Ochrana vodovodního potrubí přilepenými termoizolačními trubicemi z min. vaty s Al tl do 40 mm DN do, 63 mm</t>
  </si>
  <si>
    <t>722224115</t>
  </si>
  <si>
    <t>Kohout plnicí nebo vypouštěcí G 1/2 PN 10 s jedním závitem</t>
  </si>
  <si>
    <t>722231056</t>
  </si>
  <si>
    <t>Šoupátko mosazné G 2 PN 10 do 80°C s 2x vnitřním závitem</t>
  </si>
  <si>
    <t>722231057</t>
  </si>
  <si>
    <t>Šoupátko mosazné G 2 1/2 PN 10 do 80°C s 2x vnitřním závitem</t>
  </si>
  <si>
    <t>722231077</t>
  </si>
  <si>
    <t>Ventil zpětný mosazný G 2 PN 10 do 110°C se dvěma závity</t>
  </si>
  <si>
    <t>722231078</t>
  </si>
  <si>
    <t>Ventil zpětný mosazný G 2 1/2 PN 10 do 110°C se dvěma závity</t>
  </si>
  <si>
    <t>722231252</t>
  </si>
  <si>
    <t>Ventil pojistný mosazný s vnitřním x vnějším závitem PN 6, T 100°C G 5/4" k bojleru</t>
  </si>
  <si>
    <t>722234268</t>
  </si>
  <si>
    <t>Filtr mosazný G 2 PN 16 do 120°C s 2x vnitřním závitem</t>
  </si>
  <si>
    <t>732331615</t>
  </si>
  <si>
    <t>Nádoba tlaková expanzní DT 60/10 s membránou závitové připojení PN 10 o objemu 60 litrů</t>
  </si>
  <si>
    <t>734411103</t>
  </si>
  <si>
    <t>Teploměr technický s pevným stonkem a jímkou zadní připojení průměr 63 mm délky 100 mm</t>
  </si>
  <si>
    <t>72204</t>
  </si>
  <si>
    <t>Příslušenství k expanzním nádobám bezpečnostní uzávěr G 5/4 k měření tlaku</t>
  </si>
  <si>
    <t>C04 : 1,06</t>
  </si>
  <si>
    <t>113106231R00</t>
  </si>
  <si>
    <t>Rozebrání vozovek a ploch s jakoukoliv výplní spár   v jakékoliv ploše, ze zámkové dlažky, kladených do lože z kameniva</t>
  </si>
  <si>
    <t xml:space="preserve">C04 : </t>
  </si>
  <si>
    <t>area : 10,4</t>
  </si>
  <si>
    <t>113108410R00</t>
  </si>
  <si>
    <t>Odstranění podkladů nebo krytů živičných, v ploše jednotlivě nad 50 m2, tloušťka vrstvy 100 mm</t>
  </si>
  <si>
    <t>area : 62,94</t>
  </si>
  <si>
    <t>113152112R00</t>
  </si>
  <si>
    <t>Odstranění podkladů zpevněných ploch kamenivo drcené</t>
  </si>
  <si>
    <t>s přemístěním na skládku na vzdálenost do 20 m nebo s naložením na dopravní prostředek,</t>
  </si>
  <si>
    <t xml:space="preserve">S04 : </t>
  </si>
  <si>
    <t>pod původní dlažbou - odhadovaná tl. štěrkodrti 190 mm : 8,93*0,19</t>
  </si>
  <si>
    <t>pod původní asfaltovou plochou - odhadovaná tl. štěrkodrti 200 mm : 52,5*0,2</t>
  </si>
  <si>
    <t>121101101R00</t>
  </si>
  <si>
    <t>Sejmutí ornice s přemístěním na vzdálenost do 50 m</t>
  </si>
  <si>
    <t>nebo lesní půdy, s vodorovným přemístěním na hromady v místě upotřebení nebo na dočasné či trvalé skládky se složením</t>
  </si>
  <si>
    <t>tl. 200 mm : 2,28*0,2</t>
  </si>
  <si>
    <t>131101110R00</t>
  </si>
  <si>
    <t>Hloubení nezapažených jam a zářezů do 50 m3, v hornině 1-2, hloubení strojně</t>
  </si>
  <si>
    <t>pod původním asf- povrchem : (12,2+6,1+7,3+5,3)*0,4</t>
  </si>
  <si>
    <t>pod původní dlažbou : 5,6*0,4</t>
  </si>
  <si>
    <t>zeleň : 1,0*0,4</t>
  </si>
  <si>
    <t>132201210R00</t>
  </si>
  <si>
    <t xml:space="preserve">Hloubení rýh šířky přes 60 do 200 cm do 50 m3, v hornině 3, hloubení strojně </t>
  </si>
  <si>
    <t>pod původním asf- povrchem : (12,2+6,1+7,3+5,3)*0,95</t>
  </si>
  <si>
    <t>pod původní dlažbou : 5,6*1,02</t>
  </si>
  <si>
    <t>zeleň : 1,0*1,09</t>
  </si>
  <si>
    <t>Odkaz na mn. položky pořadí 6 : 36,15700*0,5</t>
  </si>
  <si>
    <t>C04 : (30,5/3)*1,62+((12,5+13,8)/3)*1,62</t>
  </si>
  <si>
    <t>Odkaz na mn. položky pořadí 13 : 30,67200</t>
  </si>
  <si>
    <t>Odkaz na mn. položky pořadí 6 : 36,15700</t>
  </si>
  <si>
    <t>Odkaz na mn. položky pořadí 8 : 15,00000</t>
  </si>
  <si>
    <t>162301102R00</t>
  </si>
  <si>
    <t>Vodorovné přemístění výkopku z horniny 1 až 4, na vzdálenost přes 500  do 1 000 m</t>
  </si>
  <si>
    <t>Odkaz na mn. položky pořadí 9 : 51,15700</t>
  </si>
  <si>
    <t xml:space="preserve">pískovna Černovice (+ 6 km) : </t>
  </si>
  <si>
    <t>Odkaz na mn. položky pořadí 10 : 51,15700*6</t>
  </si>
  <si>
    <t>175101101R00</t>
  </si>
  <si>
    <t>Obsyp potrubí bez prohození sypaniny, bez dodávky obsypového materiálu</t>
  </si>
  <si>
    <t xml:space="preserve">C04: S1, S2, S3 : </t>
  </si>
  <si>
    <t>průřezová plocha : 0,42*(12,2+6,1+7,3+5,3+5,6+1,0)</t>
  </si>
  <si>
    <t>-podkládky : -(24*0,6*0,6*0,1)</t>
  </si>
  <si>
    <t>0,48*(12,2+6,1+7,3+5,3+5,6+1,0)</t>
  </si>
  <si>
    <t>S1 asfalt. plocha : 0,38*(12,2+6,1+7,3+5,3)</t>
  </si>
  <si>
    <t>S2 dlažba : 0,45*5,6</t>
  </si>
  <si>
    <t>S3 zeleň : 0,54*1,0</t>
  </si>
  <si>
    <t>Odkaz na mn. položky pořadí 18 : 2,28000</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</si>
  <si>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</si>
  <si>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</si>
  <si>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</si>
  <si>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 xml:space="preserve">C04, S1 : </t>
  </si>
  <si>
    <t>tl. 200 mm : 2,28</t>
  </si>
  <si>
    <t>183403153R00</t>
  </si>
  <si>
    <t>Obdělávání půdy hrabáním, v rovině nebo na svahu 1:5</t>
  </si>
  <si>
    <t>199000005R00</t>
  </si>
  <si>
    <t>Poplatky za skládku zeminy 1- 4, skupina 17 05 04 z Katalogu odpadů</t>
  </si>
  <si>
    <t xml:space="preserve">1 m3 = 2,1 t/m3 : </t>
  </si>
  <si>
    <t>Odkaz na mn. položky pořadí 10 : 51,15700*2,1</t>
  </si>
  <si>
    <t xml:space="preserve">30g/m2 : </t>
  </si>
  <si>
    <t>Odkaz na mn. položky pořadí 20 : 2,28000*0,03</t>
  </si>
  <si>
    <t>58337310R</t>
  </si>
  <si>
    <t>štěrkopísek frakce 0,0 až 4,0 mm; třída B</t>
  </si>
  <si>
    <t xml:space="preserve">1m3 = 1,5 t : </t>
  </si>
  <si>
    <t>Odkaz na mn. položky pořadí 15 : 14,88600*1,5</t>
  </si>
  <si>
    <t>Koeficient : 0,01</t>
  </si>
  <si>
    <t xml:space="preserve">Koeficient : </t>
  </si>
  <si>
    <t>452311131R00</t>
  </si>
  <si>
    <t>Podkladní a zajišťovací konstrukce z betonu desky pod potrubí, stoky a drobné objekty , z betonu prostého třídy C 12/15, Beton čerstvý obyčejný;  C 12/15;  prostředí: X0;  cement: CEM I;  Dmax = 22 mm;  S 3</t>
  </si>
  <si>
    <t>podkladky 600x600x100 mm po cca 1 m : 24*0,6*0,6*0,1</t>
  </si>
  <si>
    <t>564861111RT4</t>
  </si>
  <si>
    <t>Podklad ze štěrkodrti s rozprostřením a zhutněním frakce 0-63 mm, tloušťka po zhutnění 200 mm, Kamenivo nestanovené</t>
  </si>
  <si>
    <t>area : 51,6</t>
  </si>
  <si>
    <t>577131311R00</t>
  </si>
  <si>
    <t>Beton asfaltový s rozprostřením a zhutněním v pruhu šířky do 3 m, ACO 8 CH, tloušťky 40 mm, plochy přes 1000 m2</t>
  </si>
  <si>
    <t>area : 61,9</t>
  </si>
  <si>
    <t xml:space="preserve">C04, S2 : </t>
  </si>
  <si>
    <t>area : 10,1</t>
  </si>
  <si>
    <t>596291111R00</t>
  </si>
  <si>
    <t>Řezání zámkové dlažby tloušťky 60 mm</t>
  </si>
  <si>
    <t>C04, S2 : 14,8</t>
  </si>
  <si>
    <t>betonový okapový chodník - obnova v části výkopu (area) : 1,1</t>
  </si>
  <si>
    <t>565141111R00</t>
  </si>
  <si>
    <t>Podklad z kameniva obaleného asfaltem ACP 16+ až ACP 22+, v pruhu šířky do 3 m, třídy 1, tloušťka po zhutnění 60 mm</t>
  </si>
  <si>
    <t>ACP16+</t>
  </si>
  <si>
    <t>Odkaz na mn. položky pořadí 23 : 61,90000</t>
  </si>
  <si>
    <t>59245295R</t>
  </si>
  <si>
    <t>dlažba betonová zámková, dvouvrstvá; vlnka ostrá; šedá; l = 225 mm; š = 112 mm; tl. 60,0 mm</t>
  </si>
  <si>
    <t>Odkaz na mn. položky pořadí 26 : 10,10000</t>
  </si>
  <si>
    <t>917812111RT5</t>
  </si>
  <si>
    <t>Osazení silničního nebo chodníkového betonového obrubníku včetně dodávky betonovéího obrubníku  stojatého, rozměru 1000/100/250 mm, bez boční opěry, do lože z kamene těženého</t>
  </si>
  <si>
    <t>C04 : 6,8+1,6</t>
  </si>
  <si>
    <t>998222012R00</t>
  </si>
  <si>
    <t xml:space="preserve">Přesun hmot, plochy pro tělovýchovu zpevněná plocha z kameniva,  </t>
  </si>
  <si>
    <t>Provedení izolace proti zemní vlhkosti natěradly za studena na ploše svislé, včetně pomocného lešení o výšce podlahy do 1900 mm a pro zatížení do 1,5 kPa. nátěrem penetračním, 1x nátěr, včetně dodávky penetračního laku ALP, Hmota nátěrová asfaltová; typ: lak, penetrace; funkce: zpevnění povrchu, adhezní můstek; vrstva: podkladní; exteriér; podklad: beton, keramika; bar...</t>
  </si>
  <si>
    <t>Odkaz na mn. položky pořadí 32 : 4,60000</t>
  </si>
  <si>
    <t>711142559RZ2</t>
  </si>
  <si>
    <t>Provedení izolace proti zemní vlhkosti pásy přitavením svislá, 2 vrstvy, s dodávkou izolačního pásu se skleněnou nebo polyesterovou vložkou,  , Pás hydroizolační asfaltový vyztužený pro střechy asfalt: oxidovaný; aplikace: natavení, lepení; nosná vložka: skelná rohož; horní strana: jemnozrn...</t>
  </si>
  <si>
    <t>711212015RT1</t>
  </si>
  <si>
    <t>Izolace proti vodě stěrka hydroizolační vyztužená tkaninou bitumenová, proti tlakové vodě, Hmota nátěrová funkce: hydroizolační</t>
  </si>
  <si>
    <t>zapravení vnějších povrchů stěn SO.01 a SO.02 po napojení nových rozvodů teplovodu : 2*2,3</t>
  </si>
  <si>
    <t>711823121RT7</t>
  </si>
  <si>
    <t>Ochrana konstrukcí nopovou fólií svisle, výška nopu 8 mm, včetně dodávky fólie</t>
  </si>
  <si>
    <t>711823129RT1</t>
  </si>
  <si>
    <t>Ochrana konstrukcí nopovou fólií ukončovací lišta,  , bez dodávky lišty</t>
  </si>
  <si>
    <t>C04 : 1,7*2</t>
  </si>
  <si>
    <t>28342406R</t>
  </si>
  <si>
    <t>lišta ukončovací; k uchycení vrchní hrany nopové fólie; materiál PVC; š = 8,0 mm; h = 44,0 mm; l = 2 000 mm</t>
  </si>
  <si>
    <t>230191005R00</t>
  </si>
  <si>
    <t>Uložení chráničky ve výkopu PE 50x3,0mm</t>
  </si>
  <si>
    <t>C04 : 37,5</t>
  </si>
  <si>
    <t>3457114720R</t>
  </si>
  <si>
    <t>trubka kabelová tuhá dvouplášťová korugovaná chránička; vnější i vnitřní plášť z HDPE, vysoká pevnost; vnější pr.= 50,0 mm; vnitřní pr.= 41,0 mm; mezní hodnota zatížení 450 N/5 cm; teplot.rozsah -45 až 60 °C; stupeň hořlavosti A1; mat. bezhalogenový; IP 40, při použití těsnicího kroužku IP 67</t>
  </si>
  <si>
    <t>Odkaz na mn. položky pořadí 38 : 37,50000</t>
  </si>
  <si>
    <t>Odkaz na mn. položky pořadí 43 : 2,48628</t>
  </si>
  <si>
    <t>Odkaz na mn. položky pořadí 44 : 13,84680</t>
  </si>
  <si>
    <t>Odkaz na mn. položky pořadí 45 : 15,85571</t>
  </si>
  <si>
    <t>Odkaz na mn. položky pořadí 41 : 32,18879*6</t>
  </si>
  <si>
    <t>Odkaz na dem. hmot. položky pořadí 4 : 13,84680</t>
  </si>
  <si>
    <t>Odkaz na dem. hmot. položky pořadí 5 : 15,85571</t>
  </si>
  <si>
    <t>Odkaz na dem. hmot. položky pořadí 2 : 2,34000</t>
  </si>
  <si>
    <t>Odkaz na dem. hmot. položky pořadí 3 : 0,14628</t>
  </si>
  <si>
    <t>63154033</t>
  </si>
  <si>
    <t>pouzdro izolační potrubní s jednostrannou Al fólií max. 250/100 °C 89/60 mm</t>
  </si>
  <si>
    <t>Předizolované potrubí PIP 130 B DN 80/180 - Montáž</t>
  </si>
  <si>
    <t>Předizolované potrubí PIP 130 B DN 80/180 - LB 90° (1+1m)</t>
  </si>
  <si>
    <t>Předizolované potrubí PIP 130 B DN 80/180 - LB 90° (1,5+1m)</t>
  </si>
  <si>
    <t>Předizolované potrubí PIP 130 B DN 80/180 - LB 90° (2+1m)</t>
  </si>
  <si>
    <t>Předizolované potrubí PIP 130 B DN 80/180 - Spojka 180 kompletní</t>
  </si>
  <si>
    <t>Předizolované potrubí PIP 130 B DN 80/180 - Ukončovací manžeta REC 200</t>
  </si>
  <si>
    <t>Předizolované potrubí PIP 130 B DN 80/180 - Labyrintové těsnění 180</t>
  </si>
  <si>
    <t>Předizolované potrubí PIP 130 B DN 80/180 - Dilatační polštář 2000x1000x40</t>
  </si>
  <si>
    <t>Monitorovací systém HP-02, D+M</t>
  </si>
  <si>
    <t>JTA0013701URS</t>
  </si>
  <si>
    <t>EXTRUNET - výstražná fólie z polyethylenu šíře 22 cm s potiskem</t>
  </si>
  <si>
    <t>Předizolované potrubí PIP 130 B DN 80/180 - Přímé potrubí á 12m</t>
  </si>
  <si>
    <t>734291124</t>
  </si>
  <si>
    <t>Kohout plnící a vypouštěcí G 3/4 PN 10 do 90°C závitový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</si>
</sst>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indexed="9"/>
      <name val="Arial CE"/>
      <family val="2"/>
      <charset val="238"/>
    </font>
    <font>
      <sz val="8"/>
      <color indexed="14"/>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9" fillId="0" borderId="0" xfId="0" applyNumberFormat="1" applyFont="1" applyAlignment="1">
      <alignment wrapText="1"/>
    </xf>
    <xf numFmtId="0" fontId="17" fillId="0" borderId="18" xfId="0" applyNumberFormat="1" applyFont="1" applyBorder="1" applyAlignment="1">
      <alignment vertical="top" wrapText="1"/>
    </xf>
    <xf numFmtId="0" fontId="17" fillId="0" borderId="0"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0" fontId="16" fillId="0" borderId="18"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6" fillId="0" borderId="18"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FxFGmijH9NSIGIS9L0YzYMJcpGSCKAimKS5/0GCDczhl41A9q0sRzeBZiFcl0hXTiTgbTpC8U8O2dfRVClg/dg==" saltValue="0Tju34Sow3Wf1Paz5Cvsx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01A57-9CFF-4062-97D3-A2A6C7062952}">
  <sheetPr codeName="List9">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71</v>
      </c>
      <c r="C3" s="201" t="s">
        <v>72</v>
      </c>
      <c r="D3" s="199"/>
      <c r="E3" s="199"/>
      <c r="F3" s="199"/>
      <c r="G3" s="200"/>
      <c r="AC3" s="176" t="s">
        <v>248</v>
      </c>
      <c r="AG3" t="s">
        <v>251</v>
      </c>
    </row>
    <row r="4" spans="1:60" ht="24.95" customHeight="1" x14ac:dyDescent="0.2">
      <c r="A4" s="202" t="s">
        <v>9</v>
      </c>
      <c r="B4" s="203" t="s">
        <v>73</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152</v>
      </c>
      <c r="C8" s="246" t="s">
        <v>153</v>
      </c>
      <c r="D8" s="231"/>
      <c r="E8" s="232"/>
      <c r="F8" s="233"/>
      <c r="G8" s="233">
        <f>SUMIF(AG9:AG37,"&lt;&gt;NOR",G9:G37)</f>
        <v>0</v>
      </c>
      <c r="H8" s="233"/>
      <c r="I8" s="233">
        <f>SUM(I9:I37)</f>
        <v>0</v>
      </c>
      <c r="J8" s="233"/>
      <c r="K8" s="233">
        <f>SUM(K9:K37)</f>
        <v>0</v>
      </c>
      <c r="L8" s="233"/>
      <c r="M8" s="233">
        <f>SUM(M9:M37)</f>
        <v>0</v>
      </c>
      <c r="N8" s="232"/>
      <c r="O8" s="232">
        <f>SUM(O9:O37)</f>
        <v>4.95</v>
      </c>
      <c r="P8" s="232"/>
      <c r="Q8" s="232">
        <f>SUM(Q9:Q37)</f>
        <v>0</v>
      </c>
      <c r="R8" s="233"/>
      <c r="S8" s="233"/>
      <c r="T8" s="234"/>
      <c r="U8" s="228"/>
      <c r="V8" s="228">
        <f>SUM(V9:V37)</f>
        <v>133.80000000000001</v>
      </c>
      <c r="W8" s="228"/>
      <c r="X8" s="228"/>
      <c r="Y8" s="228"/>
      <c r="AG8" t="s">
        <v>276</v>
      </c>
    </row>
    <row r="9" spans="1:60" outlineLevel="1" x14ac:dyDescent="0.2">
      <c r="A9" s="236">
        <v>1</v>
      </c>
      <c r="B9" s="237" t="s">
        <v>2890</v>
      </c>
      <c r="C9" s="247" t="s">
        <v>2891</v>
      </c>
      <c r="D9" s="238" t="s">
        <v>439</v>
      </c>
      <c r="E9" s="239">
        <v>50.764000000000003</v>
      </c>
      <c r="F9" s="240"/>
      <c r="G9" s="241">
        <f>ROUND(E9*F9,2)</f>
        <v>0</v>
      </c>
      <c r="H9" s="240"/>
      <c r="I9" s="241">
        <f>ROUND(E9*H9,2)</f>
        <v>0</v>
      </c>
      <c r="J9" s="240"/>
      <c r="K9" s="241">
        <f>ROUND(E9*J9,2)</f>
        <v>0</v>
      </c>
      <c r="L9" s="241">
        <v>21</v>
      </c>
      <c r="M9" s="241">
        <f>G9*(1+L9/100)</f>
        <v>0</v>
      </c>
      <c r="N9" s="239">
        <v>3.1800000000000001E-3</v>
      </c>
      <c r="O9" s="239">
        <f>ROUND(E9*N9,2)</f>
        <v>0.16</v>
      </c>
      <c r="P9" s="239">
        <v>0</v>
      </c>
      <c r="Q9" s="239">
        <f>ROUND(E9*P9,2)</f>
        <v>0</v>
      </c>
      <c r="R9" s="241" t="s">
        <v>472</v>
      </c>
      <c r="S9" s="241" t="s">
        <v>280</v>
      </c>
      <c r="T9" s="242" t="s">
        <v>441</v>
      </c>
      <c r="U9" s="222">
        <v>0.31</v>
      </c>
      <c r="V9" s="222">
        <f>ROUND(E9*U9,2)</f>
        <v>15.74</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4" t="s">
        <v>693</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50" t="s">
        <v>2892</v>
      </c>
      <c r="D11" s="245"/>
      <c r="E11" s="245"/>
      <c r="F11" s="245"/>
      <c r="G11" s="245"/>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2893</v>
      </c>
      <c r="D12" s="226"/>
      <c r="E12" s="227"/>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49" t="s">
        <v>2894</v>
      </c>
      <c r="D13" s="226"/>
      <c r="E13" s="227">
        <v>15.827</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288</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49" t="s">
        <v>2895</v>
      </c>
      <c r="D14" s="226"/>
      <c r="E14" s="227">
        <v>34.936999999999998</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36">
        <v>2</v>
      </c>
      <c r="B15" s="237" t="s">
        <v>2896</v>
      </c>
      <c r="C15" s="247" t="s">
        <v>2897</v>
      </c>
      <c r="D15" s="238" t="s">
        <v>439</v>
      </c>
      <c r="E15" s="239">
        <v>98.205600000000004</v>
      </c>
      <c r="F15" s="240"/>
      <c r="G15" s="241">
        <f>ROUND(E15*F15,2)</f>
        <v>0</v>
      </c>
      <c r="H15" s="240"/>
      <c r="I15" s="241">
        <f>ROUND(E15*H15,2)</f>
        <v>0</v>
      </c>
      <c r="J15" s="240"/>
      <c r="K15" s="241">
        <f>ROUND(E15*J15,2)</f>
        <v>0</v>
      </c>
      <c r="L15" s="241">
        <v>21</v>
      </c>
      <c r="M15" s="241">
        <f>G15*(1+L15/100)</f>
        <v>0</v>
      </c>
      <c r="N15" s="239">
        <v>3.2000000000000003E-4</v>
      </c>
      <c r="O15" s="239">
        <f>ROUND(E15*N15,2)</f>
        <v>0.03</v>
      </c>
      <c r="P15" s="239">
        <v>0</v>
      </c>
      <c r="Q15" s="239">
        <f>ROUND(E15*P15,2)</f>
        <v>0</v>
      </c>
      <c r="R15" s="241" t="s">
        <v>472</v>
      </c>
      <c r="S15" s="241" t="s">
        <v>280</v>
      </c>
      <c r="T15" s="242" t="s">
        <v>441</v>
      </c>
      <c r="U15" s="222">
        <v>8.8999999999999996E-2</v>
      </c>
      <c r="V15" s="222">
        <f>ROUND(E15*U15,2)</f>
        <v>8.74</v>
      </c>
      <c r="W15" s="222"/>
      <c r="X15" s="222" t="s">
        <v>399</v>
      </c>
      <c r="Y15" s="222" t="s">
        <v>283</v>
      </c>
      <c r="Z15" s="212"/>
      <c r="AA15" s="212"/>
      <c r="AB15" s="212"/>
      <c r="AC15" s="212"/>
      <c r="AD15" s="212"/>
      <c r="AE15" s="212"/>
      <c r="AF15" s="212"/>
      <c r="AG15" s="212" t="s">
        <v>400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64" t="s">
        <v>693</v>
      </c>
      <c r="D16" s="256"/>
      <c r="E16" s="256"/>
      <c r="F16" s="256"/>
      <c r="G16" s="256"/>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448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49" t="s">
        <v>2893</v>
      </c>
      <c r="D17" s="226"/>
      <c r="E17" s="227"/>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2.5" outlineLevel="3" x14ac:dyDescent="0.2">
      <c r="A18" s="219"/>
      <c r="B18" s="220"/>
      <c r="C18" s="249" t="s">
        <v>2898</v>
      </c>
      <c r="D18" s="226"/>
      <c r="E18" s="227">
        <v>43.676699999999997</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49" t="s">
        <v>2899</v>
      </c>
      <c r="D19" s="226"/>
      <c r="E19" s="227">
        <v>54.5289</v>
      </c>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288</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36">
        <v>3</v>
      </c>
      <c r="B20" s="237" t="s">
        <v>2167</v>
      </c>
      <c r="C20" s="247" t="s">
        <v>2168</v>
      </c>
      <c r="D20" s="238" t="s">
        <v>439</v>
      </c>
      <c r="E20" s="239">
        <v>34.187899999999999</v>
      </c>
      <c r="F20" s="240"/>
      <c r="G20" s="241">
        <f>ROUND(E20*F20,2)</f>
        <v>0</v>
      </c>
      <c r="H20" s="240"/>
      <c r="I20" s="241">
        <f>ROUND(E20*H20,2)</f>
        <v>0</v>
      </c>
      <c r="J20" s="240"/>
      <c r="K20" s="241">
        <f>ROUND(E20*J20,2)</f>
        <v>0</v>
      </c>
      <c r="L20" s="241">
        <v>21</v>
      </c>
      <c r="M20" s="241">
        <f>G20*(1+L20/100)</f>
        <v>0</v>
      </c>
      <c r="N20" s="239">
        <v>1.7330000000000002E-2</v>
      </c>
      <c r="O20" s="239">
        <f>ROUND(E20*N20,2)</f>
        <v>0.59</v>
      </c>
      <c r="P20" s="239">
        <v>0</v>
      </c>
      <c r="Q20" s="239">
        <f>ROUND(E20*P20,2)</f>
        <v>0</v>
      </c>
      <c r="R20" s="241" t="s">
        <v>472</v>
      </c>
      <c r="S20" s="241" t="s">
        <v>280</v>
      </c>
      <c r="T20" s="242" t="s">
        <v>441</v>
      </c>
      <c r="U20" s="222">
        <v>0.39</v>
      </c>
      <c r="V20" s="222">
        <f>ROUND(E20*U20,2)</f>
        <v>13.33</v>
      </c>
      <c r="W20" s="222"/>
      <c r="X20" s="222" t="s">
        <v>399</v>
      </c>
      <c r="Y20" s="222" t="s">
        <v>283</v>
      </c>
      <c r="Z20" s="212"/>
      <c r="AA20" s="212"/>
      <c r="AB20" s="212"/>
      <c r="AC20" s="212"/>
      <c r="AD20" s="212"/>
      <c r="AE20" s="212"/>
      <c r="AF20" s="212"/>
      <c r="AG20" s="212" t="s">
        <v>400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64" t="s">
        <v>693</v>
      </c>
      <c r="D21" s="256"/>
      <c r="E21" s="256"/>
      <c r="F21" s="256"/>
      <c r="G21" s="256"/>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448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9" t="s">
        <v>2893</v>
      </c>
      <c r="D22" s="226"/>
      <c r="E22" s="227"/>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49" t="s">
        <v>2900</v>
      </c>
      <c r="D23" s="226"/>
      <c r="E23" s="227"/>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288</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49" t="s">
        <v>2901</v>
      </c>
      <c r="D24" s="226"/>
      <c r="E24" s="227">
        <v>11.3666</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49" t="s">
        <v>2902</v>
      </c>
      <c r="D25" s="226"/>
      <c r="E25" s="227">
        <v>22.821300000000001</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288</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36">
        <v>4</v>
      </c>
      <c r="B26" s="237" t="s">
        <v>2903</v>
      </c>
      <c r="C26" s="247" t="s">
        <v>2904</v>
      </c>
      <c r="D26" s="238" t="s">
        <v>439</v>
      </c>
      <c r="E26" s="239">
        <v>34.187899999999999</v>
      </c>
      <c r="F26" s="240"/>
      <c r="G26" s="241">
        <f>ROUND(E26*F26,2)</f>
        <v>0</v>
      </c>
      <c r="H26" s="240"/>
      <c r="I26" s="241">
        <f>ROUND(E26*H26,2)</f>
        <v>0</v>
      </c>
      <c r="J26" s="240"/>
      <c r="K26" s="241">
        <f>ROUND(E26*J26,2)</f>
        <v>0</v>
      </c>
      <c r="L26" s="241">
        <v>21</v>
      </c>
      <c r="M26" s="241">
        <f>G26*(1+L26/100)</f>
        <v>0</v>
      </c>
      <c r="N26" s="239">
        <v>2.205E-2</v>
      </c>
      <c r="O26" s="239">
        <f>ROUND(E26*N26,2)</f>
        <v>0.75</v>
      </c>
      <c r="P26" s="239">
        <v>0</v>
      </c>
      <c r="Q26" s="239">
        <f>ROUND(E26*P26,2)</f>
        <v>0</v>
      </c>
      <c r="R26" s="241" t="s">
        <v>472</v>
      </c>
      <c r="S26" s="241" t="s">
        <v>280</v>
      </c>
      <c r="T26" s="242" t="s">
        <v>441</v>
      </c>
      <c r="U26" s="222">
        <v>0.48</v>
      </c>
      <c r="V26" s="222">
        <f>ROUND(E26*U26,2)</f>
        <v>16.41</v>
      </c>
      <c r="W26" s="222"/>
      <c r="X26" s="222" t="s">
        <v>399</v>
      </c>
      <c r="Y26" s="222" t="s">
        <v>283</v>
      </c>
      <c r="Z26" s="212"/>
      <c r="AA26" s="212"/>
      <c r="AB26" s="212"/>
      <c r="AC26" s="212"/>
      <c r="AD26" s="212"/>
      <c r="AE26" s="212"/>
      <c r="AF26" s="212"/>
      <c r="AG26" s="212" t="s">
        <v>400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64" t="s">
        <v>693</v>
      </c>
      <c r="D27" s="256"/>
      <c r="E27" s="256"/>
      <c r="F27" s="256"/>
      <c r="G27" s="256"/>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448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49" t="s">
        <v>2905</v>
      </c>
      <c r="D28" s="226"/>
      <c r="E28" s="227">
        <v>34.187899999999999</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288</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1" x14ac:dyDescent="0.2">
      <c r="A29" s="236">
        <v>5</v>
      </c>
      <c r="B29" s="237" t="s">
        <v>2906</v>
      </c>
      <c r="C29" s="247" t="s">
        <v>2907</v>
      </c>
      <c r="D29" s="238" t="s">
        <v>439</v>
      </c>
      <c r="E29" s="239">
        <v>34.187899999999999</v>
      </c>
      <c r="F29" s="240"/>
      <c r="G29" s="241">
        <f>ROUND(E29*F29,2)</f>
        <v>0</v>
      </c>
      <c r="H29" s="240"/>
      <c r="I29" s="241">
        <f>ROUND(E29*H29,2)</f>
        <v>0</v>
      </c>
      <c r="J29" s="240"/>
      <c r="K29" s="241">
        <f>ROUND(E29*J29,2)</f>
        <v>0</v>
      </c>
      <c r="L29" s="241">
        <v>21</v>
      </c>
      <c r="M29" s="241">
        <f>G29*(1+L29/100)</f>
        <v>0</v>
      </c>
      <c r="N29" s="239">
        <v>4.5599999999999998E-3</v>
      </c>
      <c r="O29" s="239">
        <f>ROUND(E29*N29,2)</f>
        <v>0.16</v>
      </c>
      <c r="P29" s="239">
        <v>0</v>
      </c>
      <c r="Q29" s="239">
        <f>ROUND(E29*P29,2)</f>
        <v>0</v>
      </c>
      <c r="R29" s="241" t="s">
        <v>472</v>
      </c>
      <c r="S29" s="241" t="s">
        <v>280</v>
      </c>
      <c r="T29" s="242" t="s">
        <v>441</v>
      </c>
      <c r="U29" s="222">
        <v>0.245</v>
      </c>
      <c r="V29" s="222">
        <f>ROUND(E29*U29,2)</f>
        <v>8.3800000000000008</v>
      </c>
      <c r="W29" s="222"/>
      <c r="X29" s="222" t="s">
        <v>399</v>
      </c>
      <c r="Y29" s="222" t="s">
        <v>283</v>
      </c>
      <c r="Z29" s="212"/>
      <c r="AA29" s="212"/>
      <c r="AB29" s="212"/>
      <c r="AC29" s="212"/>
      <c r="AD29" s="212"/>
      <c r="AE29" s="212"/>
      <c r="AF29" s="212"/>
      <c r="AG29" s="212" t="s">
        <v>400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4" t="s">
        <v>693</v>
      </c>
      <c r="D30" s="256"/>
      <c r="E30" s="256"/>
      <c r="F30" s="256"/>
      <c r="G30" s="256"/>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448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49" t="s">
        <v>2905</v>
      </c>
      <c r="D31" s="226"/>
      <c r="E31" s="227">
        <v>34.187899999999999</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288</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6">
        <v>6</v>
      </c>
      <c r="B32" s="237" t="s">
        <v>2908</v>
      </c>
      <c r="C32" s="247" t="s">
        <v>2909</v>
      </c>
      <c r="D32" s="238" t="s">
        <v>439</v>
      </c>
      <c r="E32" s="239">
        <v>98.205600000000004</v>
      </c>
      <c r="F32" s="240"/>
      <c r="G32" s="241">
        <f>ROUND(E32*F32,2)</f>
        <v>0</v>
      </c>
      <c r="H32" s="240"/>
      <c r="I32" s="241">
        <f>ROUND(E32*H32,2)</f>
        <v>0</v>
      </c>
      <c r="J32" s="240"/>
      <c r="K32" s="241">
        <f>ROUND(E32*J32,2)</f>
        <v>0</v>
      </c>
      <c r="L32" s="241">
        <v>21</v>
      </c>
      <c r="M32" s="241">
        <f>G32*(1+L32/100)</f>
        <v>0</v>
      </c>
      <c r="N32" s="239">
        <v>2.9399999999999999E-2</v>
      </c>
      <c r="O32" s="239">
        <f>ROUND(E32*N32,2)</f>
        <v>2.89</v>
      </c>
      <c r="P32" s="239">
        <v>0</v>
      </c>
      <c r="Q32" s="239">
        <f>ROUND(E32*P32,2)</f>
        <v>0</v>
      </c>
      <c r="R32" s="241" t="s">
        <v>472</v>
      </c>
      <c r="S32" s="241" t="s">
        <v>280</v>
      </c>
      <c r="T32" s="242" t="s">
        <v>441</v>
      </c>
      <c r="U32" s="222">
        <v>0.48</v>
      </c>
      <c r="V32" s="222">
        <f>ROUND(E32*U32,2)</f>
        <v>47.14</v>
      </c>
      <c r="W32" s="222"/>
      <c r="X32" s="222" t="s">
        <v>399</v>
      </c>
      <c r="Y32" s="222" t="s">
        <v>283</v>
      </c>
      <c r="Z32" s="212"/>
      <c r="AA32" s="212"/>
      <c r="AB32" s="212"/>
      <c r="AC32" s="212"/>
      <c r="AD32" s="212"/>
      <c r="AE32" s="212"/>
      <c r="AF32" s="212"/>
      <c r="AG32" s="212" t="s">
        <v>400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4" t="s">
        <v>693</v>
      </c>
      <c r="D33" s="256"/>
      <c r="E33" s="256"/>
      <c r="F33" s="256"/>
      <c r="G33" s="256"/>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448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9" t="s">
        <v>2910</v>
      </c>
      <c r="D34" s="226"/>
      <c r="E34" s="227">
        <v>98.205600000000004</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7</v>
      </c>
      <c r="B35" s="237" t="s">
        <v>2911</v>
      </c>
      <c r="C35" s="247" t="s">
        <v>2912</v>
      </c>
      <c r="D35" s="238" t="s">
        <v>439</v>
      </c>
      <c r="E35" s="239">
        <v>98.205600000000004</v>
      </c>
      <c r="F35" s="240"/>
      <c r="G35" s="241">
        <f>ROUND(E35*F35,2)</f>
        <v>0</v>
      </c>
      <c r="H35" s="240"/>
      <c r="I35" s="241">
        <f>ROUND(E35*H35,2)</f>
        <v>0</v>
      </c>
      <c r="J35" s="240"/>
      <c r="K35" s="241">
        <f>ROUND(E35*J35,2)</f>
        <v>0</v>
      </c>
      <c r="L35" s="241">
        <v>21</v>
      </c>
      <c r="M35" s="241">
        <f>G35*(1+L35/100)</f>
        <v>0</v>
      </c>
      <c r="N35" s="239">
        <v>3.7799999999999999E-3</v>
      </c>
      <c r="O35" s="239">
        <f>ROUND(E35*N35,2)</f>
        <v>0.37</v>
      </c>
      <c r="P35" s="239">
        <v>0</v>
      </c>
      <c r="Q35" s="239">
        <f>ROUND(E35*P35,2)</f>
        <v>0</v>
      </c>
      <c r="R35" s="241" t="s">
        <v>472</v>
      </c>
      <c r="S35" s="241" t="s">
        <v>280</v>
      </c>
      <c r="T35" s="242" t="s">
        <v>441</v>
      </c>
      <c r="U35" s="222">
        <v>0.245</v>
      </c>
      <c r="V35" s="222">
        <f>ROUND(E35*U35,2)</f>
        <v>24.06</v>
      </c>
      <c r="W35" s="222"/>
      <c r="X35" s="222" t="s">
        <v>399</v>
      </c>
      <c r="Y35" s="222" t="s">
        <v>283</v>
      </c>
      <c r="Z35" s="212"/>
      <c r="AA35" s="212"/>
      <c r="AB35" s="212"/>
      <c r="AC35" s="212"/>
      <c r="AD35" s="212"/>
      <c r="AE35" s="212"/>
      <c r="AF35" s="212"/>
      <c r="AG35" s="212" t="s">
        <v>400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64" t="s">
        <v>693</v>
      </c>
      <c r="D36" s="256"/>
      <c r="E36" s="256"/>
      <c r="F36" s="256"/>
      <c r="G36" s="256"/>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448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49" t="s">
        <v>2910</v>
      </c>
      <c r="D37" s="226"/>
      <c r="E37" s="227">
        <v>98.205600000000004</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288</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
      <c r="A38" s="229" t="s">
        <v>275</v>
      </c>
      <c r="B38" s="230" t="s">
        <v>154</v>
      </c>
      <c r="C38" s="246" t="s">
        <v>155</v>
      </c>
      <c r="D38" s="231"/>
      <c r="E38" s="232"/>
      <c r="F38" s="233"/>
      <c r="G38" s="233">
        <f>SUMIF(AG39:AG50,"&lt;&gt;NOR",G39:G50)</f>
        <v>0</v>
      </c>
      <c r="H38" s="233"/>
      <c r="I38" s="233">
        <f>SUM(I39:I50)</f>
        <v>0</v>
      </c>
      <c r="J38" s="233"/>
      <c r="K38" s="233">
        <f>SUM(K39:K50)</f>
        <v>0</v>
      </c>
      <c r="L38" s="233"/>
      <c r="M38" s="233">
        <f>SUM(M39:M50)</f>
        <v>0</v>
      </c>
      <c r="N38" s="232"/>
      <c r="O38" s="232">
        <f>SUM(O39:O50)</f>
        <v>1.68</v>
      </c>
      <c r="P38" s="232"/>
      <c r="Q38" s="232">
        <f>SUM(Q39:Q50)</f>
        <v>0</v>
      </c>
      <c r="R38" s="233"/>
      <c r="S38" s="233"/>
      <c r="T38" s="234"/>
      <c r="U38" s="228"/>
      <c r="V38" s="228">
        <f>SUM(V39:V50)</f>
        <v>58.04</v>
      </c>
      <c r="W38" s="228"/>
      <c r="X38" s="228"/>
      <c r="Y38" s="228"/>
      <c r="AG38" t="s">
        <v>276</v>
      </c>
    </row>
    <row r="39" spans="1:60" outlineLevel="1" x14ac:dyDescent="0.2">
      <c r="A39" s="236">
        <v>8</v>
      </c>
      <c r="B39" s="237" t="s">
        <v>2913</v>
      </c>
      <c r="C39" s="247" t="s">
        <v>2914</v>
      </c>
      <c r="D39" s="238" t="s">
        <v>439</v>
      </c>
      <c r="E39" s="239">
        <v>0.30599999999999999</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c r="S39" s="241" t="s">
        <v>2915</v>
      </c>
      <c r="T39" s="242" t="s">
        <v>1410</v>
      </c>
      <c r="U39" s="222">
        <v>1.4630000000000001</v>
      </c>
      <c r="V39" s="222">
        <f>ROUND(E39*U39,2)</f>
        <v>0.45</v>
      </c>
      <c r="W39" s="222"/>
      <c r="X39" s="222" t="s">
        <v>399</v>
      </c>
      <c r="Y39" s="222" t="s">
        <v>283</v>
      </c>
      <c r="Z39" s="212"/>
      <c r="AA39" s="212"/>
      <c r="AB39" s="212"/>
      <c r="AC39" s="212"/>
      <c r="AD39" s="212"/>
      <c r="AE39" s="212"/>
      <c r="AF39" s="212"/>
      <c r="AG39" s="212" t="s">
        <v>400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9" t="s">
        <v>2916</v>
      </c>
      <c r="D40" s="226"/>
      <c r="E40" s="227"/>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49" t="s">
        <v>2917</v>
      </c>
      <c r="D41" s="226"/>
      <c r="E41" s="227">
        <v>0.30599999999999999</v>
      </c>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288</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36">
        <v>9</v>
      </c>
      <c r="B42" s="237" t="s">
        <v>2918</v>
      </c>
      <c r="C42" s="247" t="s">
        <v>2919</v>
      </c>
      <c r="D42" s="238" t="s">
        <v>439</v>
      </c>
      <c r="E42" s="239">
        <v>4.93</v>
      </c>
      <c r="F42" s="240"/>
      <c r="G42" s="241">
        <f>ROUND(E42*F42,2)</f>
        <v>0</v>
      </c>
      <c r="H42" s="240"/>
      <c r="I42" s="241">
        <f>ROUND(E42*H42,2)</f>
        <v>0</v>
      </c>
      <c r="J42" s="240"/>
      <c r="K42" s="241">
        <f>ROUND(E42*J42,2)</f>
        <v>0</v>
      </c>
      <c r="L42" s="241">
        <v>21</v>
      </c>
      <c r="M42" s="241">
        <f>G42*(1+L42/100)</f>
        <v>0</v>
      </c>
      <c r="N42" s="239">
        <v>4.0000000000000003E-5</v>
      </c>
      <c r="O42" s="239">
        <f>ROUND(E42*N42,2)</f>
        <v>0</v>
      </c>
      <c r="P42" s="239">
        <v>0</v>
      </c>
      <c r="Q42" s="239">
        <f>ROUND(E42*P42,2)</f>
        <v>0</v>
      </c>
      <c r="R42" s="241" t="s">
        <v>472</v>
      </c>
      <c r="S42" s="241" t="s">
        <v>280</v>
      </c>
      <c r="T42" s="242" t="s">
        <v>441</v>
      </c>
      <c r="U42" s="222">
        <v>7.8E-2</v>
      </c>
      <c r="V42" s="222">
        <f>ROUND(E42*U42,2)</f>
        <v>0.38</v>
      </c>
      <c r="W42" s="222"/>
      <c r="X42" s="222" t="s">
        <v>399</v>
      </c>
      <c r="Y42" s="222" t="s">
        <v>283</v>
      </c>
      <c r="Z42" s="212"/>
      <c r="AA42" s="212"/>
      <c r="AB42" s="212"/>
      <c r="AC42" s="212"/>
      <c r="AD42" s="212"/>
      <c r="AE42" s="212"/>
      <c r="AF42" s="212"/>
      <c r="AG42" s="212" t="s">
        <v>400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2" x14ac:dyDescent="0.2">
      <c r="A43" s="219"/>
      <c r="B43" s="220"/>
      <c r="C43" s="264" t="s">
        <v>2920</v>
      </c>
      <c r="D43" s="256"/>
      <c r="E43" s="256"/>
      <c r="F43" s="256"/>
      <c r="G43" s="256"/>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448</v>
      </c>
      <c r="AH43" s="212"/>
      <c r="AI43" s="212"/>
      <c r="AJ43" s="212"/>
      <c r="AK43" s="212"/>
      <c r="AL43" s="212"/>
      <c r="AM43" s="212"/>
      <c r="AN43" s="212"/>
      <c r="AO43" s="212"/>
      <c r="AP43" s="212"/>
      <c r="AQ43" s="212"/>
      <c r="AR43" s="212"/>
      <c r="AS43" s="212"/>
      <c r="AT43" s="212"/>
      <c r="AU43" s="212"/>
      <c r="AV43" s="212"/>
      <c r="AW43" s="212"/>
      <c r="AX43" s="212"/>
      <c r="AY43" s="212"/>
      <c r="AZ43" s="212"/>
      <c r="BA43" s="243" t="str">
        <f>C43</f>
        <v>které se zřizují před úpravami povrchu, a obalení osazených dveřních zárubní před znečištěním při úpravách povrchu nástřikem plastických maltovin včetně pozdějšího odkrytí,</v>
      </c>
      <c r="BB43" s="212"/>
      <c r="BC43" s="212"/>
      <c r="BD43" s="212"/>
      <c r="BE43" s="212"/>
      <c r="BF43" s="212"/>
      <c r="BG43" s="212"/>
      <c r="BH43" s="212"/>
    </row>
    <row r="44" spans="1:60" outlineLevel="2" x14ac:dyDescent="0.2">
      <c r="A44" s="219"/>
      <c r="B44" s="220"/>
      <c r="C44" s="249" t="s">
        <v>2921</v>
      </c>
      <c r="D44" s="226"/>
      <c r="E44" s="227">
        <v>4.93</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10</v>
      </c>
      <c r="B45" s="237" t="s">
        <v>2922</v>
      </c>
      <c r="C45" s="247" t="s">
        <v>2923</v>
      </c>
      <c r="D45" s="238" t="s">
        <v>492</v>
      </c>
      <c r="E45" s="239">
        <v>112</v>
      </c>
      <c r="F45" s="240"/>
      <c r="G45" s="241">
        <f>ROUND(E45*F45,2)</f>
        <v>0</v>
      </c>
      <c r="H45" s="240"/>
      <c r="I45" s="241">
        <f>ROUND(E45*H45,2)</f>
        <v>0</v>
      </c>
      <c r="J45" s="240"/>
      <c r="K45" s="241">
        <f>ROUND(E45*J45,2)</f>
        <v>0</v>
      </c>
      <c r="L45" s="241">
        <v>21</v>
      </c>
      <c r="M45" s="241">
        <f>G45*(1+L45/100)</f>
        <v>0</v>
      </c>
      <c r="N45" s="239">
        <v>1.4930000000000001E-2</v>
      </c>
      <c r="O45" s="239">
        <f>ROUND(E45*N45,2)</f>
        <v>1.67</v>
      </c>
      <c r="P45" s="239">
        <v>0</v>
      </c>
      <c r="Q45" s="239">
        <f>ROUND(E45*P45,2)</f>
        <v>0</v>
      </c>
      <c r="R45" s="241" t="s">
        <v>493</v>
      </c>
      <c r="S45" s="241" t="s">
        <v>280</v>
      </c>
      <c r="T45" s="242" t="s">
        <v>441</v>
      </c>
      <c r="U45" s="222">
        <v>0.51083000000000001</v>
      </c>
      <c r="V45" s="222">
        <f>ROUND(E45*U45,2)</f>
        <v>57.21</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64" t="s">
        <v>2181</v>
      </c>
      <c r="D46" s="256"/>
      <c r="E46" s="256"/>
      <c r="F46" s="256"/>
      <c r="G46" s="256"/>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448</v>
      </c>
      <c r="AH46" s="212"/>
      <c r="AI46" s="212"/>
      <c r="AJ46" s="212"/>
      <c r="AK46" s="212"/>
      <c r="AL46" s="212"/>
      <c r="AM46" s="212"/>
      <c r="AN46" s="212"/>
      <c r="AO46" s="212"/>
      <c r="AP46" s="212"/>
      <c r="AQ46" s="212"/>
      <c r="AR46" s="212"/>
      <c r="AS46" s="212"/>
      <c r="AT46" s="212"/>
      <c r="AU46" s="212"/>
      <c r="AV46" s="212"/>
      <c r="AW46" s="212"/>
      <c r="AX46" s="212"/>
      <c r="AY46" s="212"/>
      <c r="AZ46" s="212"/>
      <c r="BA46" s="243" t="str">
        <f>C46</f>
        <v>jakoukoliv maltou, z pomocného pracovního lešení o výšce podlahy do 1900 mm a pro zatížení do 1,5 kPa,</v>
      </c>
      <c r="BB46" s="212"/>
      <c r="BC46" s="212"/>
      <c r="BD46" s="212"/>
      <c r="BE46" s="212"/>
      <c r="BF46" s="212"/>
      <c r="BG46" s="212"/>
      <c r="BH46" s="212"/>
    </row>
    <row r="47" spans="1:60" outlineLevel="2" x14ac:dyDescent="0.2">
      <c r="A47" s="219"/>
      <c r="B47" s="220"/>
      <c r="C47" s="249" t="s">
        <v>2924</v>
      </c>
      <c r="D47" s="226"/>
      <c r="E47" s="227">
        <v>112</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288</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36">
        <v>11</v>
      </c>
      <c r="B48" s="237" t="s">
        <v>2925</v>
      </c>
      <c r="C48" s="247" t="s">
        <v>2926</v>
      </c>
      <c r="D48" s="238" t="s">
        <v>564</v>
      </c>
      <c r="E48" s="239">
        <v>16.920000000000002</v>
      </c>
      <c r="F48" s="240"/>
      <c r="G48" s="241">
        <f>ROUND(E48*F48,2)</f>
        <v>0</v>
      </c>
      <c r="H48" s="240"/>
      <c r="I48" s="241">
        <f>ROUND(E48*H48,2)</f>
        <v>0</v>
      </c>
      <c r="J48" s="240"/>
      <c r="K48" s="241">
        <f>ROUND(E48*J48,2)</f>
        <v>0</v>
      </c>
      <c r="L48" s="241">
        <v>21</v>
      </c>
      <c r="M48" s="241">
        <f>G48*(1+L48/100)</f>
        <v>0</v>
      </c>
      <c r="N48" s="239">
        <v>4.6000000000000001E-4</v>
      </c>
      <c r="O48" s="239">
        <f>ROUND(E48*N48,2)</f>
        <v>0.01</v>
      </c>
      <c r="P48" s="239">
        <v>0</v>
      </c>
      <c r="Q48" s="239">
        <f>ROUND(E48*P48,2)</f>
        <v>0</v>
      </c>
      <c r="R48" s="241" t="s">
        <v>472</v>
      </c>
      <c r="S48" s="241" t="s">
        <v>280</v>
      </c>
      <c r="T48" s="242" t="s">
        <v>441</v>
      </c>
      <c r="U48" s="222">
        <v>0</v>
      </c>
      <c r="V48" s="222">
        <f>ROUND(E48*U48,2)</f>
        <v>0</v>
      </c>
      <c r="W48" s="222"/>
      <c r="X48" s="222" t="s">
        <v>399</v>
      </c>
      <c r="Y48" s="222" t="s">
        <v>283</v>
      </c>
      <c r="Z48" s="212"/>
      <c r="AA48" s="212"/>
      <c r="AB48" s="212"/>
      <c r="AC48" s="212"/>
      <c r="AD48" s="212"/>
      <c r="AE48" s="212"/>
      <c r="AF48" s="212"/>
      <c r="AG48" s="212" t="s">
        <v>400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64" t="s">
        <v>2927</v>
      </c>
      <c r="D49" s="256"/>
      <c r="E49" s="256"/>
      <c r="F49" s="256"/>
      <c r="G49" s="256"/>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448</v>
      </c>
      <c r="AH49" s="212"/>
      <c r="AI49" s="212"/>
      <c r="AJ49" s="212"/>
      <c r="AK49" s="212"/>
      <c r="AL49" s="212"/>
      <c r="AM49" s="212"/>
      <c r="AN49" s="212"/>
      <c r="AO49" s="212"/>
      <c r="AP49" s="212"/>
      <c r="AQ49" s="212"/>
      <c r="AR49" s="212"/>
      <c r="AS49" s="212"/>
      <c r="AT49" s="212"/>
      <c r="AU49" s="212"/>
      <c r="AV49" s="212"/>
      <c r="AW49" s="212"/>
      <c r="AX49" s="212"/>
      <c r="AY49" s="212"/>
      <c r="AZ49" s="212"/>
      <c r="BA49" s="243" t="str">
        <f>C49</f>
        <v>omítka vápenocementová, strojně nebo ručně nanášená v podlaží i ve schodišti na jakýkoliv druh podkladu, kompletní souvrství</v>
      </c>
      <c r="BB49" s="212"/>
      <c r="BC49" s="212"/>
      <c r="BD49" s="212"/>
      <c r="BE49" s="212"/>
      <c r="BF49" s="212"/>
      <c r="BG49" s="212"/>
      <c r="BH49" s="212"/>
    </row>
    <row r="50" spans="1:60" outlineLevel="2" x14ac:dyDescent="0.2">
      <c r="A50" s="219"/>
      <c r="B50" s="220"/>
      <c r="C50" s="249" t="s">
        <v>2928</v>
      </c>
      <c r="D50" s="226"/>
      <c r="E50" s="227">
        <v>16.920000000000002</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
      <c r="A51" s="229" t="s">
        <v>275</v>
      </c>
      <c r="B51" s="230" t="s">
        <v>156</v>
      </c>
      <c r="C51" s="246" t="s">
        <v>157</v>
      </c>
      <c r="D51" s="231"/>
      <c r="E51" s="232"/>
      <c r="F51" s="233"/>
      <c r="G51" s="233">
        <f>SUMIF(AG52:AG54,"&lt;&gt;NOR",G52:G54)</f>
        <v>0</v>
      </c>
      <c r="H51" s="233"/>
      <c r="I51" s="233">
        <f>SUM(I52:I54)</f>
        <v>0</v>
      </c>
      <c r="J51" s="233"/>
      <c r="K51" s="233">
        <f>SUM(K52:K54)</f>
        <v>0</v>
      </c>
      <c r="L51" s="233"/>
      <c r="M51" s="233">
        <f>SUM(M52:M54)</f>
        <v>0</v>
      </c>
      <c r="N51" s="232"/>
      <c r="O51" s="232">
        <f>SUM(O52:O54)</f>
        <v>0</v>
      </c>
      <c r="P51" s="232"/>
      <c r="Q51" s="232">
        <f>SUM(Q52:Q54)</f>
        <v>0</v>
      </c>
      <c r="R51" s="233"/>
      <c r="S51" s="233"/>
      <c r="T51" s="234"/>
      <c r="U51" s="228"/>
      <c r="V51" s="228">
        <f>SUM(V52:V54)</f>
        <v>5.21</v>
      </c>
      <c r="W51" s="228"/>
      <c r="X51" s="228"/>
      <c r="Y51" s="228"/>
      <c r="AG51" t="s">
        <v>276</v>
      </c>
    </row>
    <row r="52" spans="1:60" outlineLevel="1" x14ac:dyDescent="0.2">
      <c r="A52" s="236">
        <v>12</v>
      </c>
      <c r="B52" s="237" t="s">
        <v>2929</v>
      </c>
      <c r="C52" s="247" t="s">
        <v>2930</v>
      </c>
      <c r="D52" s="238" t="s">
        <v>439</v>
      </c>
      <c r="E52" s="239">
        <v>12.12</v>
      </c>
      <c r="F52" s="240"/>
      <c r="G52" s="241">
        <f>ROUND(E52*F52,2)</f>
        <v>0</v>
      </c>
      <c r="H52" s="240"/>
      <c r="I52" s="241">
        <f>ROUND(E52*H52,2)</f>
        <v>0</v>
      </c>
      <c r="J52" s="240"/>
      <c r="K52" s="241">
        <f>ROUND(E52*J52,2)</f>
        <v>0</v>
      </c>
      <c r="L52" s="241">
        <v>21</v>
      </c>
      <c r="M52" s="241">
        <f>G52*(1+L52/100)</f>
        <v>0</v>
      </c>
      <c r="N52" s="239">
        <v>0</v>
      </c>
      <c r="O52" s="239">
        <f>ROUND(E52*N52,2)</f>
        <v>0</v>
      </c>
      <c r="P52" s="239">
        <v>0</v>
      </c>
      <c r="Q52" s="239">
        <f>ROUND(E52*P52,2)</f>
        <v>0</v>
      </c>
      <c r="R52" s="241" t="s">
        <v>472</v>
      </c>
      <c r="S52" s="241" t="s">
        <v>280</v>
      </c>
      <c r="T52" s="242" t="s">
        <v>441</v>
      </c>
      <c r="U52" s="222">
        <v>0.43</v>
      </c>
      <c r="V52" s="222">
        <f>ROUND(E52*U52,2)</f>
        <v>5.21</v>
      </c>
      <c r="W52" s="222"/>
      <c r="X52" s="222" t="s">
        <v>399</v>
      </c>
      <c r="Y52" s="222" t="s">
        <v>283</v>
      </c>
      <c r="Z52" s="212"/>
      <c r="AA52" s="212"/>
      <c r="AB52" s="212"/>
      <c r="AC52" s="212"/>
      <c r="AD52" s="212"/>
      <c r="AE52" s="212"/>
      <c r="AF52" s="212"/>
      <c r="AG52" s="212" t="s">
        <v>400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49" t="s">
        <v>2931</v>
      </c>
      <c r="D53" s="226"/>
      <c r="E53" s="227"/>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288</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49" t="s">
        <v>2932</v>
      </c>
      <c r="D54" s="226"/>
      <c r="E54" s="227">
        <v>12.12</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x14ac:dyDescent="0.2">
      <c r="A55" s="229" t="s">
        <v>275</v>
      </c>
      <c r="B55" s="230" t="s">
        <v>154</v>
      </c>
      <c r="C55" s="246" t="s">
        <v>155</v>
      </c>
      <c r="D55" s="231"/>
      <c r="E55" s="232"/>
      <c r="F55" s="233"/>
      <c r="G55" s="233">
        <f>SUMIF(AG56:AG60,"&lt;&gt;NOR",G56:G60)</f>
        <v>0</v>
      </c>
      <c r="H55" s="233"/>
      <c r="I55" s="233">
        <f>SUM(I56:I60)</f>
        <v>0</v>
      </c>
      <c r="J55" s="233"/>
      <c r="K55" s="233">
        <f>SUM(K56:K60)</f>
        <v>0</v>
      </c>
      <c r="L55" s="233"/>
      <c r="M55" s="233">
        <f>SUM(M56:M60)</f>
        <v>0</v>
      </c>
      <c r="N55" s="232"/>
      <c r="O55" s="232">
        <f>SUM(O56:O60)</f>
        <v>0.06</v>
      </c>
      <c r="P55" s="232"/>
      <c r="Q55" s="232">
        <f>SUM(Q56:Q60)</f>
        <v>0</v>
      </c>
      <c r="R55" s="233"/>
      <c r="S55" s="233"/>
      <c r="T55" s="234"/>
      <c r="U55" s="228"/>
      <c r="V55" s="228">
        <f>SUM(V56:V60)</f>
        <v>2</v>
      </c>
      <c r="W55" s="228"/>
      <c r="X55" s="228"/>
      <c r="Y55" s="228"/>
      <c r="AG55" t="s">
        <v>276</v>
      </c>
    </row>
    <row r="56" spans="1:60" outlineLevel="1" x14ac:dyDescent="0.2">
      <c r="A56" s="236">
        <v>13</v>
      </c>
      <c r="B56" s="237" t="s">
        <v>2933</v>
      </c>
      <c r="C56" s="247" t="s">
        <v>2934</v>
      </c>
      <c r="D56" s="238" t="s">
        <v>439</v>
      </c>
      <c r="E56" s="239">
        <v>3.3959999999999999</v>
      </c>
      <c r="F56" s="240"/>
      <c r="G56" s="241">
        <f>ROUND(E56*F56,2)</f>
        <v>0</v>
      </c>
      <c r="H56" s="240"/>
      <c r="I56" s="241">
        <f>ROUND(E56*H56,2)</f>
        <v>0</v>
      </c>
      <c r="J56" s="240"/>
      <c r="K56" s="241">
        <f>ROUND(E56*J56,2)</f>
        <v>0</v>
      </c>
      <c r="L56" s="241">
        <v>21</v>
      </c>
      <c r="M56" s="241">
        <f>G56*(1+L56/100)</f>
        <v>0</v>
      </c>
      <c r="N56" s="239">
        <v>1.6459999999999999E-2</v>
      </c>
      <c r="O56" s="239">
        <f>ROUND(E56*N56,2)</f>
        <v>0.06</v>
      </c>
      <c r="P56" s="239">
        <v>0</v>
      </c>
      <c r="Q56" s="239">
        <f>ROUND(E56*P56,2)</f>
        <v>0</v>
      </c>
      <c r="R56" s="241"/>
      <c r="S56" s="241" t="s">
        <v>316</v>
      </c>
      <c r="T56" s="242" t="s">
        <v>281</v>
      </c>
      <c r="U56" s="222">
        <v>0.59</v>
      </c>
      <c r="V56" s="222">
        <f>ROUND(E56*U56,2)</f>
        <v>2</v>
      </c>
      <c r="W56" s="222"/>
      <c r="X56" s="222" t="s">
        <v>399</v>
      </c>
      <c r="Y56" s="222" t="s">
        <v>283</v>
      </c>
      <c r="Z56" s="212"/>
      <c r="AA56" s="212"/>
      <c r="AB56" s="212"/>
      <c r="AC56" s="212"/>
      <c r="AD56" s="212"/>
      <c r="AE56" s="212"/>
      <c r="AF56" s="212"/>
      <c r="AG56" s="212" t="s">
        <v>400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48" t="s">
        <v>2935</v>
      </c>
      <c r="D57" s="244"/>
      <c r="E57" s="244"/>
      <c r="F57" s="244"/>
      <c r="G57" s="244"/>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286</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49" t="s">
        <v>2936</v>
      </c>
      <c r="D58" s="226"/>
      <c r="E58" s="227"/>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49" t="s">
        <v>2937</v>
      </c>
      <c r="D59" s="226"/>
      <c r="E59" s="227">
        <v>1.8</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49" t="s">
        <v>2938</v>
      </c>
      <c r="D60" s="226"/>
      <c r="E60" s="227">
        <v>1.5960000000000001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288</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x14ac:dyDescent="0.2">
      <c r="A61" s="229" t="s">
        <v>275</v>
      </c>
      <c r="B61" s="230" t="s">
        <v>158</v>
      </c>
      <c r="C61" s="246" t="s">
        <v>159</v>
      </c>
      <c r="D61" s="231"/>
      <c r="E61" s="232"/>
      <c r="F61" s="233"/>
      <c r="G61" s="233">
        <f>SUMIF(AG62:AG73,"&lt;&gt;NOR",G62:G73)</f>
        <v>0</v>
      </c>
      <c r="H61" s="233"/>
      <c r="I61" s="233">
        <f>SUM(I62:I73)</f>
        <v>0</v>
      </c>
      <c r="J61" s="233"/>
      <c r="K61" s="233">
        <f>SUM(K62:K73)</f>
        <v>0</v>
      </c>
      <c r="L61" s="233"/>
      <c r="M61" s="233">
        <f>SUM(M62:M73)</f>
        <v>0</v>
      </c>
      <c r="N61" s="232"/>
      <c r="O61" s="232">
        <f>SUM(O62:O73)</f>
        <v>4.4799999999999995</v>
      </c>
      <c r="P61" s="232"/>
      <c r="Q61" s="232">
        <f>SUM(Q62:Q73)</f>
        <v>0</v>
      </c>
      <c r="R61" s="233"/>
      <c r="S61" s="233"/>
      <c r="T61" s="234"/>
      <c r="U61" s="228"/>
      <c r="V61" s="228">
        <f>SUM(V62:V73)</f>
        <v>37.520000000000003</v>
      </c>
      <c r="W61" s="228"/>
      <c r="X61" s="228"/>
      <c r="Y61" s="228"/>
      <c r="AG61" t="s">
        <v>276</v>
      </c>
    </row>
    <row r="62" spans="1:60" ht="22.5" outlineLevel="1" x14ac:dyDescent="0.2">
      <c r="A62" s="236">
        <v>14</v>
      </c>
      <c r="B62" s="237" t="s">
        <v>2939</v>
      </c>
      <c r="C62" s="247" t="s">
        <v>2940</v>
      </c>
      <c r="D62" s="238" t="s">
        <v>439</v>
      </c>
      <c r="E62" s="239">
        <v>40.35</v>
      </c>
      <c r="F62" s="240"/>
      <c r="G62" s="241">
        <f>ROUND(E62*F62,2)</f>
        <v>0</v>
      </c>
      <c r="H62" s="240"/>
      <c r="I62" s="241">
        <f>ROUND(E62*H62,2)</f>
        <v>0</v>
      </c>
      <c r="J62" s="240"/>
      <c r="K62" s="241">
        <f>ROUND(E62*J62,2)</f>
        <v>0</v>
      </c>
      <c r="L62" s="241">
        <v>21</v>
      </c>
      <c r="M62" s="241">
        <f>G62*(1+L62/100)</f>
        <v>0</v>
      </c>
      <c r="N62" s="239">
        <v>1.5959999999999998E-2</v>
      </c>
      <c r="O62" s="239">
        <f>ROUND(E62*N62,2)</f>
        <v>0.64</v>
      </c>
      <c r="P62" s="239">
        <v>0</v>
      </c>
      <c r="Q62" s="239">
        <f>ROUND(E62*P62,2)</f>
        <v>0</v>
      </c>
      <c r="R62" s="241" t="s">
        <v>493</v>
      </c>
      <c r="S62" s="241" t="s">
        <v>280</v>
      </c>
      <c r="T62" s="242" t="s">
        <v>441</v>
      </c>
      <c r="U62" s="222">
        <v>0.4</v>
      </c>
      <c r="V62" s="222">
        <f>ROUND(E62*U62,2)</f>
        <v>16.14</v>
      </c>
      <c r="W62" s="222"/>
      <c r="X62" s="222" t="s">
        <v>399</v>
      </c>
      <c r="Y62" s="222" t="s">
        <v>283</v>
      </c>
      <c r="Z62" s="212"/>
      <c r="AA62" s="212"/>
      <c r="AB62" s="212"/>
      <c r="AC62" s="212"/>
      <c r="AD62" s="212"/>
      <c r="AE62" s="212"/>
      <c r="AF62" s="212"/>
      <c r="AG62" s="212" t="s">
        <v>400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49" t="s">
        <v>2941</v>
      </c>
      <c r="D63" s="226"/>
      <c r="E63" s="227"/>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288</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49" t="s">
        <v>2942</v>
      </c>
      <c r="D64" s="226"/>
      <c r="E64" s="227">
        <v>12.46</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49" t="s">
        <v>2943</v>
      </c>
      <c r="D65" s="226"/>
      <c r="E65" s="227">
        <v>27.89</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288</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6">
        <v>15</v>
      </c>
      <c r="B66" s="237" t="s">
        <v>2944</v>
      </c>
      <c r="C66" s="247" t="s">
        <v>2945</v>
      </c>
      <c r="D66" s="238" t="s">
        <v>439</v>
      </c>
      <c r="E66" s="239">
        <v>40.35</v>
      </c>
      <c r="F66" s="240"/>
      <c r="G66" s="241">
        <f>ROUND(E66*F66,2)</f>
        <v>0</v>
      </c>
      <c r="H66" s="240"/>
      <c r="I66" s="241">
        <f>ROUND(E66*H66,2)</f>
        <v>0</v>
      </c>
      <c r="J66" s="240"/>
      <c r="K66" s="241">
        <f>ROUND(E66*J66,2)</f>
        <v>0</v>
      </c>
      <c r="L66" s="241">
        <v>21</v>
      </c>
      <c r="M66" s="241">
        <f>G66*(1+L66/100)</f>
        <v>0</v>
      </c>
      <c r="N66" s="239">
        <v>9.5000000000000001E-2</v>
      </c>
      <c r="O66" s="239">
        <f>ROUND(E66*N66,2)</f>
        <v>3.83</v>
      </c>
      <c r="P66" s="239">
        <v>0</v>
      </c>
      <c r="Q66" s="239">
        <f>ROUND(E66*P66,2)</f>
        <v>0</v>
      </c>
      <c r="R66" s="241" t="s">
        <v>472</v>
      </c>
      <c r="S66" s="241" t="s">
        <v>280</v>
      </c>
      <c r="T66" s="242" t="s">
        <v>441</v>
      </c>
      <c r="U66" s="222">
        <v>0.47</v>
      </c>
      <c r="V66" s="222">
        <f>ROUND(E66*U66,2)</f>
        <v>18.96</v>
      </c>
      <c r="W66" s="222"/>
      <c r="X66" s="222" t="s">
        <v>399</v>
      </c>
      <c r="Y66" s="222" t="s">
        <v>283</v>
      </c>
      <c r="Z66" s="212"/>
      <c r="AA66" s="212"/>
      <c r="AB66" s="212"/>
      <c r="AC66" s="212"/>
      <c r="AD66" s="212"/>
      <c r="AE66" s="212"/>
      <c r="AF66" s="212"/>
      <c r="AG66" s="212" t="s">
        <v>400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64" t="s">
        <v>2541</v>
      </c>
      <c r="D67" s="256"/>
      <c r="E67" s="256"/>
      <c r="F67" s="256"/>
      <c r="G67" s="256"/>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448</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9" t="s">
        <v>2941</v>
      </c>
      <c r="D68" s="226"/>
      <c r="E68" s="227"/>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49" t="s">
        <v>2946</v>
      </c>
      <c r="D69" s="226"/>
      <c r="E69" s="227">
        <v>40.35</v>
      </c>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288</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36">
        <v>16</v>
      </c>
      <c r="B70" s="237" t="s">
        <v>2947</v>
      </c>
      <c r="C70" s="247" t="s">
        <v>2948</v>
      </c>
      <c r="D70" s="238" t="s">
        <v>439</v>
      </c>
      <c r="E70" s="239">
        <v>40.35</v>
      </c>
      <c r="F70" s="240"/>
      <c r="G70" s="241">
        <f>ROUND(E70*F70,2)</f>
        <v>0</v>
      </c>
      <c r="H70" s="240"/>
      <c r="I70" s="241">
        <f>ROUND(E70*H70,2)</f>
        <v>0</v>
      </c>
      <c r="J70" s="240"/>
      <c r="K70" s="241">
        <f>ROUND(E70*J70,2)</f>
        <v>0</v>
      </c>
      <c r="L70" s="241">
        <v>21</v>
      </c>
      <c r="M70" s="241">
        <f>G70*(1+L70/100)</f>
        <v>0</v>
      </c>
      <c r="N70" s="239">
        <v>1.2999999999999999E-4</v>
      </c>
      <c r="O70" s="239">
        <f>ROUND(E70*N70,2)</f>
        <v>0.01</v>
      </c>
      <c r="P70" s="239">
        <v>0</v>
      </c>
      <c r="Q70" s="239">
        <f>ROUND(E70*P70,2)</f>
        <v>0</v>
      </c>
      <c r="R70" s="241" t="s">
        <v>472</v>
      </c>
      <c r="S70" s="241" t="s">
        <v>280</v>
      </c>
      <c r="T70" s="242" t="s">
        <v>441</v>
      </c>
      <c r="U70" s="222">
        <v>0.06</v>
      </c>
      <c r="V70" s="222">
        <f>ROUND(E70*U70,2)</f>
        <v>2.42</v>
      </c>
      <c r="W70" s="222"/>
      <c r="X70" s="222" t="s">
        <v>399</v>
      </c>
      <c r="Y70" s="222" t="s">
        <v>283</v>
      </c>
      <c r="Z70" s="212"/>
      <c r="AA70" s="212"/>
      <c r="AB70" s="212"/>
      <c r="AC70" s="212"/>
      <c r="AD70" s="212"/>
      <c r="AE70" s="212"/>
      <c r="AF70" s="212"/>
      <c r="AG70" s="212" t="s">
        <v>400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48" t="s">
        <v>2949</v>
      </c>
      <c r="D71" s="244"/>
      <c r="E71" s="244"/>
      <c r="F71" s="244"/>
      <c r="G71" s="244"/>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286</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49" t="s">
        <v>2941</v>
      </c>
      <c r="D72" s="226"/>
      <c r="E72" s="227"/>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49" t="s">
        <v>2946</v>
      </c>
      <c r="D73" s="226"/>
      <c r="E73" s="227">
        <v>40.35</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288</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x14ac:dyDescent="0.2">
      <c r="A74" s="229" t="s">
        <v>275</v>
      </c>
      <c r="B74" s="230" t="s">
        <v>166</v>
      </c>
      <c r="C74" s="246" t="s">
        <v>167</v>
      </c>
      <c r="D74" s="231"/>
      <c r="E74" s="232"/>
      <c r="F74" s="233"/>
      <c r="G74" s="233">
        <f>SUMIF(AG75:AG79,"&lt;&gt;NOR",G75:G79)</f>
        <v>0</v>
      </c>
      <c r="H74" s="233"/>
      <c r="I74" s="233">
        <f>SUM(I75:I79)</f>
        <v>0</v>
      </c>
      <c r="J74" s="233"/>
      <c r="K74" s="233">
        <f>SUM(K75:K79)</f>
        <v>0</v>
      </c>
      <c r="L74" s="233"/>
      <c r="M74" s="233">
        <f>SUM(M75:M79)</f>
        <v>0</v>
      </c>
      <c r="N74" s="232"/>
      <c r="O74" s="232">
        <f>SUM(O75:O79)</f>
        <v>2.74</v>
      </c>
      <c r="P74" s="232"/>
      <c r="Q74" s="232">
        <f>SUM(Q75:Q79)</f>
        <v>0</v>
      </c>
      <c r="R74" s="233"/>
      <c r="S74" s="233"/>
      <c r="T74" s="234"/>
      <c r="U74" s="228"/>
      <c r="V74" s="228">
        <f>SUM(V75:V79)</f>
        <v>120.37</v>
      </c>
      <c r="W74" s="228"/>
      <c r="X74" s="228"/>
      <c r="Y74" s="228"/>
      <c r="AG74" t="s">
        <v>276</v>
      </c>
    </row>
    <row r="75" spans="1:60" outlineLevel="1" x14ac:dyDescent="0.2">
      <c r="A75" s="236">
        <v>17</v>
      </c>
      <c r="B75" s="237" t="s">
        <v>2950</v>
      </c>
      <c r="C75" s="247" t="s">
        <v>2951</v>
      </c>
      <c r="D75" s="238" t="s">
        <v>439</v>
      </c>
      <c r="E75" s="239">
        <v>462.97</v>
      </c>
      <c r="F75" s="240"/>
      <c r="G75" s="241">
        <f>ROUND(E75*F75,2)</f>
        <v>0</v>
      </c>
      <c r="H75" s="240"/>
      <c r="I75" s="241">
        <f>ROUND(E75*H75,2)</f>
        <v>0</v>
      </c>
      <c r="J75" s="240"/>
      <c r="K75" s="241">
        <f>ROUND(E75*J75,2)</f>
        <v>0</v>
      </c>
      <c r="L75" s="241">
        <v>21</v>
      </c>
      <c r="M75" s="241">
        <f>G75*(1+L75/100)</f>
        <v>0</v>
      </c>
      <c r="N75" s="239">
        <v>5.9199999999999999E-3</v>
      </c>
      <c r="O75" s="239">
        <f>ROUND(E75*N75,2)</f>
        <v>2.74</v>
      </c>
      <c r="P75" s="239">
        <v>0</v>
      </c>
      <c r="Q75" s="239">
        <f>ROUND(E75*P75,2)</f>
        <v>0</v>
      </c>
      <c r="R75" s="241" t="s">
        <v>836</v>
      </c>
      <c r="S75" s="241" t="s">
        <v>280</v>
      </c>
      <c r="T75" s="242" t="s">
        <v>441</v>
      </c>
      <c r="U75" s="222">
        <v>0.26</v>
      </c>
      <c r="V75" s="222">
        <f>ROUND(E75*U75,2)</f>
        <v>120.37</v>
      </c>
      <c r="W75" s="222"/>
      <c r="X75" s="222" t="s">
        <v>399</v>
      </c>
      <c r="Y75" s="222" t="s">
        <v>283</v>
      </c>
      <c r="Z75" s="212"/>
      <c r="AA75" s="212"/>
      <c r="AB75" s="212"/>
      <c r="AC75" s="212"/>
      <c r="AD75" s="212"/>
      <c r="AE75" s="212"/>
      <c r="AF75" s="212"/>
      <c r="AG75" s="212" t="s">
        <v>400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9" t="s">
        <v>2941</v>
      </c>
      <c r="D76" s="226"/>
      <c r="E76" s="227"/>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49" t="s">
        <v>2952</v>
      </c>
      <c r="D77" s="226"/>
      <c r="E77" s="227">
        <v>13.38</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288</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49" t="s">
        <v>2953</v>
      </c>
      <c r="D78" s="226"/>
      <c r="E78" s="227">
        <v>27.59</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2954</v>
      </c>
      <c r="D79" s="226"/>
      <c r="E79" s="227">
        <v>422</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229" t="s">
        <v>275</v>
      </c>
      <c r="B80" s="230" t="s">
        <v>168</v>
      </c>
      <c r="C80" s="246" t="s">
        <v>169</v>
      </c>
      <c r="D80" s="231"/>
      <c r="E80" s="232"/>
      <c r="F80" s="233"/>
      <c r="G80" s="233">
        <f>SUMIF(AG81:AG82,"&lt;&gt;NOR",G81:G82)</f>
        <v>0</v>
      </c>
      <c r="H80" s="233"/>
      <c r="I80" s="233">
        <f>SUM(I81:I82)</f>
        <v>0</v>
      </c>
      <c r="J80" s="233"/>
      <c r="K80" s="233">
        <f>SUM(K81:K82)</f>
        <v>0</v>
      </c>
      <c r="L80" s="233"/>
      <c r="M80" s="233">
        <f>SUM(M81:M82)</f>
        <v>0</v>
      </c>
      <c r="N80" s="232"/>
      <c r="O80" s="232">
        <f>SUM(O81:O82)</f>
        <v>0.15</v>
      </c>
      <c r="P80" s="232"/>
      <c r="Q80" s="232">
        <f>SUM(Q81:Q82)</f>
        <v>0</v>
      </c>
      <c r="R80" s="233"/>
      <c r="S80" s="233"/>
      <c r="T80" s="234"/>
      <c r="U80" s="228"/>
      <c r="V80" s="228">
        <f>SUM(V81:V82)</f>
        <v>1191.96</v>
      </c>
      <c r="W80" s="228"/>
      <c r="X80" s="228"/>
      <c r="Y80" s="228"/>
      <c r="AG80" t="s">
        <v>276</v>
      </c>
    </row>
    <row r="81" spans="1:60" ht="56.25" outlineLevel="1" x14ac:dyDescent="0.2">
      <c r="A81" s="236">
        <v>18</v>
      </c>
      <c r="B81" s="237" t="s">
        <v>879</v>
      </c>
      <c r="C81" s="247" t="s">
        <v>880</v>
      </c>
      <c r="D81" s="238" t="s">
        <v>439</v>
      </c>
      <c r="E81" s="239">
        <v>3870</v>
      </c>
      <c r="F81" s="240"/>
      <c r="G81" s="241">
        <f>ROUND(E81*F81,2)</f>
        <v>0</v>
      </c>
      <c r="H81" s="240"/>
      <c r="I81" s="241">
        <f>ROUND(E81*H81,2)</f>
        <v>0</v>
      </c>
      <c r="J81" s="240"/>
      <c r="K81" s="241">
        <f>ROUND(E81*J81,2)</f>
        <v>0</v>
      </c>
      <c r="L81" s="241">
        <v>21</v>
      </c>
      <c r="M81" s="241">
        <f>G81*(1+L81/100)</f>
        <v>0</v>
      </c>
      <c r="N81" s="239">
        <v>4.0000000000000003E-5</v>
      </c>
      <c r="O81" s="239">
        <f>ROUND(E81*N81,2)</f>
        <v>0.15</v>
      </c>
      <c r="P81" s="239">
        <v>0</v>
      </c>
      <c r="Q81" s="239">
        <f>ROUND(E81*P81,2)</f>
        <v>0</v>
      </c>
      <c r="R81" s="241" t="s">
        <v>472</v>
      </c>
      <c r="S81" s="241" t="s">
        <v>280</v>
      </c>
      <c r="T81" s="242" t="s">
        <v>441</v>
      </c>
      <c r="U81" s="222">
        <v>0.308</v>
      </c>
      <c r="V81" s="222">
        <f>ROUND(E81*U81,2)</f>
        <v>1191.96</v>
      </c>
      <c r="W81" s="222"/>
      <c r="X81" s="222" t="s">
        <v>399</v>
      </c>
      <c r="Y81" s="222" t="s">
        <v>283</v>
      </c>
      <c r="Z81" s="212"/>
      <c r="AA81" s="212"/>
      <c r="AB81" s="212"/>
      <c r="AC81" s="212"/>
      <c r="AD81" s="212"/>
      <c r="AE81" s="212"/>
      <c r="AF81" s="212"/>
      <c r="AG81" s="212" t="s">
        <v>400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49" t="s">
        <v>2955</v>
      </c>
      <c r="D82" s="226"/>
      <c r="E82" s="227">
        <v>3870</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288</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x14ac:dyDescent="0.2">
      <c r="A83" s="229" t="s">
        <v>275</v>
      </c>
      <c r="B83" s="230" t="s">
        <v>170</v>
      </c>
      <c r="C83" s="246" t="s">
        <v>171</v>
      </c>
      <c r="D83" s="231"/>
      <c r="E83" s="232"/>
      <c r="F83" s="233"/>
      <c r="G83" s="233">
        <f>SUMIF(AG84:AG138,"&lt;&gt;NOR",G84:G138)</f>
        <v>0</v>
      </c>
      <c r="H83" s="233"/>
      <c r="I83" s="233">
        <f>SUM(I84:I138)</f>
        <v>0</v>
      </c>
      <c r="J83" s="233"/>
      <c r="K83" s="233">
        <f>SUM(K84:K138)</f>
        <v>0</v>
      </c>
      <c r="L83" s="233"/>
      <c r="M83" s="233">
        <f>SUM(M84:M138)</f>
        <v>0</v>
      </c>
      <c r="N83" s="232"/>
      <c r="O83" s="232">
        <f>SUM(O84:O138)</f>
        <v>0.1</v>
      </c>
      <c r="P83" s="232"/>
      <c r="Q83" s="232">
        <f>SUM(Q84:Q138)</f>
        <v>16.880000000000003</v>
      </c>
      <c r="R83" s="233"/>
      <c r="S83" s="233"/>
      <c r="T83" s="234"/>
      <c r="U83" s="228"/>
      <c r="V83" s="228">
        <f>SUM(V84:V138)</f>
        <v>573.62</v>
      </c>
      <c r="W83" s="228"/>
      <c r="X83" s="228"/>
      <c r="Y83" s="228"/>
      <c r="AG83" t="s">
        <v>276</v>
      </c>
    </row>
    <row r="84" spans="1:60" outlineLevel="1" x14ac:dyDescent="0.2">
      <c r="A84" s="236">
        <v>19</v>
      </c>
      <c r="B84" s="237" t="s">
        <v>2956</v>
      </c>
      <c r="C84" s="247" t="s">
        <v>2957</v>
      </c>
      <c r="D84" s="238" t="s">
        <v>439</v>
      </c>
      <c r="E84" s="239">
        <v>0.8075</v>
      </c>
      <c r="F84" s="240"/>
      <c r="G84" s="241">
        <f>ROUND(E84*F84,2)</f>
        <v>0</v>
      </c>
      <c r="H84" s="240"/>
      <c r="I84" s="241">
        <f>ROUND(E84*H84,2)</f>
        <v>0</v>
      </c>
      <c r="J84" s="240"/>
      <c r="K84" s="241">
        <f>ROUND(E84*J84,2)</f>
        <v>0</v>
      </c>
      <c r="L84" s="241">
        <v>21</v>
      </c>
      <c r="M84" s="241">
        <f>G84*(1+L84/100)</f>
        <v>0</v>
      </c>
      <c r="N84" s="239">
        <v>0</v>
      </c>
      <c r="O84" s="239">
        <f>ROUND(E84*N84,2)</f>
        <v>0</v>
      </c>
      <c r="P84" s="239">
        <v>0.432</v>
      </c>
      <c r="Q84" s="239">
        <f>ROUND(E84*P84,2)</f>
        <v>0.35</v>
      </c>
      <c r="R84" s="241" t="s">
        <v>892</v>
      </c>
      <c r="S84" s="241" t="s">
        <v>280</v>
      </c>
      <c r="T84" s="242" t="s">
        <v>441</v>
      </c>
      <c r="U84" s="222">
        <v>3</v>
      </c>
      <c r="V84" s="222">
        <f>ROUND(E84*U84,2)</f>
        <v>2.42</v>
      </c>
      <c r="W84" s="222"/>
      <c r="X84" s="222" t="s">
        <v>399</v>
      </c>
      <c r="Y84" s="222" t="s">
        <v>283</v>
      </c>
      <c r="Z84" s="212"/>
      <c r="AA84" s="212"/>
      <c r="AB84" s="212"/>
      <c r="AC84" s="212"/>
      <c r="AD84" s="212"/>
      <c r="AE84" s="212"/>
      <c r="AF84" s="212"/>
      <c r="AG84" s="212" t="s">
        <v>400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49" t="s">
        <v>2958</v>
      </c>
      <c r="D85" s="226"/>
      <c r="E85" s="227">
        <v>0.8075</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288</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1" x14ac:dyDescent="0.2">
      <c r="A86" s="236">
        <v>20</v>
      </c>
      <c r="B86" s="237" t="s">
        <v>2959</v>
      </c>
      <c r="C86" s="247" t="s">
        <v>2960</v>
      </c>
      <c r="D86" s="238" t="s">
        <v>445</v>
      </c>
      <c r="E86" s="239">
        <v>2.0013000000000001</v>
      </c>
      <c r="F86" s="240"/>
      <c r="G86" s="241">
        <f>ROUND(E86*F86,2)</f>
        <v>0</v>
      </c>
      <c r="H86" s="240"/>
      <c r="I86" s="241">
        <f>ROUND(E86*H86,2)</f>
        <v>0</v>
      </c>
      <c r="J86" s="240"/>
      <c r="K86" s="241">
        <f>ROUND(E86*J86,2)</f>
        <v>0</v>
      </c>
      <c r="L86" s="241">
        <v>21</v>
      </c>
      <c r="M86" s="241">
        <f>G86*(1+L86/100)</f>
        <v>0</v>
      </c>
      <c r="N86" s="239">
        <v>0</v>
      </c>
      <c r="O86" s="239">
        <f>ROUND(E86*N86,2)</f>
        <v>0</v>
      </c>
      <c r="P86" s="239">
        <v>2.2000000000000002</v>
      </c>
      <c r="Q86" s="239">
        <f>ROUND(E86*P86,2)</f>
        <v>4.4000000000000004</v>
      </c>
      <c r="R86" s="241" t="s">
        <v>892</v>
      </c>
      <c r="S86" s="241" t="s">
        <v>280</v>
      </c>
      <c r="T86" s="242" t="s">
        <v>441</v>
      </c>
      <c r="U86" s="222">
        <v>5.23</v>
      </c>
      <c r="V86" s="222">
        <f>ROUND(E86*U86,2)</f>
        <v>10.47</v>
      </c>
      <c r="W86" s="222"/>
      <c r="X86" s="222" t="s">
        <v>399</v>
      </c>
      <c r="Y86" s="222" t="s">
        <v>283</v>
      </c>
      <c r="Z86" s="212"/>
      <c r="AA86" s="212"/>
      <c r="AB86" s="212"/>
      <c r="AC86" s="212"/>
      <c r="AD86" s="212"/>
      <c r="AE86" s="212"/>
      <c r="AF86" s="212"/>
      <c r="AG86" s="212" t="s">
        <v>400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49" t="s">
        <v>2931</v>
      </c>
      <c r="D87" s="226"/>
      <c r="E87" s="227"/>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49" t="s">
        <v>2961</v>
      </c>
      <c r="D88" s="226"/>
      <c r="E88" s="227">
        <v>2.0013000000000001</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288</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36">
        <v>21</v>
      </c>
      <c r="B89" s="237" t="s">
        <v>2962</v>
      </c>
      <c r="C89" s="247" t="s">
        <v>2963</v>
      </c>
      <c r="D89" s="238" t="s">
        <v>439</v>
      </c>
      <c r="E89" s="239">
        <v>27.59</v>
      </c>
      <c r="F89" s="240"/>
      <c r="G89" s="241">
        <f>ROUND(E89*F89,2)</f>
        <v>0</v>
      </c>
      <c r="H89" s="240"/>
      <c r="I89" s="241">
        <f>ROUND(E89*H89,2)</f>
        <v>0</v>
      </c>
      <c r="J89" s="240"/>
      <c r="K89" s="241">
        <f>ROUND(E89*J89,2)</f>
        <v>0</v>
      </c>
      <c r="L89" s="241">
        <v>21</v>
      </c>
      <c r="M89" s="241">
        <f>G89*(1+L89/100)</f>
        <v>0</v>
      </c>
      <c r="N89" s="239">
        <v>0</v>
      </c>
      <c r="O89" s="239">
        <f>ROUND(E89*N89,2)</f>
        <v>0</v>
      </c>
      <c r="P89" s="239">
        <v>7.0000000000000007E-2</v>
      </c>
      <c r="Q89" s="239">
        <f>ROUND(E89*P89,2)</f>
        <v>1.93</v>
      </c>
      <c r="R89" s="241" t="s">
        <v>892</v>
      </c>
      <c r="S89" s="241" t="s">
        <v>280</v>
      </c>
      <c r="T89" s="242" t="s">
        <v>441</v>
      </c>
      <c r="U89" s="222">
        <v>0.15</v>
      </c>
      <c r="V89" s="222">
        <f>ROUND(E89*U89,2)</f>
        <v>4.1399999999999997</v>
      </c>
      <c r="W89" s="222"/>
      <c r="X89" s="222" t="s">
        <v>399</v>
      </c>
      <c r="Y89" s="222" t="s">
        <v>283</v>
      </c>
      <c r="Z89" s="212"/>
      <c r="AA89" s="212"/>
      <c r="AB89" s="212"/>
      <c r="AC89" s="212"/>
      <c r="AD89" s="212"/>
      <c r="AE89" s="212"/>
      <c r="AF89" s="212"/>
      <c r="AG89" s="212" t="s">
        <v>400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64" t="s">
        <v>2964</v>
      </c>
      <c r="D90" s="256"/>
      <c r="E90" s="256"/>
      <c r="F90" s="256"/>
      <c r="G90" s="256"/>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448</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49" t="s">
        <v>2931</v>
      </c>
      <c r="D91" s="226"/>
      <c r="E91" s="227"/>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49" t="s">
        <v>2953</v>
      </c>
      <c r="D92" s="226"/>
      <c r="E92" s="227">
        <v>27.59</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288</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36">
        <v>22</v>
      </c>
      <c r="B93" s="237" t="s">
        <v>911</v>
      </c>
      <c r="C93" s="247" t="s">
        <v>912</v>
      </c>
      <c r="D93" s="238" t="s">
        <v>492</v>
      </c>
      <c r="E93" s="239">
        <v>4</v>
      </c>
      <c r="F93" s="240"/>
      <c r="G93" s="241">
        <f>ROUND(E93*F93,2)</f>
        <v>0</v>
      </c>
      <c r="H93" s="240"/>
      <c r="I93" s="241">
        <f>ROUND(E93*H93,2)</f>
        <v>0</v>
      </c>
      <c r="J93" s="240"/>
      <c r="K93" s="241">
        <f>ROUND(E93*J93,2)</f>
        <v>0</v>
      </c>
      <c r="L93" s="241">
        <v>21</v>
      </c>
      <c r="M93" s="241">
        <f>G93*(1+L93/100)</f>
        <v>0</v>
      </c>
      <c r="N93" s="239">
        <v>0</v>
      </c>
      <c r="O93" s="239">
        <f>ROUND(E93*N93,2)</f>
        <v>0</v>
      </c>
      <c r="P93" s="239">
        <v>0</v>
      </c>
      <c r="Q93" s="239">
        <f>ROUND(E93*P93,2)</f>
        <v>0</v>
      </c>
      <c r="R93" s="241" t="s">
        <v>892</v>
      </c>
      <c r="S93" s="241" t="s">
        <v>280</v>
      </c>
      <c r="T93" s="242" t="s">
        <v>441</v>
      </c>
      <c r="U93" s="222">
        <v>0.03</v>
      </c>
      <c r="V93" s="222">
        <f>ROUND(E93*U93,2)</f>
        <v>0.12</v>
      </c>
      <c r="W93" s="222"/>
      <c r="X93" s="222" t="s">
        <v>399</v>
      </c>
      <c r="Y93" s="222" t="s">
        <v>283</v>
      </c>
      <c r="Z93" s="212"/>
      <c r="AA93" s="212"/>
      <c r="AB93" s="212"/>
      <c r="AC93" s="212"/>
      <c r="AD93" s="212"/>
      <c r="AE93" s="212"/>
      <c r="AF93" s="212"/>
      <c r="AG93" s="212" t="s">
        <v>400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64" t="s">
        <v>913</v>
      </c>
      <c r="D94" s="256"/>
      <c r="E94" s="256"/>
      <c r="F94" s="256"/>
      <c r="G94" s="256"/>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448</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49" t="s">
        <v>2965</v>
      </c>
      <c r="D95" s="226"/>
      <c r="E95" s="227">
        <v>4</v>
      </c>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288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36">
        <v>23</v>
      </c>
      <c r="B96" s="237" t="s">
        <v>920</v>
      </c>
      <c r="C96" s="247" t="s">
        <v>921</v>
      </c>
      <c r="D96" s="238" t="s">
        <v>439</v>
      </c>
      <c r="E96" s="239">
        <v>4.93</v>
      </c>
      <c r="F96" s="240"/>
      <c r="G96" s="241">
        <f>ROUND(E96*F96,2)</f>
        <v>0</v>
      </c>
      <c r="H96" s="240"/>
      <c r="I96" s="241">
        <f>ROUND(E96*H96,2)</f>
        <v>0</v>
      </c>
      <c r="J96" s="240"/>
      <c r="K96" s="241">
        <f>ROUND(E96*J96,2)</f>
        <v>0</v>
      </c>
      <c r="L96" s="241">
        <v>21</v>
      </c>
      <c r="M96" s="241">
        <f>G96*(1+L96/100)</f>
        <v>0</v>
      </c>
      <c r="N96" s="239">
        <v>1E-3</v>
      </c>
      <c r="O96" s="239">
        <f>ROUND(E96*N96,2)</f>
        <v>0</v>
      </c>
      <c r="P96" s="239">
        <v>3.1E-2</v>
      </c>
      <c r="Q96" s="239">
        <f>ROUND(E96*P96,2)</f>
        <v>0.15</v>
      </c>
      <c r="R96" s="241" t="s">
        <v>892</v>
      </c>
      <c r="S96" s="241" t="s">
        <v>280</v>
      </c>
      <c r="T96" s="242" t="s">
        <v>441</v>
      </c>
      <c r="U96" s="222">
        <v>0.33100000000000002</v>
      </c>
      <c r="V96" s="222">
        <f>ROUND(E96*U96,2)</f>
        <v>1.63</v>
      </c>
      <c r="W96" s="222"/>
      <c r="X96" s="222" t="s">
        <v>399</v>
      </c>
      <c r="Y96" s="222" t="s">
        <v>283</v>
      </c>
      <c r="Z96" s="212"/>
      <c r="AA96" s="212"/>
      <c r="AB96" s="212"/>
      <c r="AC96" s="212"/>
      <c r="AD96" s="212"/>
      <c r="AE96" s="212"/>
      <c r="AF96" s="212"/>
      <c r="AG96" s="212" t="s">
        <v>400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64" t="s">
        <v>900</v>
      </c>
      <c r="D97" s="256"/>
      <c r="E97" s="256"/>
      <c r="F97" s="256"/>
      <c r="G97" s="256"/>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448</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49" t="s">
        <v>2966</v>
      </c>
      <c r="D98" s="226"/>
      <c r="E98" s="227">
        <v>4.93</v>
      </c>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36">
        <v>24</v>
      </c>
      <c r="B99" s="237" t="s">
        <v>2967</v>
      </c>
      <c r="C99" s="247" t="s">
        <v>2968</v>
      </c>
      <c r="D99" s="238" t="s">
        <v>492</v>
      </c>
      <c r="E99" s="239">
        <v>3</v>
      </c>
      <c r="F99" s="240"/>
      <c r="G99" s="241">
        <f>ROUND(E99*F99,2)</f>
        <v>0</v>
      </c>
      <c r="H99" s="240"/>
      <c r="I99" s="241">
        <f>ROUND(E99*H99,2)</f>
        <v>0</v>
      </c>
      <c r="J99" s="240"/>
      <c r="K99" s="241">
        <f>ROUND(E99*J99,2)</f>
        <v>0</v>
      </c>
      <c r="L99" s="241">
        <v>21</v>
      </c>
      <c r="M99" s="241">
        <f>G99*(1+L99/100)</f>
        <v>0</v>
      </c>
      <c r="N99" s="239">
        <v>0</v>
      </c>
      <c r="O99" s="239">
        <f>ROUND(E99*N99,2)</f>
        <v>0</v>
      </c>
      <c r="P99" s="239">
        <v>0</v>
      </c>
      <c r="Q99" s="239">
        <f>ROUND(E99*P99,2)</f>
        <v>0</v>
      </c>
      <c r="R99" s="241" t="s">
        <v>892</v>
      </c>
      <c r="S99" s="241" t="s">
        <v>280</v>
      </c>
      <c r="T99" s="242" t="s">
        <v>441</v>
      </c>
      <c r="U99" s="222">
        <v>0.08</v>
      </c>
      <c r="V99" s="222">
        <f>ROUND(E99*U99,2)</f>
        <v>0.24</v>
      </c>
      <c r="W99" s="222"/>
      <c r="X99" s="222" t="s">
        <v>399</v>
      </c>
      <c r="Y99" s="222" t="s">
        <v>283</v>
      </c>
      <c r="Z99" s="212"/>
      <c r="AA99" s="212"/>
      <c r="AB99" s="212"/>
      <c r="AC99" s="212"/>
      <c r="AD99" s="212"/>
      <c r="AE99" s="212"/>
      <c r="AF99" s="212"/>
      <c r="AG99" s="212" t="s">
        <v>400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64" t="s">
        <v>944</v>
      </c>
      <c r="D100" s="256"/>
      <c r="E100" s="256"/>
      <c r="F100" s="256"/>
      <c r="G100" s="256"/>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448</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49" t="s">
        <v>2969</v>
      </c>
      <c r="D101" s="226"/>
      <c r="E101" s="227">
        <v>3</v>
      </c>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288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33.75" outlineLevel="1" x14ac:dyDescent="0.2">
      <c r="A102" s="236">
        <v>25</v>
      </c>
      <c r="B102" s="237" t="s">
        <v>2970</v>
      </c>
      <c r="C102" s="247" t="s">
        <v>2971</v>
      </c>
      <c r="D102" s="238" t="s">
        <v>439</v>
      </c>
      <c r="E102" s="239">
        <v>3.3250000000000002</v>
      </c>
      <c r="F102" s="240"/>
      <c r="G102" s="241">
        <f>ROUND(E102*F102,2)</f>
        <v>0</v>
      </c>
      <c r="H102" s="240"/>
      <c r="I102" s="241">
        <f>ROUND(E102*H102,2)</f>
        <v>0</v>
      </c>
      <c r="J102" s="240"/>
      <c r="K102" s="241">
        <f>ROUND(E102*J102,2)</f>
        <v>0</v>
      </c>
      <c r="L102" s="241">
        <v>21</v>
      </c>
      <c r="M102" s="241">
        <f>G102*(1+L102/100)</f>
        <v>0</v>
      </c>
      <c r="N102" s="239">
        <v>1.17E-3</v>
      </c>
      <c r="O102" s="239">
        <f>ROUND(E102*N102,2)</f>
        <v>0</v>
      </c>
      <c r="P102" s="239">
        <v>7.5999999999999998E-2</v>
      </c>
      <c r="Q102" s="239">
        <f>ROUND(E102*P102,2)</f>
        <v>0.25</v>
      </c>
      <c r="R102" s="241" t="s">
        <v>892</v>
      </c>
      <c r="S102" s="241" t="s">
        <v>280</v>
      </c>
      <c r="T102" s="242" t="s">
        <v>441</v>
      </c>
      <c r="U102" s="222">
        <v>0.93899999999999995</v>
      </c>
      <c r="V102" s="222">
        <f>ROUND(E102*U102,2)</f>
        <v>3.12</v>
      </c>
      <c r="W102" s="222"/>
      <c r="X102" s="222" t="s">
        <v>399</v>
      </c>
      <c r="Y102" s="222" t="s">
        <v>283</v>
      </c>
      <c r="Z102" s="212"/>
      <c r="AA102" s="212"/>
      <c r="AB102" s="212"/>
      <c r="AC102" s="212"/>
      <c r="AD102" s="212"/>
      <c r="AE102" s="212"/>
      <c r="AF102" s="212"/>
      <c r="AG102" s="212" t="s">
        <v>400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49" t="s">
        <v>2972</v>
      </c>
      <c r="D103" s="226"/>
      <c r="E103" s="227">
        <v>3.3250000000000002</v>
      </c>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288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33.75" outlineLevel="1" x14ac:dyDescent="0.2">
      <c r="A104" s="236">
        <v>26</v>
      </c>
      <c r="B104" s="237" t="s">
        <v>2970</v>
      </c>
      <c r="C104" s="247" t="s">
        <v>2971</v>
      </c>
      <c r="D104" s="238" t="s">
        <v>439</v>
      </c>
      <c r="E104" s="239">
        <v>2.0499999999999998</v>
      </c>
      <c r="F104" s="240"/>
      <c r="G104" s="241">
        <f>ROUND(E104*F104,2)</f>
        <v>0</v>
      </c>
      <c r="H104" s="240"/>
      <c r="I104" s="241">
        <f>ROUND(E104*H104,2)</f>
        <v>0</v>
      </c>
      <c r="J104" s="240"/>
      <c r="K104" s="241">
        <f>ROUND(E104*J104,2)</f>
        <v>0</v>
      </c>
      <c r="L104" s="241">
        <v>21</v>
      </c>
      <c r="M104" s="241">
        <f>G104*(1+L104/100)</f>
        <v>0</v>
      </c>
      <c r="N104" s="239">
        <v>1.17E-3</v>
      </c>
      <c r="O104" s="239">
        <f>ROUND(E104*N104,2)</f>
        <v>0</v>
      </c>
      <c r="P104" s="239">
        <v>7.5999999999999998E-2</v>
      </c>
      <c r="Q104" s="239">
        <f>ROUND(E104*P104,2)</f>
        <v>0.16</v>
      </c>
      <c r="R104" s="241" t="s">
        <v>892</v>
      </c>
      <c r="S104" s="241" t="s">
        <v>280</v>
      </c>
      <c r="T104" s="242" t="s">
        <v>441</v>
      </c>
      <c r="U104" s="222">
        <v>0.93899999999999995</v>
      </c>
      <c r="V104" s="222">
        <f>ROUND(E104*U104,2)</f>
        <v>1.92</v>
      </c>
      <c r="W104" s="222"/>
      <c r="X104" s="222" t="s">
        <v>399</v>
      </c>
      <c r="Y104" s="222" t="s">
        <v>283</v>
      </c>
      <c r="Z104" s="212"/>
      <c r="AA104" s="212"/>
      <c r="AB104" s="212"/>
      <c r="AC104" s="212"/>
      <c r="AD104" s="212"/>
      <c r="AE104" s="212"/>
      <c r="AF104" s="212"/>
      <c r="AG104" s="212" t="s">
        <v>400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49" t="s">
        <v>2973</v>
      </c>
      <c r="D105" s="226"/>
      <c r="E105" s="227">
        <v>2.0499999999999998</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36">
        <v>27</v>
      </c>
      <c r="B106" s="237" t="s">
        <v>2974</v>
      </c>
      <c r="C106" s="247" t="s">
        <v>2975</v>
      </c>
      <c r="D106" s="238" t="s">
        <v>564</v>
      </c>
      <c r="E106" s="239">
        <v>10</v>
      </c>
      <c r="F106" s="240"/>
      <c r="G106" s="241">
        <f>ROUND(E106*F106,2)</f>
        <v>0</v>
      </c>
      <c r="H106" s="240"/>
      <c r="I106" s="241">
        <f>ROUND(E106*H106,2)</f>
        <v>0</v>
      </c>
      <c r="J106" s="240"/>
      <c r="K106" s="241">
        <f>ROUND(E106*J106,2)</f>
        <v>0</v>
      </c>
      <c r="L106" s="241">
        <v>21</v>
      </c>
      <c r="M106" s="241">
        <f>G106*(1+L106/100)</f>
        <v>0</v>
      </c>
      <c r="N106" s="239">
        <v>0</v>
      </c>
      <c r="O106" s="239">
        <f>ROUND(E106*N106,2)</f>
        <v>0</v>
      </c>
      <c r="P106" s="239">
        <v>2.3900000000000001E-2</v>
      </c>
      <c r="Q106" s="239">
        <f>ROUND(E106*P106,2)</f>
        <v>0.24</v>
      </c>
      <c r="R106" s="241" t="s">
        <v>892</v>
      </c>
      <c r="S106" s="241" t="s">
        <v>280</v>
      </c>
      <c r="T106" s="242" t="s">
        <v>441</v>
      </c>
      <c r="U106" s="222">
        <v>3.5</v>
      </c>
      <c r="V106" s="222">
        <f>ROUND(E106*U106,2)</f>
        <v>35</v>
      </c>
      <c r="W106" s="222"/>
      <c r="X106" s="222" t="s">
        <v>399</v>
      </c>
      <c r="Y106" s="222" t="s">
        <v>283</v>
      </c>
      <c r="Z106" s="212"/>
      <c r="AA106" s="212"/>
      <c r="AB106" s="212"/>
      <c r="AC106" s="212"/>
      <c r="AD106" s="212"/>
      <c r="AE106" s="212"/>
      <c r="AF106" s="212"/>
      <c r="AG106" s="212" t="s">
        <v>400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49" t="s">
        <v>2976</v>
      </c>
      <c r="D107" s="226"/>
      <c r="E107" s="227"/>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288</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49" t="s">
        <v>2977</v>
      </c>
      <c r="D108" s="226"/>
      <c r="E108" s="227">
        <v>10</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288</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36">
        <v>28</v>
      </c>
      <c r="B109" s="237" t="s">
        <v>2978</v>
      </c>
      <c r="C109" s="247" t="s">
        <v>2979</v>
      </c>
      <c r="D109" s="238" t="s">
        <v>564</v>
      </c>
      <c r="E109" s="239">
        <v>7</v>
      </c>
      <c r="F109" s="240"/>
      <c r="G109" s="241">
        <f>ROUND(E109*F109,2)</f>
        <v>0</v>
      </c>
      <c r="H109" s="240"/>
      <c r="I109" s="241">
        <f>ROUND(E109*H109,2)</f>
        <v>0</v>
      </c>
      <c r="J109" s="240"/>
      <c r="K109" s="241">
        <f>ROUND(E109*J109,2)</f>
        <v>0</v>
      </c>
      <c r="L109" s="241">
        <v>21</v>
      </c>
      <c r="M109" s="241">
        <f>G109*(1+L109/100)</f>
        <v>0</v>
      </c>
      <c r="N109" s="239">
        <v>0</v>
      </c>
      <c r="O109" s="239">
        <f>ROUND(E109*N109,2)</f>
        <v>0</v>
      </c>
      <c r="P109" s="239">
        <v>3.6170000000000001E-2</v>
      </c>
      <c r="Q109" s="239">
        <f>ROUND(E109*P109,2)</f>
        <v>0.25</v>
      </c>
      <c r="R109" s="241" t="s">
        <v>892</v>
      </c>
      <c r="S109" s="241" t="s">
        <v>280</v>
      </c>
      <c r="T109" s="242" t="s">
        <v>441</v>
      </c>
      <c r="U109" s="222">
        <v>4</v>
      </c>
      <c r="V109" s="222">
        <f>ROUND(E109*U109,2)</f>
        <v>28</v>
      </c>
      <c r="W109" s="222"/>
      <c r="X109" s="222" t="s">
        <v>399</v>
      </c>
      <c r="Y109" s="222" t="s">
        <v>283</v>
      </c>
      <c r="Z109" s="212"/>
      <c r="AA109" s="212"/>
      <c r="AB109" s="212"/>
      <c r="AC109" s="212"/>
      <c r="AD109" s="212"/>
      <c r="AE109" s="212"/>
      <c r="AF109" s="212"/>
      <c r="AG109" s="212" t="s">
        <v>400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49" t="s">
        <v>2976</v>
      </c>
      <c r="D110" s="226"/>
      <c r="E110" s="227"/>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288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49" t="s">
        <v>2980</v>
      </c>
      <c r="D111" s="226"/>
      <c r="E111" s="227">
        <v>7</v>
      </c>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288</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36">
        <v>29</v>
      </c>
      <c r="B112" s="237" t="s">
        <v>2981</v>
      </c>
      <c r="C112" s="247" t="s">
        <v>2982</v>
      </c>
      <c r="D112" s="238" t="s">
        <v>564</v>
      </c>
      <c r="E112" s="239">
        <v>10</v>
      </c>
      <c r="F112" s="240"/>
      <c r="G112" s="241">
        <f>ROUND(E112*F112,2)</f>
        <v>0</v>
      </c>
      <c r="H112" s="240"/>
      <c r="I112" s="241">
        <f>ROUND(E112*H112,2)</f>
        <v>0</v>
      </c>
      <c r="J112" s="240"/>
      <c r="K112" s="241">
        <f>ROUND(E112*J112,2)</f>
        <v>0</v>
      </c>
      <c r="L112" s="241">
        <v>21</v>
      </c>
      <c r="M112" s="241">
        <f>G112*(1+L112/100)</f>
        <v>0</v>
      </c>
      <c r="N112" s="239">
        <v>1.0000000000000001E-5</v>
      </c>
      <c r="O112" s="239">
        <f>ROUND(E112*N112,2)</f>
        <v>0</v>
      </c>
      <c r="P112" s="239">
        <v>0</v>
      </c>
      <c r="Q112" s="239">
        <f>ROUND(E112*P112,2)</f>
        <v>0</v>
      </c>
      <c r="R112" s="241" t="s">
        <v>892</v>
      </c>
      <c r="S112" s="241" t="s">
        <v>280</v>
      </c>
      <c r="T112" s="242" t="s">
        <v>441</v>
      </c>
      <c r="U112" s="222">
        <v>1.0289999999999999</v>
      </c>
      <c r="V112" s="222">
        <f>ROUND(E112*U112,2)</f>
        <v>10.29</v>
      </c>
      <c r="W112" s="222"/>
      <c r="X112" s="222" t="s">
        <v>399</v>
      </c>
      <c r="Y112" s="222" t="s">
        <v>283</v>
      </c>
      <c r="Z112" s="212"/>
      <c r="AA112" s="212"/>
      <c r="AB112" s="212"/>
      <c r="AC112" s="212"/>
      <c r="AD112" s="212"/>
      <c r="AE112" s="212"/>
      <c r="AF112" s="212"/>
      <c r="AG112" s="212" t="s">
        <v>400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49" t="s">
        <v>2983</v>
      </c>
      <c r="D113" s="226"/>
      <c r="E113" s="227">
        <v>10</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288</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1" x14ac:dyDescent="0.2">
      <c r="A114" s="236">
        <v>30</v>
      </c>
      <c r="B114" s="237" t="s">
        <v>2984</v>
      </c>
      <c r="C114" s="247" t="s">
        <v>2985</v>
      </c>
      <c r="D114" s="238" t="s">
        <v>564</v>
      </c>
      <c r="E114" s="239">
        <v>7</v>
      </c>
      <c r="F114" s="240"/>
      <c r="G114" s="241">
        <f>ROUND(E114*F114,2)</f>
        <v>0</v>
      </c>
      <c r="H114" s="240"/>
      <c r="I114" s="241">
        <f>ROUND(E114*H114,2)</f>
        <v>0</v>
      </c>
      <c r="J114" s="240"/>
      <c r="K114" s="241">
        <f>ROUND(E114*J114,2)</f>
        <v>0</v>
      </c>
      <c r="L114" s="241">
        <v>21</v>
      </c>
      <c r="M114" s="241">
        <f>G114*(1+L114/100)</f>
        <v>0</v>
      </c>
      <c r="N114" s="239">
        <v>1.0000000000000001E-5</v>
      </c>
      <c r="O114" s="239">
        <f>ROUND(E114*N114,2)</f>
        <v>0</v>
      </c>
      <c r="P114" s="239">
        <v>0</v>
      </c>
      <c r="Q114" s="239">
        <f>ROUND(E114*P114,2)</f>
        <v>0</v>
      </c>
      <c r="R114" s="241" t="s">
        <v>892</v>
      </c>
      <c r="S114" s="241" t="s">
        <v>280</v>
      </c>
      <c r="T114" s="242" t="s">
        <v>441</v>
      </c>
      <c r="U114" s="222">
        <v>1.2689999999999999</v>
      </c>
      <c r="V114" s="222">
        <f>ROUND(E114*U114,2)</f>
        <v>8.8800000000000008</v>
      </c>
      <c r="W114" s="222"/>
      <c r="X114" s="222" t="s">
        <v>399</v>
      </c>
      <c r="Y114" s="222" t="s">
        <v>283</v>
      </c>
      <c r="Z114" s="212"/>
      <c r="AA114" s="212"/>
      <c r="AB114" s="212"/>
      <c r="AC114" s="212"/>
      <c r="AD114" s="212"/>
      <c r="AE114" s="212"/>
      <c r="AF114" s="212"/>
      <c r="AG114" s="212" t="s">
        <v>400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49" t="s">
        <v>2986</v>
      </c>
      <c r="D115" s="226"/>
      <c r="E115" s="227">
        <v>7</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288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36">
        <v>31</v>
      </c>
      <c r="B116" s="237" t="s">
        <v>2987</v>
      </c>
      <c r="C116" s="247" t="s">
        <v>2988</v>
      </c>
      <c r="D116" s="238" t="s">
        <v>564</v>
      </c>
      <c r="E116" s="239">
        <v>44.8</v>
      </c>
      <c r="F116" s="240"/>
      <c r="G116" s="241">
        <f>ROUND(E116*F116,2)</f>
        <v>0</v>
      </c>
      <c r="H116" s="240"/>
      <c r="I116" s="241">
        <f>ROUND(E116*H116,2)</f>
        <v>0</v>
      </c>
      <c r="J116" s="240"/>
      <c r="K116" s="241">
        <f>ROUND(E116*J116,2)</f>
        <v>0</v>
      </c>
      <c r="L116" s="241">
        <v>21</v>
      </c>
      <c r="M116" s="241">
        <f>G116*(1+L116/100)</f>
        <v>0</v>
      </c>
      <c r="N116" s="239">
        <v>0</v>
      </c>
      <c r="O116" s="239">
        <f>ROUND(E116*N116,2)</f>
        <v>0</v>
      </c>
      <c r="P116" s="239">
        <v>4.8230000000000002E-2</v>
      </c>
      <c r="Q116" s="239">
        <f>ROUND(E116*P116,2)</f>
        <v>2.16</v>
      </c>
      <c r="R116" s="241" t="s">
        <v>892</v>
      </c>
      <c r="S116" s="241" t="s">
        <v>280</v>
      </c>
      <c r="T116" s="242" t="s">
        <v>441</v>
      </c>
      <c r="U116" s="222">
        <v>4.2</v>
      </c>
      <c r="V116" s="222">
        <f>ROUND(E116*U116,2)</f>
        <v>188.16</v>
      </c>
      <c r="W116" s="222"/>
      <c r="X116" s="222" t="s">
        <v>399</v>
      </c>
      <c r="Y116" s="222" t="s">
        <v>283</v>
      </c>
      <c r="Z116" s="212"/>
      <c r="AA116" s="212"/>
      <c r="AB116" s="212"/>
      <c r="AC116" s="212"/>
      <c r="AD116" s="212"/>
      <c r="AE116" s="212"/>
      <c r="AF116" s="212"/>
      <c r="AG116" s="212" t="s">
        <v>400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49" t="s">
        <v>2989</v>
      </c>
      <c r="D117" s="226"/>
      <c r="E117" s="227"/>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288</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49" t="s">
        <v>2990</v>
      </c>
      <c r="D118" s="226"/>
      <c r="E118" s="227">
        <v>44.8</v>
      </c>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288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ht="22.5" outlineLevel="1" x14ac:dyDescent="0.2">
      <c r="A119" s="236">
        <v>32</v>
      </c>
      <c r="B119" s="237" t="s">
        <v>2991</v>
      </c>
      <c r="C119" s="247" t="s">
        <v>2992</v>
      </c>
      <c r="D119" s="238" t="s">
        <v>564</v>
      </c>
      <c r="E119" s="239">
        <v>44.8</v>
      </c>
      <c r="F119" s="240"/>
      <c r="G119" s="241">
        <f>ROUND(E119*F119,2)</f>
        <v>0</v>
      </c>
      <c r="H119" s="240"/>
      <c r="I119" s="241">
        <f>ROUND(E119*H119,2)</f>
        <v>0</v>
      </c>
      <c r="J119" s="240"/>
      <c r="K119" s="241">
        <f>ROUND(E119*J119,2)</f>
        <v>0</v>
      </c>
      <c r="L119" s="241">
        <v>21</v>
      </c>
      <c r="M119" s="241">
        <f>G119*(1+L119/100)</f>
        <v>0</v>
      </c>
      <c r="N119" s="239">
        <v>2.2499999999999998E-3</v>
      </c>
      <c r="O119" s="239">
        <f>ROUND(E119*N119,2)</f>
        <v>0.1</v>
      </c>
      <c r="P119" s="239">
        <v>0</v>
      </c>
      <c r="Q119" s="239">
        <f>ROUND(E119*P119,2)</f>
        <v>0</v>
      </c>
      <c r="R119" s="241" t="s">
        <v>892</v>
      </c>
      <c r="S119" s="241" t="s">
        <v>280</v>
      </c>
      <c r="T119" s="242" t="s">
        <v>441</v>
      </c>
      <c r="U119" s="222">
        <v>2.589</v>
      </c>
      <c r="V119" s="222">
        <f>ROUND(E119*U119,2)</f>
        <v>115.99</v>
      </c>
      <c r="W119" s="222"/>
      <c r="X119" s="222" t="s">
        <v>399</v>
      </c>
      <c r="Y119" s="222" t="s">
        <v>283</v>
      </c>
      <c r="Z119" s="212"/>
      <c r="AA119" s="212"/>
      <c r="AB119" s="212"/>
      <c r="AC119" s="212"/>
      <c r="AD119" s="212"/>
      <c r="AE119" s="212"/>
      <c r="AF119" s="212"/>
      <c r="AG119" s="212" t="s">
        <v>400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49" t="s">
        <v>2993</v>
      </c>
      <c r="D120" s="226"/>
      <c r="E120" s="227">
        <v>44.8</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288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ht="22.5" outlineLevel="1" x14ac:dyDescent="0.2">
      <c r="A121" s="236">
        <v>33</v>
      </c>
      <c r="B121" s="237" t="s">
        <v>2994</v>
      </c>
      <c r="C121" s="247" t="s">
        <v>2995</v>
      </c>
      <c r="D121" s="238" t="s">
        <v>439</v>
      </c>
      <c r="E121" s="239">
        <v>96.475200000000001</v>
      </c>
      <c r="F121" s="240"/>
      <c r="G121" s="241">
        <f>ROUND(E121*F121,2)</f>
        <v>0</v>
      </c>
      <c r="H121" s="240"/>
      <c r="I121" s="241">
        <f>ROUND(E121*H121,2)</f>
        <v>0</v>
      </c>
      <c r="J121" s="240"/>
      <c r="K121" s="241">
        <f>ROUND(E121*J121,2)</f>
        <v>0</v>
      </c>
      <c r="L121" s="241">
        <v>21</v>
      </c>
      <c r="M121" s="241">
        <f>G121*(1+L121/100)</f>
        <v>0</v>
      </c>
      <c r="N121" s="239">
        <v>0</v>
      </c>
      <c r="O121" s="239">
        <f>ROUND(E121*N121,2)</f>
        <v>0</v>
      </c>
      <c r="P121" s="239">
        <v>0.01</v>
      </c>
      <c r="Q121" s="239">
        <f>ROUND(E121*P121,2)</f>
        <v>0.96</v>
      </c>
      <c r="R121" s="241" t="s">
        <v>892</v>
      </c>
      <c r="S121" s="241" t="s">
        <v>280</v>
      </c>
      <c r="T121" s="242" t="s">
        <v>441</v>
      </c>
      <c r="U121" s="222">
        <v>0.08</v>
      </c>
      <c r="V121" s="222">
        <f>ROUND(E121*U121,2)</f>
        <v>7.72</v>
      </c>
      <c r="W121" s="222"/>
      <c r="X121" s="222" t="s">
        <v>399</v>
      </c>
      <c r="Y121" s="222" t="s">
        <v>283</v>
      </c>
      <c r="Z121" s="212"/>
      <c r="AA121" s="212"/>
      <c r="AB121" s="212"/>
      <c r="AC121" s="212"/>
      <c r="AD121" s="212"/>
      <c r="AE121" s="212"/>
      <c r="AF121" s="212"/>
      <c r="AG121" s="212" t="s">
        <v>400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49" t="s">
        <v>2931</v>
      </c>
      <c r="D122" s="226"/>
      <c r="E122" s="227"/>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288</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49" t="s">
        <v>2996</v>
      </c>
      <c r="D123" s="226"/>
      <c r="E123" s="227">
        <v>42.966299999999997</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288</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49" t="s">
        <v>2997</v>
      </c>
      <c r="D124" s="226"/>
      <c r="E124" s="227">
        <v>53.508899999999997</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288</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ht="22.5" outlineLevel="1" x14ac:dyDescent="0.2">
      <c r="A125" s="236">
        <v>34</v>
      </c>
      <c r="B125" s="237" t="s">
        <v>991</v>
      </c>
      <c r="C125" s="247" t="s">
        <v>992</v>
      </c>
      <c r="D125" s="238" t="s">
        <v>439</v>
      </c>
      <c r="E125" s="239">
        <v>34.187899999999999</v>
      </c>
      <c r="F125" s="240"/>
      <c r="G125" s="241">
        <f>ROUND(E125*F125,2)</f>
        <v>0</v>
      </c>
      <c r="H125" s="240"/>
      <c r="I125" s="241">
        <f>ROUND(E125*H125,2)</f>
        <v>0</v>
      </c>
      <c r="J125" s="240"/>
      <c r="K125" s="241">
        <f>ROUND(E125*J125,2)</f>
        <v>0</v>
      </c>
      <c r="L125" s="241">
        <v>21</v>
      </c>
      <c r="M125" s="241">
        <f>G125*(1+L125/100)</f>
        <v>0</v>
      </c>
      <c r="N125" s="239">
        <v>0</v>
      </c>
      <c r="O125" s="239">
        <f>ROUND(E125*N125,2)</f>
        <v>0</v>
      </c>
      <c r="P125" s="239">
        <v>4.5999999999999999E-2</v>
      </c>
      <c r="Q125" s="239">
        <f>ROUND(E125*P125,2)</f>
        <v>1.57</v>
      </c>
      <c r="R125" s="241" t="s">
        <v>892</v>
      </c>
      <c r="S125" s="241" t="s">
        <v>280</v>
      </c>
      <c r="T125" s="242" t="s">
        <v>441</v>
      </c>
      <c r="U125" s="222">
        <v>0.26</v>
      </c>
      <c r="V125" s="222">
        <f>ROUND(E125*U125,2)</f>
        <v>8.89</v>
      </c>
      <c r="W125" s="222"/>
      <c r="X125" s="222" t="s">
        <v>399</v>
      </c>
      <c r="Y125" s="222" t="s">
        <v>283</v>
      </c>
      <c r="Z125" s="212"/>
      <c r="AA125" s="212"/>
      <c r="AB125" s="212"/>
      <c r="AC125" s="212"/>
      <c r="AD125" s="212"/>
      <c r="AE125" s="212"/>
      <c r="AF125" s="212"/>
      <c r="AG125" s="212" t="s">
        <v>400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49" t="s">
        <v>2931</v>
      </c>
      <c r="D126" s="226"/>
      <c r="E126" s="227"/>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49" t="s">
        <v>2901</v>
      </c>
      <c r="D127" s="226"/>
      <c r="E127" s="227">
        <v>11.3666</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49" t="s">
        <v>2902</v>
      </c>
      <c r="D128" s="226"/>
      <c r="E128" s="227">
        <v>22.821300000000001</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288</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36">
        <v>35</v>
      </c>
      <c r="B129" s="237" t="s">
        <v>2998</v>
      </c>
      <c r="C129" s="247" t="s">
        <v>2999</v>
      </c>
      <c r="D129" s="238" t="s">
        <v>3000</v>
      </c>
      <c r="E129" s="239">
        <v>200</v>
      </c>
      <c r="F129" s="240"/>
      <c r="G129" s="241">
        <f>ROUND(E129*F129,2)</f>
        <v>0</v>
      </c>
      <c r="H129" s="240"/>
      <c r="I129" s="241">
        <f>ROUND(E129*H129,2)</f>
        <v>0</v>
      </c>
      <c r="J129" s="240"/>
      <c r="K129" s="241">
        <f>ROUND(E129*J129,2)</f>
        <v>0</v>
      </c>
      <c r="L129" s="241">
        <v>21</v>
      </c>
      <c r="M129" s="241">
        <f>G129*(1+L129/100)</f>
        <v>0</v>
      </c>
      <c r="N129" s="239">
        <v>0</v>
      </c>
      <c r="O129" s="239">
        <f>ROUND(E129*N129,2)</f>
        <v>0</v>
      </c>
      <c r="P129" s="239">
        <v>0</v>
      </c>
      <c r="Q129" s="239">
        <f>ROUND(E129*P129,2)</f>
        <v>0</v>
      </c>
      <c r="R129" s="241"/>
      <c r="S129" s="241" t="s">
        <v>316</v>
      </c>
      <c r="T129" s="242" t="s">
        <v>281</v>
      </c>
      <c r="U129" s="222">
        <v>0</v>
      </c>
      <c r="V129" s="222">
        <f>ROUND(E129*U129,2)</f>
        <v>0</v>
      </c>
      <c r="W129" s="222"/>
      <c r="X129" s="222" t="s">
        <v>399</v>
      </c>
      <c r="Y129" s="222" t="s">
        <v>283</v>
      </c>
      <c r="Z129" s="212"/>
      <c r="AA129" s="212"/>
      <c r="AB129" s="212"/>
      <c r="AC129" s="212"/>
      <c r="AD129" s="212"/>
      <c r="AE129" s="212"/>
      <c r="AF129" s="212"/>
      <c r="AG129" s="212" t="s">
        <v>400</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49" t="s">
        <v>3001</v>
      </c>
      <c r="D130" s="226"/>
      <c r="E130" s="227">
        <v>200</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288</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36">
        <v>36</v>
      </c>
      <c r="B131" s="237" t="s">
        <v>3002</v>
      </c>
      <c r="C131" s="247" t="s">
        <v>3003</v>
      </c>
      <c r="D131" s="238" t="s">
        <v>439</v>
      </c>
      <c r="E131" s="239">
        <v>1.5925</v>
      </c>
      <c r="F131" s="240"/>
      <c r="G131" s="241">
        <f>ROUND(E131*F131,2)</f>
        <v>0</v>
      </c>
      <c r="H131" s="240"/>
      <c r="I131" s="241">
        <f>ROUND(E131*H131,2)</f>
        <v>0</v>
      </c>
      <c r="J131" s="240"/>
      <c r="K131" s="241">
        <f>ROUND(E131*J131,2)</f>
        <v>0</v>
      </c>
      <c r="L131" s="241">
        <v>21</v>
      </c>
      <c r="M131" s="241">
        <f>G131*(1+L131/100)</f>
        <v>0</v>
      </c>
      <c r="N131" s="239">
        <v>0</v>
      </c>
      <c r="O131" s="239">
        <f>ROUND(E131*N131,2)</f>
        <v>0</v>
      </c>
      <c r="P131" s="239">
        <v>0.26400000000000001</v>
      </c>
      <c r="Q131" s="239">
        <f>ROUND(E131*P131,2)</f>
        <v>0.42</v>
      </c>
      <c r="R131" s="241"/>
      <c r="S131" s="241" t="s">
        <v>316</v>
      </c>
      <c r="T131" s="242" t="s">
        <v>281</v>
      </c>
      <c r="U131" s="222">
        <v>1.82</v>
      </c>
      <c r="V131" s="222">
        <f>ROUND(E131*U131,2)</f>
        <v>2.9</v>
      </c>
      <c r="W131" s="222"/>
      <c r="X131" s="222" t="s">
        <v>399</v>
      </c>
      <c r="Y131" s="222" t="s">
        <v>283</v>
      </c>
      <c r="Z131" s="212"/>
      <c r="AA131" s="212"/>
      <c r="AB131" s="212"/>
      <c r="AC131" s="212"/>
      <c r="AD131" s="212"/>
      <c r="AE131" s="212"/>
      <c r="AF131" s="212"/>
      <c r="AG131" s="212" t="s">
        <v>400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49" t="s">
        <v>2931</v>
      </c>
      <c r="D132" s="226"/>
      <c r="E132" s="227"/>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288</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49" t="s">
        <v>3004</v>
      </c>
      <c r="D133" s="226"/>
      <c r="E133" s="227">
        <v>1.5925</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288</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22.5" outlineLevel="1" x14ac:dyDescent="0.2">
      <c r="A134" s="236">
        <v>37</v>
      </c>
      <c r="B134" s="237" t="s">
        <v>3005</v>
      </c>
      <c r="C134" s="247" t="s">
        <v>3006</v>
      </c>
      <c r="D134" s="238" t="s">
        <v>564</v>
      </c>
      <c r="E134" s="239">
        <v>529</v>
      </c>
      <c r="F134" s="240"/>
      <c r="G134" s="241">
        <f>ROUND(E134*F134,2)</f>
        <v>0</v>
      </c>
      <c r="H134" s="240"/>
      <c r="I134" s="241">
        <f>ROUND(E134*H134,2)</f>
        <v>0</v>
      </c>
      <c r="J134" s="240"/>
      <c r="K134" s="241">
        <f>ROUND(E134*J134,2)</f>
        <v>0</v>
      </c>
      <c r="L134" s="241">
        <v>21</v>
      </c>
      <c r="M134" s="241">
        <f>G134*(1+L134/100)</f>
        <v>0</v>
      </c>
      <c r="N134" s="239">
        <v>0</v>
      </c>
      <c r="O134" s="239">
        <f>ROUND(E134*N134,2)</f>
        <v>0</v>
      </c>
      <c r="P134" s="239">
        <v>4.4999999999999997E-3</v>
      </c>
      <c r="Q134" s="239">
        <f>ROUND(E134*P134,2)</f>
        <v>2.38</v>
      </c>
      <c r="R134" s="241"/>
      <c r="S134" s="241" t="s">
        <v>316</v>
      </c>
      <c r="T134" s="242" t="s">
        <v>281</v>
      </c>
      <c r="U134" s="222">
        <v>0.16</v>
      </c>
      <c r="V134" s="222">
        <f>ROUND(E134*U134,2)</f>
        <v>84.64</v>
      </c>
      <c r="W134" s="222"/>
      <c r="X134" s="222" t="s">
        <v>399</v>
      </c>
      <c r="Y134" s="222" t="s">
        <v>283</v>
      </c>
      <c r="Z134" s="212"/>
      <c r="AA134" s="212"/>
      <c r="AB134" s="212"/>
      <c r="AC134" s="212"/>
      <c r="AD134" s="212"/>
      <c r="AE134" s="212"/>
      <c r="AF134" s="212"/>
      <c r="AG134" s="212" t="s">
        <v>400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49" t="s">
        <v>3007</v>
      </c>
      <c r="D135" s="226"/>
      <c r="E135" s="227">
        <v>529</v>
      </c>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288</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22.5" outlineLevel="1" x14ac:dyDescent="0.2">
      <c r="A136" s="236">
        <v>38</v>
      </c>
      <c r="B136" s="237" t="s">
        <v>3008</v>
      </c>
      <c r="C136" s="247" t="s">
        <v>3009</v>
      </c>
      <c r="D136" s="238" t="s">
        <v>564</v>
      </c>
      <c r="E136" s="239">
        <v>369.3</v>
      </c>
      <c r="F136" s="240"/>
      <c r="G136" s="241">
        <f>ROUND(E136*F136,2)</f>
        <v>0</v>
      </c>
      <c r="H136" s="240"/>
      <c r="I136" s="241">
        <f>ROUND(E136*H136,2)</f>
        <v>0</v>
      </c>
      <c r="J136" s="240"/>
      <c r="K136" s="241">
        <f>ROUND(E136*J136,2)</f>
        <v>0</v>
      </c>
      <c r="L136" s="241">
        <v>21</v>
      </c>
      <c r="M136" s="241">
        <f>G136*(1+L136/100)</f>
        <v>0</v>
      </c>
      <c r="N136" s="239">
        <v>0</v>
      </c>
      <c r="O136" s="239">
        <f>ROUND(E136*N136,2)</f>
        <v>0</v>
      </c>
      <c r="P136" s="239">
        <v>4.4999999999999997E-3</v>
      </c>
      <c r="Q136" s="239">
        <f>ROUND(E136*P136,2)</f>
        <v>1.66</v>
      </c>
      <c r="R136" s="241"/>
      <c r="S136" s="241" t="s">
        <v>316</v>
      </c>
      <c r="T136" s="242" t="s">
        <v>281</v>
      </c>
      <c r="U136" s="222">
        <v>0.16</v>
      </c>
      <c r="V136" s="222">
        <f>ROUND(E136*U136,2)</f>
        <v>59.09</v>
      </c>
      <c r="W136" s="222"/>
      <c r="X136" s="222" t="s">
        <v>399</v>
      </c>
      <c r="Y136" s="222" t="s">
        <v>283</v>
      </c>
      <c r="Z136" s="212"/>
      <c r="AA136" s="212"/>
      <c r="AB136" s="212"/>
      <c r="AC136" s="212"/>
      <c r="AD136" s="212"/>
      <c r="AE136" s="212"/>
      <c r="AF136" s="212"/>
      <c r="AG136" s="212" t="s">
        <v>400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49" t="s">
        <v>3010</v>
      </c>
      <c r="D137" s="226"/>
      <c r="E137" s="227">
        <v>351</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288</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49" t="s">
        <v>3011</v>
      </c>
      <c r="D138" s="226"/>
      <c r="E138" s="227">
        <v>18.3</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288</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x14ac:dyDescent="0.2">
      <c r="A139" s="229" t="s">
        <v>275</v>
      </c>
      <c r="B139" s="230" t="s">
        <v>174</v>
      </c>
      <c r="C139" s="246" t="s">
        <v>175</v>
      </c>
      <c r="D139" s="231"/>
      <c r="E139" s="232"/>
      <c r="F139" s="233"/>
      <c r="G139" s="233">
        <f>SUMIF(AG140:AG141,"&lt;&gt;NOR",G140:G141)</f>
        <v>0</v>
      </c>
      <c r="H139" s="233"/>
      <c r="I139" s="233">
        <f>SUM(I140:I141)</f>
        <v>0</v>
      </c>
      <c r="J139" s="233"/>
      <c r="K139" s="233">
        <f>SUM(K140:K141)</f>
        <v>0</v>
      </c>
      <c r="L139" s="233"/>
      <c r="M139" s="233">
        <f>SUM(M140:M141)</f>
        <v>0</v>
      </c>
      <c r="N139" s="232"/>
      <c r="O139" s="232">
        <f>SUM(O140:O141)</f>
        <v>0</v>
      </c>
      <c r="P139" s="232"/>
      <c r="Q139" s="232">
        <f>SUM(Q140:Q141)</f>
        <v>0</v>
      </c>
      <c r="R139" s="233"/>
      <c r="S139" s="233"/>
      <c r="T139" s="234"/>
      <c r="U139" s="228"/>
      <c r="V139" s="228">
        <f>SUM(V140:V141)</f>
        <v>36.54</v>
      </c>
      <c r="W139" s="228"/>
      <c r="X139" s="228"/>
      <c r="Y139" s="228"/>
      <c r="AG139" t="s">
        <v>276</v>
      </c>
    </row>
    <row r="140" spans="1:60" ht="22.5" outlineLevel="1" x14ac:dyDescent="0.2">
      <c r="A140" s="236">
        <v>39</v>
      </c>
      <c r="B140" s="237" t="s">
        <v>1014</v>
      </c>
      <c r="C140" s="247" t="s">
        <v>1015</v>
      </c>
      <c r="D140" s="238" t="s">
        <v>482</v>
      </c>
      <c r="E140" s="239">
        <v>14.179819999999999</v>
      </c>
      <c r="F140" s="240"/>
      <c r="G140" s="241">
        <f>ROUND(E140*F140,2)</f>
        <v>0</v>
      </c>
      <c r="H140" s="240"/>
      <c r="I140" s="241">
        <f>ROUND(E140*H140,2)</f>
        <v>0</v>
      </c>
      <c r="J140" s="240"/>
      <c r="K140" s="241">
        <f>ROUND(E140*J140,2)</f>
        <v>0</v>
      </c>
      <c r="L140" s="241">
        <v>21</v>
      </c>
      <c r="M140" s="241">
        <f>G140*(1+L140/100)</f>
        <v>0</v>
      </c>
      <c r="N140" s="239">
        <v>0</v>
      </c>
      <c r="O140" s="239">
        <f>ROUND(E140*N140,2)</f>
        <v>0</v>
      </c>
      <c r="P140" s="239">
        <v>0</v>
      </c>
      <c r="Q140" s="239">
        <f>ROUND(E140*P140,2)</f>
        <v>0</v>
      </c>
      <c r="R140" s="241" t="s">
        <v>493</v>
      </c>
      <c r="S140" s="241" t="s">
        <v>280</v>
      </c>
      <c r="T140" s="242" t="s">
        <v>441</v>
      </c>
      <c r="U140" s="222">
        <v>2.577</v>
      </c>
      <c r="V140" s="222">
        <f>ROUND(E140*U140,2)</f>
        <v>36.54</v>
      </c>
      <c r="W140" s="222"/>
      <c r="X140" s="222" t="s">
        <v>399</v>
      </c>
      <c r="Y140" s="222" t="s">
        <v>283</v>
      </c>
      <c r="Z140" s="212"/>
      <c r="AA140" s="212"/>
      <c r="AB140" s="212"/>
      <c r="AC140" s="212"/>
      <c r="AD140" s="212"/>
      <c r="AE140" s="212"/>
      <c r="AF140" s="212"/>
      <c r="AG140" s="212" t="s">
        <v>1016</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64" t="s">
        <v>1017</v>
      </c>
      <c r="D141" s="256"/>
      <c r="E141" s="256"/>
      <c r="F141" s="256"/>
      <c r="G141" s="256"/>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448</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x14ac:dyDescent="0.2">
      <c r="A142" s="229" t="s">
        <v>275</v>
      </c>
      <c r="B142" s="230" t="s">
        <v>177</v>
      </c>
      <c r="C142" s="246" t="s">
        <v>178</v>
      </c>
      <c r="D142" s="231"/>
      <c r="E142" s="232"/>
      <c r="F142" s="233"/>
      <c r="G142" s="233">
        <f>SUMIF(AG143:AG167,"&lt;&gt;NOR",G143:G167)</f>
        <v>0</v>
      </c>
      <c r="H142" s="233"/>
      <c r="I142" s="233">
        <f>SUM(I143:I167)</f>
        <v>0</v>
      </c>
      <c r="J142" s="233"/>
      <c r="K142" s="233">
        <f>SUM(K143:K167)</f>
        <v>0</v>
      </c>
      <c r="L142" s="233"/>
      <c r="M142" s="233">
        <f>SUM(M143:M167)</f>
        <v>0</v>
      </c>
      <c r="N142" s="232"/>
      <c r="O142" s="232">
        <f>SUM(O143:O167)</f>
        <v>0.33</v>
      </c>
      <c r="P142" s="232"/>
      <c r="Q142" s="232">
        <f>SUM(Q143:Q167)</f>
        <v>0.03</v>
      </c>
      <c r="R142" s="233"/>
      <c r="S142" s="233"/>
      <c r="T142" s="234"/>
      <c r="U142" s="228"/>
      <c r="V142" s="228">
        <f>SUM(V143:V167)</f>
        <v>34.81</v>
      </c>
      <c r="W142" s="228"/>
      <c r="X142" s="228"/>
      <c r="Y142" s="228"/>
      <c r="AG142" t="s">
        <v>276</v>
      </c>
    </row>
    <row r="143" spans="1:60" ht="45" outlineLevel="1" x14ac:dyDescent="0.2">
      <c r="A143" s="236">
        <v>40</v>
      </c>
      <c r="B143" s="237" t="s">
        <v>3012</v>
      </c>
      <c r="C143" s="247" t="s">
        <v>3013</v>
      </c>
      <c r="D143" s="238" t="s">
        <v>439</v>
      </c>
      <c r="E143" s="239">
        <v>40.35</v>
      </c>
      <c r="F143" s="240"/>
      <c r="G143" s="241">
        <f>ROUND(E143*F143,2)</f>
        <v>0</v>
      </c>
      <c r="H143" s="240"/>
      <c r="I143" s="241">
        <f>ROUND(E143*H143,2)</f>
        <v>0</v>
      </c>
      <c r="J143" s="240"/>
      <c r="K143" s="241">
        <f>ROUND(E143*J143,2)</f>
        <v>0</v>
      </c>
      <c r="L143" s="241">
        <v>21</v>
      </c>
      <c r="M143" s="241">
        <f>G143*(1+L143/100)</f>
        <v>0</v>
      </c>
      <c r="N143" s="239">
        <v>3.3E-4</v>
      </c>
      <c r="O143" s="239">
        <f>ROUND(E143*N143,2)</f>
        <v>0.01</v>
      </c>
      <c r="P143" s="239">
        <v>0</v>
      </c>
      <c r="Q143" s="239">
        <f>ROUND(E143*P143,2)</f>
        <v>0</v>
      </c>
      <c r="R143" s="241" t="s">
        <v>1020</v>
      </c>
      <c r="S143" s="241" t="s">
        <v>280</v>
      </c>
      <c r="T143" s="242" t="s">
        <v>441</v>
      </c>
      <c r="U143" s="222">
        <v>2.75E-2</v>
      </c>
      <c r="V143" s="222">
        <f>ROUND(E143*U143,2)</f>
        <v>1.1100000000000001</v>
      </c>
      <c r="W143" s="222"/>
      <c r="X143" s="222" t="s">
        <v>399</v>
      </c>
      <c r="Y143" s="222" t="s">
        <v>283</v>
      </c>
      <c r="Z143" s="212"/>
      <c r="AA143" s="212"/>
      <c r="AB143" s="212"/>
      <c r="AC143" s="212"/>
      <c r="AD143" s="212"/>
      <c r="AE143" s="212"/>
      <c r="AF143" s="212"/>
      <c r="AG143" s="212" t="s">
        <v>400</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2" x14ac:dyDescent="0.2">
      <c r="A144" s="219"/>
      <c r="B144" s="220"/>
      <c r="C144" s="249" t="s">
        <v>2941</v>
      </c>
      <c r="D144" s="226"/>
      <c r="E144" s="227"/>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288</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49" t="s">
        <v>2946</v>
      </c>
      <c r="D145" s="226"/>
      <c r="E145" s="227">
        <v>40.35</v>
      </c>
      <c r="F145" s="222"/>
      <c r="G145" s="222"/>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288</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56.25" outlineLevel="1" x14ac:dyDescent="0.2">
      <c r="A146" s="236">
        <v>41</v>
      </c>
      <c r="B146" s="237" t="s">
        <v>3014</v>
      </c>
      <c r="C146" s="247" t="s">
        <v>3015</v>
      </c>
      <c r="D146" s="238" t="s">
        <v>439</v>
      </c>
      <c r="E146" s="239">
        <v>5.4480000000000004</v>
      </c>
      <c r="F146" s="240"/>
      <c r="G146" s="241">
        <f>ROUND(E146*F146,2)</f>
        <v>0</v>
      </c>
      <c r="H146" s="240"/>
      <c r="I146" s="241">
        <f>ROUND(E146*H146,2)</f>
        <v>0</v>
      </c>
      <c r="J146" s="240"/>
      <c r="K146" s="241">
        <f>ROUND(E146*J146,2)</f>
        <v>0</v>
      </c>
      <c r="L146" s="241">
        <v>21</v>
      </c>
      <c r="M146" s="241">
        <f>G146*(1+L146/100)</f>
        <v>0</v>
      </c>
      <c r="N146" s="239">
        <v>5.1999999999999995E-4</v>
      </c>
      <c r="O146" s="239">
        <f>ROUND(E146*N146,2)</f>
        <v>0</v>
      </c>
      <c r="P146" s="239">
        <v>0</v>
      </c>
      <c r="Q146" s="239">
        <f>ROUND(E146*P146,2)</f>
        <v>0</v>
      </c>
      <c r="R146" s="241" t="s">
        <v>1020</v>
      </c>
      <c r="S146" s="241" t="s">
        <v>280</v>
      </c>
      <c r="T146" s="242" t="s">
        <v>441</v>
      </c>
      <c r="U146" s="222">
        <v>4.9000000000000002E-2</v>
      </c>
      <c r="V146" s="222">
        <f>ROUND(E146*U146,2)</f>
        <v>0.27</v>
      </c>
      <c r="W146" s="222"/>
      <c r="X146" s="222" t="s">
        <v>399</v>
      </c>
      <c r="Y146" s="222" t="s">
        <v>283</v>
      </c>
      <c r="Z146" s="212"/>
      <c r="AA146" s="212"/>
      <c r="AB146" s="212"/>
      <c r="AC146" s="212"/>
      <c r="AD146" s="212"/>
      <c r="AE146" s="212"/>
      <c r="AF146" s="212"/>
      <c r="AG146" s="212" t="s">
        <v>400</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49" t="s">
        <v>2941</v>
      </c>
      <c r="D147" s="226"/>
      <c r="E147" s="227"/>
      <c r="F147" s="222"/>
      <c r="G147" s="22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288</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49" t="s">
        <v>3016</v>
      </c>
      <c r="D148" s="226"/>
      <c r="E148" s="227">
        <v>2.2890000000000001</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288</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49" t="s">
        <v>3017</v>
      </c>
      <c r="D149" s="226"/>
      <c r="E149" s="227">
        <v>3.1589999999999998</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288</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36">
        <v>42</v>
      </c>
      <c r="B150" s="237" t="s">
        <v>1025</v>
      </c>
      <c r="C150" s="247" t="s">
        <v>1026</v>
      </c>
      <c r="D150" s="238" t="s">
        <v>439</v>
      </c>
      <c r="E150" s="239">
        <v>27.59</v>
      </c>
      <c r="F150" s="240"/>
      <c r="G150" s="241">
        <f>ROUND(E150*F150,2)</f>
        <v>0</v>
      </c>
      <c r="H150" s="240"/>
      <c r="I150" s="241">
        <f>ROUND(E150*H150,2)</f>
        <v>0</v>
      </c>
      <c r="J150" s="240"/>
      <c r="K150" s="241">
        <f>ROUND(E150*J150,2)</f>
        <v>0</v>
      </c>
      <c r="L150" s="241">
        <v>21</v>
      </c>
      <c r="M150" s="241">
        <f>G150*(1+L150/100)</f>
        <v>0</v>
      </c>
      <c r="N150" s="239">
        <v>0</v>
      </c>
      <c r="O150" s="239">
        <f>ROUND(E150*N150,2)</f>
        <v>0</v>
      </c>
      <c r="P150" s="239">
        <v>1.15E-3</v>
      </c>
      <c r="Q150" s="239">
        <f>ROUND(E150*P150,2)</f>
        <v>0.03</v>
      </c>
      <c r="R150" s="241" t="s">
        <v>1020</v>
      </c>
      <c r="S150" s="241" t="s">
        <v>280</v>
      </c>
      <c r="T150" s="242" t="s">
        <v>441</v>
      </c>
      <c r="U150" s="222">
        <v>3.5000000000000003E-2</v>
      </c>
      <c r="V150" s="222">
        <f>ROUND(E150*U150,2)</f>
        <v>0.97</v>
      </c>
      <c r="W150" s="222"/>
      <c r="X150" s="222" t="s">
        <v>399</v>
      </c>
      <c r="Y150" s="222" t="s">
        <v>283</v>
      </c>
      <c r="Z150" s="212"/>
      <c r="AA150" s="212"/>
      <c r="AB150" s="212"/>
      <c r="AC150" s="212"/>
      <c r="AD150" s="212"/>
      <c r="AE150" s="212"/>
      <c r="AF150" s="212"/>
      <c r="AG150" s="212" t="s">
        <v>400</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49" t="s">
        <v>3018</v>
      </c>
      <c r="D151" s="226"/>
      <c r="E151" s="227">
        <v>27.59</v>
      </c>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288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22.5" outlineLevel="1" x14ac:dyDescent="0.2">
      <c r="A152" s="236">
        <v>43</v>
      </c>
      <c r="B152" s="237" t="s">
        <v>3019</v>
      </c>
      <c r="C152" s="247" t="s">
        <v>3020</v>
      </c>
      <c r="D152" s="238" t="s">
        <v>439</v>
      </c>
      <c r="E152" s="239">
        <v>40.35</v>
      </c>
      <c r="F152" s="240"/>
      <c r="G152" s="241">
        <f>ROUND(E152*F152,2)</f>
        <v>0</v>
      </c>
      <c r="H152" s="240"/>
      <c r="I152" s="241">
        <f>ROUND(E152*H152,2)</f>
        <v>0</v>
      </c>
      <c r="J152" s="240"/>
      <c r="K152" s="241">
        <f>ROUND(E152*J152,2)</f>
        <v>0</v>
      </c>
      <c r="L152" s="241">
        <v>21</v>
      </c>
      <c r="M152" s="241">
        <f>G152*(1+L152/100)</f>
        <v>0</v>
      </c>
      <c r="N152" s="239">
        <v>8.1999999999999998E-4</v>
      </c>
      <c r="O152" s="239">
        <f>ROUND(E152*N152,2)</f>
        <v>0.03</v>
      </c>
      <c r="P152" s="239">
        <v>0</v>
      </c>
      <c r="Q152" s="239">
        <f>ROUND(E152*P152,2)</f>
        <v>0</v>
      </c>
      <c r="R152" s="241" t="s">
        <v>1020</v>
      </c>
      <c r="S152" s="241" t="s">
        <v>280</v>
      </c>
      <c r="T152" s="242" t="s">
        <v>441</v>
      </c>
      <c r="U152" s="222">
        <v>0.45982000000000001</v>
      </c>
      <c r="V152" s="222">
        <f>ROUND(E152*U152,2)</f>
        <v>18.55</v>
      </c>
      <c r="W152" s="222"/>
      <c r="X152" s="222" t="s">
        <v>399</v>
      </c>
      <c r="Y152" s="222" t="s">
        <v>283</v>
      </c>
      <c r="Z152" s="212"/>
      <c r="AA152" s="212"/>
      <c r="AB152" s="212"/>
      <c r="AC152" s="212"/>
      <c r="AD152" s="212"/>
      <c r="AE152" s="212"/>
      <c r="AF152" s="212"/>
      <c r="AG152" s="212" t="s">
        <v>400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49" t="s">
        <v>2941</v>
      </c>
      <c r="D153" s="226"/>
      <c r="E153" s="227"/>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288</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49" t="s">
        <v>2946</v>
      </c>
      <c r="D154" s="226"/>
      <c r="E154" s="227">
        <v>40.35</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36">
        <v>44</v>
      </c>
      <c r="B155" s="237" t="s">
        <v>3021</v>
      </c>
      <c r="C155" s="247" t="s">
        <v>3022</v>
      </c>
      <c r="D155" s="238" t="s">
        <v>439</v>
      </c>
      <c r="E155" s="239">
        <v>5.4480000000000004</v>
      </c>
      <c r="F155" s="240"/>
      <c r="G155" s="241">
        <f>ROUND(E155*F155,2)</f>
        <v>0</v>
      </c>
      <c r="H155" s="240"/>
      <c r="I155" s="241">
        <f>ROUND(E155*H155,2)</f>
        <v>0</v>
      </c>
      <c r="J155" s="240"/>
      <c r="K155" s="241">
        <f>ROUND(E155*J155,2)</f>
        <v>0</v>
      </c>
      <c r="L155" s="241">
        <v>21</v>
      </c>
      <c r="M155" s="241">
        <f>G155*(1+L155/100)</f>
        <v>0</v>
      </c>
      <c r="N155" s="239">
        <v>9.8999999999999999E-4</v>
      </c>
      <c r="O155" s="239">
        <f>ROUND(E155*N155,2)</f>
        <v>0.01</v>
      </c>
      <c r="P155" s="239">
        <v>0</v>
      </c>
      <c r="Q155" s="239">
        <f>ROUND(E155*P155,2)</f>
        <v>0</v>
      </c>
      <c r="R155" s="241" t="s">
        <v>1020</v>
      </c>
      <c r="S155" s="241" t="s">
        <v>280</v>
      </c>
      <c r="T155" s="242" t="s">
        <v>441</v>
      </c>
      <c r="U155" s="222">
        <v>0.53200000000000003</v>
      </c>
      <c r="V155" s="222">
        <f>ROUND(E155*U155,2)</f>
        <v>2.9</v>
      </c>
      <c r="W155" s="222"/>
      <c r="X155" s="222" t="s">
        <v>399</v>
      </c>
      <c r="Y155" s="222" t="s">
        <v>283</v>
      </c>
      <c r="Z155" s="212"/>
      <c r="AA155" s="212"/>
      <c r="AB155" s="212"/>
      <c r="AC155" s="212"/>
      <c r="AD155" s="212"/>
      <c r="AE155" s="212"/>
      <c r="AF155" s="212"/>
      <c r="AG155" s="212" t="s">
        <v>400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49" t="s">
        <v>2941</v>
      </c>
      <c r="D156" s="226"/>
      <c r="E156" s="227"/>
      <c r="F156" s="222"/>
      <c r="G156" s="222"/>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288</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49" t="s">
        <v>3023</v>
      </c>
      <c r="D157" s="226"/>
      <c r="E157" s="227">
        <v>5.4480000000000004</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288</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ht="22.5" outlineLevel="1" x14ac:dyDescent="0.2">
      <c r="A158" s="236">
        <v>45</v>
      </c>
      <c r="B158" s="237" t="s">
        <v>3024</v>
      </c>
      <c r="C158" s="247" t="s">
        <v>3025</v>
      </c>
      <c r="D158" s="238" t="s">
        <v>439</v>
      </c>
      <c r="E158" s="239">
        <v>40.35</v>
      </c>
      <c r="F158" s="240"/>
      <c r="G158" s="241">
        <f>ROUND(E158*F158,2)</f>
        <v>0</v>
      </c>
      <c r="H158" s="240"/>
      <c r="I158" s="241">
        <f>ROUND(E158*H158,2)</f>
        <v>0</v>
      </c>
      <c r="J158" s="240"/>
      <c r="K158" s="241">
        <f>ROUND(E158*J158,2)</f>
        <v>0</v>
      </c>
      <c r="L158" s="241">
        <v>21</v>
      </c>
      <c r="M158" s="241">
        <f>G158*(1+L158/100)</f>
        <v>0</v>
      </c>
      <c r="N158" s="239">
        <v>1.58E-3</v>
      </c>
      <c r="O158" s="239">
        <f>ROUND(E158*N158,2)</f>
        <v>0.06</v>
      </c>
      <c r="P158" s="239">
        <v>0</v>
      </c>
      <c r="Q158" s="239">
        <f>ROUND(E158*P158,2)</f>
        <v>0</v>
      </c>
      <c r="R158" s="241" t="s">
        <v>1020</v>
      </c>
      <c r="S158" s="241" t="s">
        <v>280</v>
      </c>
      <c r="T158" s="242" t="s">
        <v>441</v>
      </c>
      <c r="U158" s="222">
        <v>0.26</v>
      </c>
      <c r="V158" s="222">
        <f>ROUND(E158*U158,2)</f>
        <v>10.49</v>
      </c>
      <c r="W158" s="222"/>
      <c r="X158" s="222" t="s">
        <v>399</v>
      </c>
      <c r="Y158" s="222" t="s">
        <v>283</v>
      </c>
      <c r="Z158" s="212"/>
      <c r="AA158" s="212"/>
      <c r="AB158" s="212"/>
      <c r="AC158" s="212"/>
      <c r="AD158" s="212"/>
      <c r="AE158" s="212"/>
      <c r="AF158" s="212"/>
      <c r="AG158" s="212" t="s">
        <v>400</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49" t="s">
        <v>2941</v>
      </c>
      <c r="D159" s="226"/>
      <c r="E159" s="227"/>
      <c r="F159" s="222"/>
      <c r="G159" s="222"/>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288</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49" t="s">
        <v>2946</v>
      </c>
      <c r="D160" s="226"/>
      <c r="E160" s="227">
        <v>40.35</v>
      </c>
      <c r="F160" s="222"/>
      <c r="G160" s="222"/>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288</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
      <c r="A161" s="236">
        <v>46</v>
      </c>
      <c r="B161" s="237" t="s">
        <v>3026</v>
      </c>
      <c r="C161" s="247" t="s">
        <v>2289</v>
      </c>
      <c r="D161" s="238" t="s">
        <v>482</v>
      </c>
      <c r="E161" s="239">
        <v>0.33478000000000002</v>
      </c>
      <c r="F161" s="240"/>
      <c r="G161" s="241">
        <f>ROUND(E161*F161,2)</f>
        <v>0</v>
      </c>
      <c r="H161" s="240"/>
      <c r="I161" s="241">
        <f>ROUND(E161*H161,2)</f>
        <v>0</v>
      </c>
      <c r="J161" s="240"/>
      <c r="K161" s="241">
        <f>ROUND(E161*J161,2)</f>
        <v>0</v>
      </c>
      <c r="L161" s="241">
        <v>21</v>
      </c>
      <c r="M161" s="241">
        <f>G161*(1+L161/100)</f>
        <v>0</v>
      </c>
      <c r="N161" s="239">
        <v>0</v>
      </c>
      <c r="O161" s="239">
        <f>ROUND(E161*N161,2)</f>
        <v>0</v>
      </c>
      <c r="P161" s="239">
        <v>0</v>
      </c>
      <c r="Q161" s="239">
        <f>ROUND(E161*P161,2)</f>
        <v>0</v>
      </c>
      <c r="R161" s="241" t="s">
        <v>1020</v>
      </c>
      <c r="S161" s="241" t="s">
        <v>280</v>
      </c>
      <c r="T161" s="242" t="s">
        <v>441</v>
      </c>
      <c r="U161" s="222">
        <v>1.5669999999999999</v>
      </c>
      <c r="V161" s="222">
        <f>ROUND(E161*U161,2)</f>
        <v>0.52</v>
      </c>
      <c r="W161" s="222"/>
      <c r="X161" s="222" t="s">
        <v>399</v>
      </c>
      <c r="Y161" s="222" t="s">
        <v>283</v>
      </c>
      <c r="Z161" s="212"/>
      <c r="AA161" s="212"/>
      <c r="AB161" s="212"/>
      <c r="AC161" s="212"/>
      <c r="AD161" s="212"/>
      <c r="AE161" s="212"/>
      <c r="AF161" s="212"/>
      <c r="AG161" s="212" t="s">
        <v>1036</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64" t="s">
        <v>1037</v>
      </c>
      <c r="D162" s="256"/>
      <c r="E162" s="256"/>
      <c r="F162" s="256"/>
      <c r="G162" s="256"/>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448</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ht="22.5" outlineLevel="1" x14ac:dyDescent="0.2">
      <c r="A163" s="236">
        <v>47</v>
      </c>
      <c r="B163" s="237" t="s">
        <v>3027</v>
      </c>
      <c r="C163" s="247" t="s">
        <v>3028</v>
      </c>
      <c r="D163" s="238" t="s">
        <v>439</v>
      </c>
      <c r="E163" s="239">
        <v>48.087899999999998</v>
      </c>
      <c r="F163" s="240"/>
      <c r="G163" s="241">
        <f>ROUND(E163*F163,2)</f>
        <v>0</v>
      </c>
      <c r="H163" s="240"/>
      <c r="I163" s="241">
        <f>ROUND(E163*H163,2)</f>
        <v>0</v>
      </c>
      <c r="J163" s="240"/>
      <c r="K163" s="241">
        <f>ROUND(E163*J163,2)</f>
        <v>0</v>
      </c>
      <c r="L163" s="241">
        <v>21</v>
      </c>
      <c r="M163" s="241">
        <f>G163*(1+L163/100)</f>
        <v>0</v>
      </c>
      <c r="N163" s="239">
        <v>4.4999999999999997E-3</v>
      </c>
      <c r="O163" s="239">
        <f>ROUND(E163*N163,2)</f>
        <v>0.22</v>
      </c>
      <c r="P163" s="239">
        <v>0</v>
      </c>
      <c r="Q163" s="239">
        <f>ROUND(E163*P163,2)</f>
        <v>0</v>
      </c>
      <c r="R163" s="241" t="s">
        <v>889</v>
      </c>
      <c r="S163" s="241" t="s">
        <v>280</v>
      </c>
      <c r="T163" s="242" t="s">
        <v>441</v>
      </c>
      <c r="U163" s="222">
        <v>0</v>
      </c>
      <c r="V163" s="222">
        <f>ROUND(E163*U163,2)</f>
        <v>0</v>
      </c>
      <c r="W163" s="222"/>
      <c r="X163" s="222" t="s">
        <v>831</v>
      </c>
      <c r="Y163" s="222" t="s">
        <v>283</v>
      </c>
      <c r="Z163" s="212"/>
      <c r="AA163" s="212"/>
      <c r="AB163" s="212"/>
      <c r="AC163" s="212"/>
      <c r="AD163" s="212"/>
      <c r="AE163" s="212"/>
      <c r="AF163" s="212"/>
      <c r="AG163" s="212" t="s">
        <v>832</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
      <c r="A164" s="219"/>
      <c r="B164" s="220"/>
      <c r="C164" s="249" t="s">
        <v>2941</v>
      </c>
      <c r="D164" s="226"/>
      <c r="E164" s="227"/>
      <c r="F164" s="222"/>
      <c r="G164" s="222"/>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288</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49" t="s">
        <v>3029</v>
      </c>
      <c r="D165" s="226"/>
      <c r="E165" s="227">
        <v>40.35</v>
      </c>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288</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49" t="s">
        <v>3030</v>
      </c>
      <c r="D166" s="226"/>
      <c r="E166" s="227">
        <v>5.4480000000000004</v>
      </c>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288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66" t="s">
        <v>1070</v>
      </c>
      <c r="D167" s="254"/>
      <c r="E167" s="255">
        <v>2.2898999999999998</v>
      </c>
      <c r="F167" s="222"/>
      <c r="G167" s="222"/>
      <c r="H167" s="222"/>
      <c r="I167" s="222"/>
      <c r="J167" s="222"/>
      <c r="K167" s="222"/>
      <c r="L167" s="222"/>
      <c r="M167" s="222"/>
      <c r="N167" s="221"/>
      <c r="O167" s="221"/>
      <c r="P167" s="221"/>
      <c r="Q167" s="221"/>
      <c r="R167" s="222"/>
      <c r="S167" s="222"/>
      <c r="T167" s="222"/>
      <c r="U167" s="222"/>
      <c r="V167" s="222"/>
      <c r="W167" s="222"/>
      <c r="X167" s="222"/>
      <c r="Y167" s="222"/>
      <c r="Z167" s="212"/>
      <c r="AA167" s="212"/>
      <c r="AB167" s="212"/>
      <c r="AC167" s="212"/>
      <c r="AD167" s="212"/>
      <c r="AE167" s="212"/>
      <c r="AF167" s="212"/>
      <c r="AG167" s="212" t="s">
        <v>288</v>
      </c>
      <c r="AH167" s="212">
        <v>4</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x14ac:dyDescent="0.2">
      <c r="A168" s="229" t="s">
        <v>275</v>
      </c>
      <c r="B168" s="230" t="s">
        <v>181</v>
      </c>
      <c r="C168" s="246" t="s">
        <v>182</v>
      </c>
      <c r="D168" s="231"/>
      <c r="E168" s="232"/>
      <c r="F168" s="233"/>
      <c r="G168" s="233">
        <f>SUMIF(AG169:AG180,"&lt;&gt;NOR",G169:G180)</f>
        <v>0</v>
      </c>
      <c r="H168" s="233"/>
      <c r="I168" s="233">
        <f>SUM(I169:I180)</f>
        <v>0</v>
      </c>
      <c r="J168" s="233"/>
      <c r="K168" s="233">
        <f>SUM(K169:K180)</f>
        <v>0</v>
      </c>
      <c r="L168" s="233"/>
      <c r="M168" s="233">
        <f>SUM(M169:M180)</f>
        <v>0</v>
      </c>
      <c r="N168" s="232"/>
      <c r="O168" s="232">
        <f>SUM(O169:O180)</f>
        <v>0.06</v>
      </c>
      <c r="P168" s="232"/>
      <c r="Q168" s="232">
        <f>SUM(Q169:Q180)</f>
        <v>0</v>
      </c>
      <c r="R168" s="233"/>
      <c r="S168" s="233"/>
      <c r="T168" s="234"/>
      <c r="U168" s="228"/>
      <c r="V168" s="228">
        <f>SUM(V169:V180)</f>
        <v>6.1499999999999995</v>
      </c>
      <c r="W168" s="228"/>
      <c r="X168" s="228"/>
      <c r="Y168" s="228"/>
      <c r="AG168" t="s">
        <v>276</v>
      </c>
    </row>
    <row r="169" spans="1:60" outlineLevel="1" x14ac:dyDescent="0.2">
      <c r="A169" s="236">
        <v>48</v>
      </c>
      <c r="B169" s="237" t="s">
        <v>3031</v>
      </c>
      <c r="C169" s="247" t="s">
        <v>3032</v>
      </c>
      <c r="D169" s="238" t="s">
        <v>439</v>
      </c>
      <c r="E169" s="239">
        <v>40.35</v>
      </c>
      <c r="F169" s="240"/>
      <c r="G169" s="241">
        <f>ROUND(E169*F169,2)</f>
        <v>0</v>
      </c>
      <c r="H169" s="240"/>
      <c r="I169" s="241">
        <f>ROUND(E169*H169,2)</f>
        <v>0</v>
      </c>
      <c r="J169" s="240"/>
      <c r="K169" s="241">
        <f>ROUND(E169*J169,2)</f>
        <v>0</v>
      </c>
      <c r="L169" s="241">
        <v>21</v>
      </c>
      <c r="M169" s="241">
        <f>G169*(1+L169/100)</f>
        <v>0</v>
      </c>
      <c r="N169" s="239">
        <v>0</v>
      </c>
      <c r="O169" s="239">
        <f>ROUND(E169*N169,2)</f>
        <v>0</v>
      </c>
      <c r="P169" s="239">
        <v>0</v>
      </c>
      <c r="Q169" s="239">
        <f>ROUND(E169*P169,2)</f>
        <v>0</v>
      </c>
      <c r="R169" s="241" t="s">
        <v>1079</v>
      </c>
      <c r="S169" s="241" t="s">
        <v>280</v>
      </c>
      <c r="T169" s="242" t="s">
        <v>441</v>
      </c>
      <c r="U169" s="222">
        <v>0.08</v>
      </c>
      <c r="V169" s="222">
        <f>ROUND(E169*U169,2)</f>
        <v>3.23</v>
      </c>
      <c r="W169" s="222"/>
      <c r="X169" s="222" t="s">
        <v>399</v>
      </c>
      <c r="Y169" s="222" t="s">
        <v>283</v>
      </c>
      <c r="Z169" s="212"/>
      <c r="AA169" s="212"/>
      <c r="AB169" s="212"/>
      <c r="AC169" s="212"/>
      <c r="AD169" s="212"/>
      <c r="AE169" s="212"/>
      <c r="AF169" s="212"/>
      <c r="AG169" s="212" t="s">
        <v>400</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49" t="s">
        <v>2941</v>
      </c>
      <c r="D170" s="226"/>
      <c r="E170" s="227"/>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288</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3" x14ac:dyDescent="0.2">
      <c r="A171" s="219"/>
      <c r="B171" s="220"/>
      <c r="C171" s="249" t="s">
        <v>2946</v>
      </c>
      <c r="D171" s="226"/>
      <c r="E171" s="227">
        <v>40.35</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288</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ht="22.5" outlineLevel="1" x14ac:dyDescent="0.2">
      <c r="A172" s="236">
        <v>49</v>
      </c>
      <c r="B172" s="237" t="s">
        <v>3033</v>
      </c>
      <c r="C172" s="247" t="s">
        <v>3034</v>
      </c>
      <c r="D172" s="238" t="s">
        <v>439</v>
      </c>
      <c r="E172" s="239">
        <v>40.35</v>
      </c>
      <c r="F172" s="240"/>
      <c r="G172" s="241">
        <f>ROUND(E172*F172,2)</f>
        <v>0</v>
      </c>
      <c r="H172" s="240"/>
      <c r="I172" s="241">
        <f>ROUND(E172*H172,2)</f>
        <v>0</v>
      </c>
      <c r="J172" s="240"/>
      <c r="K172" s="241">
        <f>ROUND(E172*J172,2)</f>
        <v>0</v>
      </c>
      <c r="L172" s="241">
        <v>21</v>
      </c>
      <c r="M172" s="241">
        <f>G172*(1+L172/100)</f>
        <v>0</v>
      </c>
      <c r="N172" s="239">
        <v>1.0000000000000001E-5</v>
      </c>
      <c r="O172" s="239">
        <f>ROUND(E172*N172,2)</f>
        <v>0</v>
      </c>
      <c r="P172" s="239">
        <v>0</v>
      </c>
      <c r="Q172" s="239">
        <f>ROUND(E172*P172,2)</f>
        <v>0</v>
      </c>
      <c r="R172" s="241" t="s">
        <v>1079</v>
      </c>
      <c r="S172" s="241" t="s">
        <v>280</v>
      </c>
      <c r="T172" s="242" t="s">
        <v>441</v>
      </c>
      <c r="U172" s="222">
        <v>7.0000000000000007E-2</v>
      </c>
      <c r="V172" s="222">
        <f>ROUND(E172*U172,2)</f>
        <v>2.82</v>
      </c>
      <c r="W172" s="222"/>
      <c r="X172" s="222" t="s">
        <v>399</v>
      </c>
      <c r="Y172" s="222" t="s">
        <v>283</v>
      </c>
      <c r="Z172" s="212"/>
      <c r="AA172" s="212"/>
      <c r="AB172" s="212"/>
      <c r="AC172" s="212"/>
      <c r="AD172" s="212"/>
      <c r="AE172" s="212"/>
      <c r="AF172" s="212"/>
      <c r="AG172" s="212" t="s">
        <v>400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49" t="s">
        <v>2941</v>
      </c>
      <c r="D173" s="226"/>
      <c r="E173" s="227"/>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288</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49" t="s">
        <v>2946</v>
      </c>
      <c r="D174" s="226"/>
      <c r="E174" s="227">
        <v>40.35</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288</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36">
        <v>50</v>
      </c>
      <c r="B175" s="237" t="s">
        <v>3035</v>
      </c>
      <c r="C175" s="247" t="s">
        <v>2295</v>
      </c>
      <c r="D175" s="238" t="s">
        <v>482</v>
      </c>
      <c r="E175" s="239">
        <v>5.6329999999999998E-2</v>
      </c>
      <c r="F175" s="240"/>
      <c r="G175" s="241">
        <f>ROUND(E175*F175,2)</f>
        <v>0</v>
      </c>
      <c r="H175" s="240"/>
      <c r="I175" s="241">
        <f>ROUND(E175*H175,2)</f>
        <v>0</v>
      </c>
      <c r="J175" s="240"/>
      <c r="K175" s="241">
        <f>ROUND(E175*J175,2)</f>
        <v>0</v>
      </c>
      <c r="L175" s="241">
        <v>21</v>
      </c>
      <c r="M175" s="241">
        <f>G175*(1+L175/100)</f>
        <v>0</v>
      </c>
      <c r="N175" s="239">
        <v>0</v>
      </c>
      <c r="O175" s="239">
        <f>ROUND(E175*N175,2)</f>
        <v>0</v>
      </c>
      <c r="P175" s="239">
        <v>0</v>
      </c>
      <c r="Q175" s="239">
        <f>ROUND(E175*P175,2)</f>
        <v>0</v>
      </c>
      <c r="R175" s="241" t="s">
        <v>1079</v>
      </c>
      <c r="S175" s="241" t="s">
        <v>280</v>
      </c>
      <c r="T175" s="242" t="s">
        <v>441</v>
      </c>
      <c r="U175" s="222">
        <v>1.74</v>
      </c>
      <c r="V175" s="222">
        <f>ROUND(E175*U175,2)</f>
        <v>0.1</v>
      </c>
      <c r="W175" s="222"/>
      <c r="X175" s="222" t="s">
        <v>399</v>
      </c>
      <c r="Y175" s="222" t="s">
        <v>283</v>
      </c>
      <c r="Z175" s="212"/>
      <c r="AA175" s="212"/>
      <c r="AB175" s="212"/>
      <c r="AC175" s="212"/>
      <c r="AD175" s="212"/>
      <c r="AE175" s="212"/>
      <c r="AF175" s="212"/>
      <c r="AG175" s="212" t="s">
        <v>1036</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2" x14ac:dyDescent="0.2">
      <c r="A176" s="219"/>
      <c r="B176" s="220"/>
      <c r="C176" s="264" t="s">
        <v>1076</v>
      </c>
      <c r="D176" s="256"/>
      <c r="E176" s="256"/>
      <c r="F176" s="256"/>
      <c r="G176" s="256"/>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448</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ht="22.5" outlineLevel="1" x14ac:dyDescent="0.2">
      <c r="A177" s="236">
        <v>51</v>
      </c>
      <c r="B177" s="237" t="s">
        <v>3036</v>
      </c>
      <c r="C177" s="247" t="s">
        <v>3037</v>
      </c>
      <c r="D177" s="238" t="s">
        <v>439</v>
      </c>
      <c r="E177" s="239">
        <v>42.3675</v>
      </c>
      <c r="F177" s="240"/>
      <c r="G177" s="241">
        <f>ROUND(E177*F177,2)</f>
        <v>0</v>
      </c>
      <c r="H177" s="240"/>
      <c r="I177" s="241">
        <f>ROUND(E177*H177,2)</f>
        <v>0</v>
      </c>
      <c r="J177" s="240"/>
      <c r="K177" s="241">
        <f>ROUND(E177*J177,2)</f>
        <v>0</v>
      </c>
      <c r="L177" s="241">
        <v>21</v>
      </c>
      <c r="M177" s="241">
        <f>G177*(1+L177/100)</f>
        <v>0</v>
      </c>
      <c r="N177" s="239">
        <v>1.32E-3</v>
      </c>
      <c r="O177" s="239">
        <f>ROUND(E177*N177,2)</f>
        <v>0.06</v>
      </c>
      <c r="P177" s="239">
        <v>0</v>
      </c>
      <c r="Q177" s="239">
        <f>ROUND(E177*P177,2)</f>
        <v>0</v>
      </c>
      <c r="R177" s="241" t="s">
        <v>889</v>
      </c>
      <c r="S177" s="241" t="s">
        <v>280</v>
      </c>
      <c r="T177" s="242" t="s">
        <v>441</v>
      </c>
      <c r="U177" s="222">
        <v>0</v>
      </c>
      <c r="V177" s="222">
        <f>ROUND(E177*U177,2)</f>
        <v>0</v>
      </c>
      <c r="W177" s="222"/>
      <c r="X177" s="222" t="s">
        <v>831</v>
      </c>
      <c r="Y177" s="222" t="s">
        <v>283</v>
      </c>
      <c r="Z177" s="212"/>
      <c r="AA177" s="212"/>
      <c r="AB177" s="212"/>
      <c r="AC177" s="212"/>
      <c r="AD177" s="212"/>
      <c r="AE177" s="212"/>
      <c r="AF177" s="212"/>
      <c r="AG177" s="212" t="s">
        <v>832</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49" t="s">
        <v>2941</v>
      </c>
      <c r="D178" s="226"/>
      <c r="E178" s="227"/>
      <c r="F178" s="222"/>
      <c r="G178" s="222"/>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288</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49" t="s">
        <v>3038</v>
      </c>
      <c r="D179" s="226"/>
      <c r="E179" s="227">
        <v>40.35</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288</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
      <c r="A180" s="219"/>
      <c r="B180" s="220"/>
      <c r="C180" s="266" t="s">
        <v>1070</v>
      </c>
      <c r="D180" s="254"/>
      <c r="E180" s="255">
        <v>2.0175000000000001</v>
      </c>
      <c r="F180" s="222"/>
      <c r="G180" s="222"/>
      <c r="H180" s="222"/>
      <c r="I180" s="222"/>
      <c r="J180" s="222"/>
      <c r="K180" s="222"/>
      <c r="L180" s="222"/>
      <c r="M180" s="222"/>
      <c r="N180" s="221"/>
      <c r="O180" s="221"/>
      <c r="P180" s="221"/>
      <c r="Q180" s="221"/>
      <c r="R180" s="222"/>
      <c r="S180" s="222"/>
      <c r="T180" s="222"/>
      <c r="U180" s="222"/>
      <c r="V180" s="222"/>
      <c r="W180" s="222"/>
      <c r="X180" s="222"/>
      <c r="Y180" s="222"/>
      <c r="Z180" s="212"/>
      <c r="AA180" s="212"/>
      <c r="AB180" s="212"/>
      <c r="AC180" s="212"/>
      <c r="AD180" s="212"/>
      <c r="AE180" s="212"/>
      <c r="AF180" s="212"/>
      <c r="AG180" s="212" t="s">
        <v>288</v>
      </c>
      <c r="AH180" s="212">
        <v>4</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x14ac:dyDescent="0.2">
      <c r="A181" s="229" t="s">
        <v>275</v>
      </c>
      <c r="B181" s="230" t="s">
        <v>183</v>
      </c>
      <c r="C181" s="246" t="s">
        <v>184</v>
      </c>
      <c r="D181" s="231"/>
      <c r="E181" s="232"/>
      <c r="F181" s="233"/>
      <c r="G181" s="233">
        <f>SUMIF(AG182:AG183,"&lt;&gt;NOR",G182:G183)</f>
        <v>0</v>
      </c>
      <c r="H181" s="233"/>
      <c r="I181" s="233">
        <f>SUM(I182:I183)</f>
        <v>0</v>
      </c>
      <c r="J181" s="233"/>
      <c r="K181" s="233">
        <f>SUM(K182:K183)</f>
        <v>0</v>
      </c>
      <c r="L181" s="233"/>
      <c r="M181" s="233">
        <f>SUM(M182:M183)</f>
        <v>0</v>
      </c>
      <c r="N181" s="232"/>
      <c r="O181" s="232">
        <f>SUM(O182:O183)</f>
        <v>0</v>
      </c>
      <c r="P181" s="232"/>
      <c r="Q181" s="232">
        <f>SUM(Q182:Q183)</f>
        <v>0.03</v>
      </c>
      <c r="R181" s="233"/>
      <c r="S181" s="233"/>
      <c r="T181" s="234"/>
      <c r="U181" s="228"/>
      <c r="V181" s="228">
        <f>SUM(V182:V183)</f>
        <v>0.37</v>
      </c>
      <c r="W181" s="228"/>
      <c r="X181" s="228"/>
      <c r="Y181" s="228"/>
      <c r="AG181" t="s">
        <v>276</v>
      </c>
    </row>
    <row r="182" spans="1:60" outlineLevel="1" x14ac:dyDescent="0.2">
      <c r="A182" s="236">
        <v>52</v>
      </c>
      <c r="B182" s="237" t="s">
        <v>3039</v>
      </c>
      <c r="C182" s="247" t="s">
        <v>3040</v>
      </c>
      <c r="D182" s="238" t="s">
        <v>492</v>
      </c>
      <c r="E182" s="239">
        <v>1</v>
      </c>
      <c r="F182" s="240"/>
      <c r="G182" s="241">
        <f>ROUND(E182*F182,2)</f>
        <v>0</v>
      </c>
      <c r="H182" s="240"/>
      <c r="I182" s="241">
        <f>ROUND(E182*H182,2)</f>
        <v>0</v>
      </c>
      <c r="J182" s="240"/>
      <c r="K182" s="241">
        <f>ROUND(E182*J182,2)</f>
        <v>0</v>
      </c>
      <c r="L182" s="241">
        <v>21</v>
      </c>
      <c r="M182" s="241">
        <f>G182*(1+L182/100)</f>
        <v>0</v>
      </c>
      <c r="N182" s="239">
        <v>0</v>
      </c>
      <c r="O182" s="239">
        <f>ROUND(E182*N182,2)</f>
        <v>0</v>
      </c>
      <c r="P182" s="239">
        <v>2.7560000000000001E-2</v>
      </c>
      <c r="Q182" s="239">
        <f>ROUND(E182*P182,2)</f>
        <v>0.03</v>
      </c>
      <c r="R182" s="241" t="s">
        <v>1976</v>
      </c>
      <c r="S182" s="241" t="s">
        <v>280</v>
      </c>
      <c r="T182" s="242" t="s">
        <v>441</v>
      </c>
      <c r="U182" s="222">
        <v>0.372</v>
      </c>
      <c r="V182" s="222">
        <f>ROUND(E182*U182,2)</f>
        <v>0.37</v>
      </c>
      <c r="W182" s="222"/>
      <c r="X182" s="222" t="s">
        <v>399</v>
      </c>
      <c r="Y182" s="222" t="s">
        <v>283</v>
      </c>
      <c r="Z182" s="212"/>
      <c r="AA182" s="212"/>
      <c r="AB182" s="212"/>
      <c r="AC182" s="212"/>
      <c r="AD182" s="212"/>
      <c r="AE182" s="212"/>
      <c r="AF182" s="212"/>
      <c r="AG182" s="212" t="s">
        <v>400</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49" t="s">
        <v>3041</v>
      </c>
      <c r="D183" s="226"/>
      <c r="E183" s="227">
        <v>1</v>
      </c>
      <c r="F183" s="222"/>
      <c r="G183" s="222"/>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288</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x14ac:dyDescent="0.2">
      <c r="A184" s="229" t="s">
        <v>275</v>
      </c>
      <c r="B184" s="230" t="s">
        <v>234</v>
      </c>
      <c r="C184" s="246" t="s">
        <v>235</v>
      </c>
      <c r="D184" s="231"/>
      <c r="E184" s="232"/>
      <c r="F184" s="233"/>
      <c r="G184" s="233">
        <f>SUMIF(AG185:AG186,"&lt;&gt;NOR",G185:G186)</f>
        <v>0</v>
      </c>
      <c r="H184" s="233"/>
      <c r="I184" s="233">
        <f>SUM(I185:I186)</f>
        <v>0</v>
      </c>
      <c r="J184" s="233"/>
      <c r="K184" s="233">
        <f>SUM(K185:K186)</f>
        <v>0</v>
      </c>
      <c r="L184" s="233"/>
      <c r="M184" s="233">
        <f>SUM(M185:M186)</f>
        <v>0</v>
      </c>
      <c r="N184" s="232"/>
      <c r="O184" s="232">
        <f>SUM(O185:O186)</f>
        <v>0</v>
      </c>
      <c r="P184" s="232"/>
      <c r="Q184" s="232">
        <f>SUM(Q185:Q186)</f>
        <v>0</v>
      </c>
      <c r="R184" s="233"/>
      <c r="S184" s="233"/>
      <c r="T184" s="234"/>
      <c r="U184" s="228"/>
      <c r="V184" s="228">
        <f>SUM(V185:V186)</f>
        <v>0</v>
      </c>
      <c r="W184" s="228"/>
      <c r="X184" s="228"/>
      <c r="Y184" s="228"/>
      <c r="AG184" t="s">
        <v>276</v>
      </c>
    </row>
    <row r="185" spans="1:60" outlineLevel="1" x14ac:dyDescent="0.2">
      <c r="A185" s="236">
        <v>53</v>
      </c>
      <c r="B185" s="237" t="s">
        <v>3042</v>
      </c>
      <c r="C185" s="247" t="s">
        <v>3043</v>
      </c>
      <c r="D185" s="238" t="s">
        <v>564</v>
      </c>
      <c r="E185" s="239">
        <v>10</v>
      </c>
      <c r="F185" s="240"/>
      <c r="G185" s="241">
        <f>ROUND(E185*F185,2)</f>
        <v>0</v>
      </c>
      <c r="H185" s="240"/>
      <c r="I185" s="241">
        <f>ROUND(E185*H185,2)</f>
        <v>0</v>
      </c>
      <c r="J185" s="240"/>
      <c r="K185" s="241">
        <f>ROUND(E185*J185,2)</f>
        <v>0</v>
      </c>
      <c r="L185" s="241">
        <v>21</v>
      </c>
      <c r="M185" s="241">
        <f>G185*(1+L185/100)</f>
        <v>0</v>
      </c>
      <c r="N185" s="239">
        <v>0</v>
      </c>
      <c r="O185" s="239">
        <f>ROUND(E185*N185,2)</f>
        <v>0</v>
      </c>
      <c r="P185" s="239">
        <v>0</v>
      </c>
      <c r="Q185" s="239">
        <f>ROUND(E185*P185,2)</f>
        <v>0</v>
      </c>
      <c r="R185" s="241"/>
      <c r="S185" s="241" t="s">
        <v>280</v>
      </c>
      <c r="T185" s="242" t="s">
        <v>441</v>
      </c>
      <c r="U185" s="222">
        <v>0</v>
      </c>
      <c r="V185" s="222">
        <f>ROUND(E185*U185,2)</f>
        <v>0</v>
      </c>
      <c r="W185" s="222"/>
      <c r="X185" s="222" t="s">
        <v>399</v>
      </c>
      <c r="Y185" s="222" t="s">
        <v>283</v>
      </c>
      <c r="Z185" s="212"/>
      <c r="AA185" s="212"/>
      <c r="AB185" s="212"/>
      <c r="AC185" s="212"/>
      <c r="AD185" s="212"/>
      <c r="AE185" s="212"/>
      <c r="AF185" s="212"/>
      <c r="AG185" s="212" t="s">
        <v>400</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2" x14ac:dyDescent="0.2">
      <c r="A186" s="219"/>
      <c r="B186" s="220"/>
      <c r="C186" s="249" t="s">
        <v>3044</v>
      </c>
      <c r="D186" s="226"/>
      <c r="E186" s="227">
        <v>10</v>
      </c>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288</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x14ac:dyDescent="0.2">
      <c r="A187" s="229" t="s">
        <v>275</v>
      </c>
      <c r="B187" s="230" t="s">
        <v>183</v>
      </c>
      <c r="C187" s="246" t="s">
        <v>184</v>
      </c>
      <c r="D187" s="231"/>
      <c r="E187" s="232"/>
      <c r="F187" s="233"/>
      <c r="G187" s="233">
        <f>SUMIF(AG188:AG190,"&lt;&gt;NOR",G188:G190)</f>
        <v>0</v>
      </c>
      <c r="H187" s="233"/>
      <c r="I187" s="233">
        <f>SUM(I188:I190)</f>
        <v>0</v>
      </c>
      <c r="J187" s="233"/>
      <c r="K187" s="233">
        <f>SUM(K188:K190)</f>
        <v>0</v>
      </c>
      <c r="L187" s="233"/>
      <c r="M187" s="233">
        <f>SUM(M188:M190)</f>
        <v>0</v>
      </c>
      <c r="N187" s="232"/>
      <c r="O187" s="232">
        <f>SUM(O188:O190)</f>
        <v>0</v>
      </c>
      <c r="P187" s="232"/>
      <c r="Q187" s="232">
        <f>SUM(Q188:Q190)</f>
        <v>0</v>
      </c>
      <c r="R187" s="233"/>
      <c r="S187" s="233"/>
      <c r="T187" s="234"/>
      <c r="U187" s="228"/>
      <c r="V187" s="228">
        <f>SUM(V188:V190)</f>
        <v>0</v>
      </c>
      <c r="W187" s="228"/>
      <c r="X187" s="228"/>
      <c r="Y187" s="228"/>
      <c r="AG187" t="s">
        <v>276</v>
      </c>
    </row>
    <row r="188" spans="1:60" outlineLevel="1" x14ac:dyDescent="0.2">
      <c r="A188" s="236">
        <v>54</v>
      </c>
      <c r="B188" s="237" t="s">
        <v>3045</v>
      </c>
      <c r="C188" s="247" t="s">
        <v>3046</v>
      </c>
      <c r="D188" s="238" t="s">
        <v>886</v>
      </c>
      <c r="E188" s="239">
        <v>1</v>
      </c>
      <c r="F188" s="240"/>
      <c r="G188" s="241">
        <f>ROUND(E188*F188,2)</f>
        <v>0</v>
      </c>
      <c r="H188" s="240"/>
      <c r="I188" s="241">
        <f>ROUND(E188*H188,2)</f>
        <v>0</v>
      </c>
      <c r="J188" s="240"/>
      <c r="K188" s="241">
        <f>ROUND(E188*J188,2)</f>
        <v>0</v>
      </c>
      <c r="L188" s="241">
        <v>21</v>
      </c>
      <c r="M188" s="241">
        <f>G188*(1+L188/100)</f>
        <v>0</v>
      </c>
      <c r="N188" s="239">
        <v>0</v>
      </c>
      <c r="O188" s="239">
        <f>ROUND(E188*N188,2)</f>
        <v>0</v>
      </c>
      <c r="P188" s="239">
        <v>0</v>
      </c>
      <c r="Q188" s="239">
        <f>ROUND(E188*P188,2)</f>
        <v>0</v>
      </c>
      <c r="R188" s="241"/>
      <c r="S188" s="241" t="s">
        <v>316</v>
      </c>
      <c r="T188" s="242" t="s">
        <v>281</v>
      </c>
      <c r="U188" s="222">
        <v>0</v>
      </c>
      <c r="V188" s="222">
        <f>ROUND(E188*U188,2)</f>
        <v>0</v>
      </c>
      <c r="W188" s="222"/>
      <c r="X188" s="222" t="s">
        <v>399</v>
      </c>
      <c r="Y188" s="222" t="s">
        <v>283</v>
      </c>
      <c r="Z188" s="212"/>
      <c r="AA188" s="212"/>
      <c r="AB188" s="212"/>
      <c r="AC188" s="212"/>
      <c r="AD188" s="212"/>
      <c r="AE188" s="212"/>
      <c r="AF188" s="212"/>
      <c r="AG188" s="212" t="s">
        <v>400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49" t="s">
        <v>2893</v>
      </c>
      <c r="D189" s="226"/>
      <c r="E189" s="227"/>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288</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49" t="s">
        <v>3047</v>
      </c>
      <c r="D190" s="226"/>
      <c r="E190" s="227">
        <v>1</v>
      </c>
      <c r="F190" s="222"/>
      <c r="G190" s="222"/>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288</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x14ac:dyDescent="0.2">
      <c r="A191" s="229" t="s">
        <v>275</v>
      </c>
      <c r="B191" s="230" t="s">
        <v>210</v>
      </c>
      <c r="C191" s="246" t="s">
        <v>211</v>
      </c>
      <c r="D191" s="231"/>
      <c r="E191" s="232"/>
      <c r="F191" s="233"/>
      <c r="G191" s="233">
        <f>SUMIF(AG192:AG193,"&lt;&gt;NOR",G192:G193)</f>
        <v>0</v>
      </c>
      <c r="H191" s="233"/>
      <c r="I191" s="233">
        <f>SUM(I192:I193)</f>
        <v>0</v>
      </c>
      <c r="J191" s="233"/>
      <c r="K191" s="233">
        <f>SUM(K192:K193)</f>
        <v>0</v>
      </c>
      <c r="L191" s="233"/>
      <c r="M191" s="233">
        <f>SUM(M192:M193)</f>
        <v>0</v>
      </c>
      <c r="N191" s="232"/>
      <c r="O191" s="232">
        <f>SUM(O192:O193)</f>
        <v>0</v>
      </c>
      <c r="P191" s="232"/>
      <c r="Q191" s="232">
        <f>SUM(Q192:Q193)</f>
        <v>0.01</v>
      </c>
      <c r="R191" s="233"/>
      <c r="S191" s="233"/>
      <c r="T191" s="234"/>
      <c r="U191" s="228"/>
      <c r="V191" s="228">
        <f>SUM(V192:V193)</f>
        <v>0.33</v>
      </c>
      <c r="W191" s="228"/>
      <c r="X191" s="228"/>
      <c r="Y191" s="228"/>
      <c r="AG191" t="s">
        <v>276</v>
      </c>
    </row>
    <row r="192" spans="1:60" outlineLevel="1" x14ac:dyDescent="0.2">
      <c r="A192" s="236">
        <v>55</v>
      </c>
      <c r="B192" s="237" t="s">
        <v>3048</v>
      </c>
      <c r="C192" s="247" t="s">
        <v>3049</v>
      </c>
      <c r="D192" s="238" t="s">
        <v>492</v>
      </c>
      <c r="E192" s="239">
        <v>3</v>
      </c>
      <c r="F192" s="240"/>
      <c r="G192" s="241">
        <f>ROUND(E192*F192,2)</f>
        <v>0</v>
      </c>
      <c r="H192" s="240"/>
      <c r="I192" s="241">
        <f>ROUND(E192*H192,2)</f>
        <v>0</v>
      </c>
      <c r="J192" s="240"/>
      <c r="K192" s="241">
        <f>ROUND(E192*J192,2)</f>
        <v>0</v>
      </c>
      <c r="L192" s="241">
        <v>21</v>
      </c>
      <c r="M192" s="241">
        <f>G192*(1+L192/100)</f>
        <v>0</v>
      </c>
      <c r="N192" s="239">
        <v>0</v>
      </c>
      <c r="O192" s="239">
        <f>ROUND(E192*N192,2)</f>
        <v>0</v>
      </c>
      <c r="P192" s="239">
        <v>1.8E-3</v>
      </c>
      <c r="Q192" s="239">
        <f>ROUND(E192*P192,2)</f>
        <v>0.01</v>
      </c>
      <c r="R192" s="241" t="s">
        <v>1088</v>
      </c>
      <c r="S192" s="241" t="s">
        <v>280</v>
      </c>
      <c r="T192" s="242" t="s">
        <v>441</v>
      </c>
      <c r="U192" s="222">
        <v>0.11</v>
      </c>
      <c r="V192" s="222">
        <f>ROUND(E192*U192,2)</f>
        <v>0.33</v>
      </c>
      <c r="W192" s="222"/>
      <c r="X192" s="222" t="s">
        <v>399</v>
      </c>
      <c r="Y192" s="222" t="s">
        <v>283</v>
      </c>
      <c r="Z192" s="212"/>
      <c r="AA192" s="212"/>
      <c r="AB192" s="212"/>
      <c r="AC192" s="212"/>
      <c r="AD192" s="212"/>
      <c r="AE192" s="212"/>
      <c r="AF192" s="212"/>
      <c r="AG192" s="212" t="s">
        <v>400</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2" x14ac:dyDescent="0.2">
      <c r="A193" s="219"/>
      <c r="B193" s="220"/>
      <c r="C193" s="249" t="s">
        <v>2969</v>
      </c>
      <c r="D193" s="226"/>
      <c r="E193" s="227">
        <v>3</v>
      </c>
      <c r="F193" s="222"/>
      <c r="G193" s="222"/>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288</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x14ac:dyDescent="0.2">
      <c r="A194" s="229" t="s">
        <v>275</v>
      </c>
      <c r="B194" s="230" t="s">
        <v>212</v>
      </c>
      <c r="C194" s="246" t="s">
        <v>213</v>
      </c>
      <c r="D194" s="231"/>
      <c r="E194" s="232"/>
      <c r="F194" s="233"/>
      <c r="G194" s="233">
        <f>SUMIF(AG195:AG211,"&lt;&gt;NOR",G195:G211)</f>
        <v>0</v>
      </c>
      <c r="H194" s="233"/>
      <c r="I194" s="233">
        <f>SUM(I195:I211)</f>
        <v>0</v>
      </c>
      <c r="J194" s="233"/>
      <c r="K194" s="233">
        <f>SUM(K195:K211)</f>
        <v>0</v>
      </c>
      <c r="L194" s="233"/>
      <c r="M194" s="233">
        <f>SUM(M195:M211)</f>
        <v>0</v>
      </c>
      <c r="N194" s="232"/>
      <c r="O194" s="232">
        <f>SUM(O195:O211)</f>
        <v>0</v>
      </c>
      <c r="P194" s="232"/>
      <c r="Q194" s="232">
        <f>SUM(Q195:Q211)</f>
        <v>0</v>
      </c>
      <c r="R194" s="233"/>
      <c r="S194" s="233"/>
      <c r="T194" s="234"/>
      <c r="U194" s="228"/>
      <c r="V194" s="228">
        <f>SUM(V195:V211)</f>
        <v>0</v>
      </c>
      <c r="W194" s="228"/>
      <c r="X194" s="228"/>
      <c r="Y194" s="228"/>
      <c r="AG194" t="s">
        <v>276</v>
      </c>
    </row>
    <row r="195" spans="1:60" ht="22.5" outlineLevel="1" x14ac:dyDescent="0.2">
      <c r="A195" s="236">
        <v>56</v>
      </c>
      <c r="B195" s="237" t="s">
        <v>3050</v>
      </c>
      <c r="C195" s="247" t="s">
        <v>3051</v>
      </c>
      <c r="D195" s="238" t="s">
        <v>351</v>
      </c>
      <c r="E195" s="239">
        <v>1</v>
      </c>
      <c r="F195" s="240"/>
      <c r="G195" s="241">
        <f>ROUND(E195*F195,2)</f>
        <v>0</v>
      </c>
      <c r="H195" s="240"/>
      <c r="I195" s="241">
        <f>ROUND(E195*H195,2)</f>
        <v>0</v>
      </c>
      <c r="J195" s="240"/>
      <c r="K195" s="241">
        <f>ROUND(E195*J195,2)</f>
        <v>0</v>
      </c>
      <c r="L195" s="241">
        <v>21</v>
      </c>
      <c r="M195" s="241">
        <f>G195*(1+L195/100)</f>
        <v>0</v>
      </c>
      <c r="N195" s="239">
        <v>0</v>
      </c>
      <c r="O195" s="239">
        <f>ROUND(E195*N195,2)</f>
        <v>0</v>
      </c>
      <c r="P195" s="239">
        <v>0</v>
      </c>
      <c r="Q195" s="239">
        <f>ROUND(E195*P195,2)</f>
        <v>0</v>
      </c>
      <c r="R195" s="241"/>
      <c r="S195" s="241" t="s">
        <v>316</v>
      </c>
      <c r="T195" s="242" t="s">
        <v>281</v>
      </c>
      <c r="U195" s="222">
        <v>0</v>
      </c>
      <c r="V195" s="222">
        <f>ROUND(E195*U195,2)</f>
        <v>0</v>
      </c>
      <c r="W195" s="222"/>
      <c r="X195" s="222" t="s">
        <v>399</v>
      </c>
      <c r="Y195" s="222" t="s">
        <v>283</v>
      </c>
      <c r="Z195" s="212"/>
      <c r="AA195" s="212"/>
      <c r="AB195" s="212"/>
      <c r="AC195" s="212"/>
      <c r="AD195" s="212"/>
      <c r="AE195" s="212"/>
      <c r="AF195" s="212"/>
      <c r="AG195" s="212" t="s">
        <v>400</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2" x14ac:dyDescent="0.2">
      <c r="A196" s="219"/>
      <c r="B196" s="220"/>
      <c r="C196" s="248" t="s">
        <v>3052</v>
      </c>
      <c r="D196" s="244"/>
      <c r="E196" s="244"/>
      <c r="F196" s="244"/>
      <c r="G196" s="244"/>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286</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3" x14ac:dyDescent="0.2">
      <c r="A197" s="219"/>
      <c r="B197" s="220"/>
      <c r="C197" s="250" t="s">
        <v>3053</v>
      </c>
      <c r="D197" s="245"/>
      <c r="E197" s="245"/>
      <c r="F197" s="245"/>
      <c r="G197" s="245"/>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286</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3" x14ac:dyDescent="0.2">
      <c r="A198" s="219"/>
      <c r="B198" s="220"/>
      <c r="C198" s="250" t="s">
        <v>3054</v>
      </c>
      <c r="D198" s="245"/>
      <c r="E198" s="245"/>
      <c r="F198" s="245"/>
      <c r="G198" s="245"/>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286</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50" t="s">
        <v>3055</v>
      </c>
      <c r="D199" s="245"/>
      <c r="E199" s="245"/>
      <c r="F199" s="245"/>
      <c r="G199" s="245"/>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286</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50" t="s">
        <v>3056</v>
      </c>
      <c r="D200" s="245"/>
      <c r="E200" s="245"/>
      <c r="F200" s="245"/>
      <c r="G200" s="245"/>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286</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50" t="s">
        <v>3057</v>
      </c>
      <c r="D201" s="245"/>
      <c r="E201" s="245"/>
      <c r="F201" s="245"/>
      <c r="G201" s="245"/>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286</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
      <c r="A202" s="219"/>
      <c r="B202" s="220"/>
      <c r="C202" s="250" t="s">
        <v>3058</v>
      </c>
      <c r="D202" s="245"/>
      <c r="E202" s="245"/>
      <c r="F202" s="245"/>
      <c r="G202" s="245"/>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286</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3" x14ac:dyDescent="0.2">
      <c r="A203" s="219"/>
      <c r="B203" s="220"/>
      <c r="C203" s="250" t="s">
        <v>3059</v>
      </c>
      <c r="D203" s="245"/>
      <c r="E203" s="245"/>
      <c r="F203" s="245"/>
      <c r="G203" s="245"/>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286</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50" t="s">
        <v>3060</v>
      </c>
      <c r="D204" s="245"/>
      <c r="E204" s="245"/>
      <c r="F204" s="245"/>
      <c r="G204" s="245"/>
      <c r="H204" s="222"/>
      <c r="I204" s="222"/>
      <c r="J204" s="222"/>
      <c r="K204" s="222"/>
      <c r="L204" s="222"/>
      <c r="M204" s="222"/>
      <c r="N204" s="221"/>
      <c r="O204" s="221"/>
      <c r="P204" s="221"/>
      <c r="Q204" s="221"/>
      <c r="R204" s="222"/>
      <c r="S204" s="222"/>
      <c r="T204" s="222"/>
      <c r="U204" s="222"/>
      <c r="V204" s="222"/>
      <c r="W204" s="222"/>
      <c r="X204" s="222"/>
      <c r="Y204" s="222"/>
      <c r="Z204" s="212"/>
      <c r="AA204" s="212"/>
      <c r="AB204" s="212"/>
      <c r="AC204" s="212"/>
      <c r="AD204" s="212"/>
      <c r="AE204" s="212"/>
      <c r="AF204" s="212"/>
      <c r="AG204" s="212" t="s">
        <v>286</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49" t="s">
        <v>3041</v>
      </c>
      <c r="D205" s="226"/>
      <c r="E205" s="227">
        <v>1</v>
      </c>
      <c r="F205" s="222"/>
      <c r="G205" s="222"/>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288</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ht="33.75" outlineLevel="1" x14ac:dyDescent="0.2">
      <c r="A206" s="236">
        <v>57</v>
      </c>
      <c r="B206" s="237" t="s">
        <v>3061</v>
      </c>
      <c r="C206" s="247" t="s">
        <v>3062</v>
      </c>
      <c r="D206" s="238" t="s">
        <v>492</v>
      </c>
      <c r="E206" s="239">
        <v>1</v>
      </c>
      <c r="F206" s="240"/>
      <c r="G206" s="241">
        <f>ROUND(E206*F206,2)</f>
        <v>0</v>
      </c>
      <c r="H206" s="240"/>
      <c r="I206" s="241">
        <f>ROUND(E206*H206,2)</f>
        <v>0</v>
      </c>
      <c r="J206" s="240"/>
      <c r="K206" s="241">
        <f>ROUND(E206*J206,2)</f>
        <v>0</v>
      </c>
      <c r="L206" s="241">
        <v>21</v>
      </c>
      <c r="M206" s="241">
        <f>G206*(1+L206/100)</f>
        <v>0</v>
      </c>
      <c r="N206" s="239">
        <v>0</v>
      </c>
      <c r="O206" s="239">
        <f>ROUND(E206*N206,2)</f>
        <v>0</v>
      </c>
      <c r="P206" s="239">
        <v>0</v>
      </c>
      <c r="Q206" s="239">
        <f>ROUND(E206*P206,2)</f>
        <v>0</v>
      </c>
      <c r="R206" s="241"/>
      <c r="S206" s="241" t="s">
        <v>316</v>
      </c>
      <c r="T206" s="242" t="s">
        <v>281</v>
      </c>
      <c r="U206" s="222">
        <v>0</v>
      </c>
      <c r="V206" s="222">
        <f>ROUND(E206*U206,2)</f>
        <v>0</v>
      </c>
      <c r="W206" s="222"/>
      <c r="X206" s="222" t="s">
        <v>399</v>
      </c>
      <c r="Y206" s="222" t="s">
        <v>283</v>
      </c>
      <c r="Z206" s="212"/>
      <c r="AA206" s="212"/>
      <c r="AB206" s="212"/>
      <c r="AC206" s="212"/>
      <c r="AD206" s="212"/>
      <c r="AE206" s="212"/>
      <c r="AF206" s="212"/>
      <c r="AG206" s="212" t="s">
        <v>400</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49" t="s">
        <v>3063</v>
      </c>
      <c r="D207" s="226"/>
      <c r="E207" s="227">
        <v>1</v>
      </c>
      <c r="F207" s="222"/>
      <c r="G207" s="222"/>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288</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ht="33.75" outlineLevel="1" x14ac:dyDescent="0.2">
      <c r="A208" s="236">
        <v>58</v>
      </c>
      <c r="B208" s="237" t="s">
        <v>3064</v>
      </c>
      <c r="C208" s="247" t="s">
        <v>3065</v>
      </c>
      <c r="D208" s="238" t="s">
        <v>492</v>
      </c>
      <c r="E208" s="239">
        <v>1</v>
      </c>
      <c r="F208" s="240"/>
      <c r="G208" s="241">
        <f>ROUND(E208*F208,2)</f>
        <v>0</v>
      </c>
      <c r="H208" s="240"/>
      <c r="I208" s="241">
        <f>ROUND(E208*H208,2)</f>
        <v>0</v>
      </c>
      <c r="J208" s="240"/>
      <c r="K208" s="241">
        <f>ROUND(E208*J208,2)</f>
        <v>0</v>
      </c>
      <c r="L208" s="241">
        <v>21</v>
      </c>
      <c r="M208" s="241">
        <f>G208*(1+L208/100)</f>
        <v>0</v>
      </c>
      <c r="N208" s="239">
        <v>4.2999999999999999E-4</v>
      </c>
      <c r="O208" s="239">
        <f>ROUND(E208*N208,2)</f>
        <v>0</v>
      </c>
      <c r="P208" s="239">
        <v>0</v>
      </c>
      <c r="Q208" s="239">
        <f>ROUND(E208*P208,2)</f>
        <v>0</v>
      </c>
      <c r="R208" s="241"/>
      <c r="S208" s="241" t="s">
        <v>316</v>
      </c>
      <c r="T208" s="242" t="s">
        <v>281</v>
      </c>
      <c r="U208" s="222">
        <v>0</v>
      </c>
      <c r="V208" s="222">
        <f>ROUND(E208*U208,2)</f>
        <v>0</v>
      </c>
      <c r="W208" s="222"/>
      <c r="X208" s="222" t="s">
        <v>399</v>
      </c>
      <c r="Y208" s="222" t="s">
        <v>283</v>
      </c>
      <c r="Z208" s="212"/>
      <c r="AA208" s="212"/>
      <c r="AB208" s="212"/>
      <c r="AC208" s="212"/>
      <c r="AD208" s="212"/>
      <c r="AE208" s="212"/>
      <c r="AF208" s="212"/>
      <c r="AG208" s="212" t="s">
        <v>400</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49" t="s">
        <v>3063</v>
      </c>
      <c r="D209" s="226"/>
      <c r="E209" s="227">
        <v>1</v>
      </c>
      <c r="F209" s="222"/>
      <c r="G209" s="222"/>
      <c r="H209" s="222"/>
      <c r="I209" s="222"/>
      <c r="J209" s="222"/>
      <c r="K209" s="222"/>
      <c r="L209" s="222"/>
      <c r="M209" s="222"/>
      <c r="N209" s="221"/>
      <c r="O209" s="221"/>
      <c r="P209" s="221"/>
      <c r="Q209" s="221"/>
      <c r="R209" s="222"/>
      <c r="S209" s="222"/>
      <c r="T209" s="222"/>
      <c r="U209" s="222"/>
      <c r="V209" s="222"/>
      <c r="W209" s="222"/>
      <c r="X209" s="222"/>
      <c r="Y209" s="222"/>
      <c r="Z209" s="212"/>
      <c r="AA209" s="212"/>
      <c r="AB209" s="212"/>
      <c r="AC209" s="212"/>
      <c r="AD209" s="212"/>
      <c r="AE209" s="212"/>
      <c r="AF209" s="212"/>
      <c r="AG209" s="212" t="s">
        <v>288</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ht="33.75" outlineLevel="1" x14ac:dyDescent="0.2">
      <c r="A210" s="236">
        <v>59</v>
      </c>
      <c r="B210" s="237" t="s">
        <v>3066</v>
      </c>
      <c r="C210" s="247" t="s">
        <v>3067</v>
      </c>
      <c r="D210" s="238" t="s">
        <v>492</v>
      </c>
      <c r="E210" s="239">
        <v>1</v>
      </c>
      <c r="F210" s="240"/>
      <c r="G210" s="241">
        <f>ROUND(E210*F210,2)</f>
        <v>0</v>
      </c>
      <c r="H210" s="240"/>
      <c r="I210" s="241">
        <f>ROUND(E210*H210,2)</f>
        <v>0</v>
      </c>
      <c r="J210" s="240"/>
      <c r="K210" s="241">
        <f>ROUND(E210*J210,2)</f>
        <v>0</v>
      </c>
      <c r="L210" s="241">
        <v>21</v>
      </c>
      <c r="M210" s="241">
        <f>G210*(1+L210/100)</f>
        <v>0</v>
      </c>
      <c r="N210" s="239">
        <v>4.2999999999999999E-4</v>
      </c>
      <c r="O210" s="239">
        <f>ROUND(E210*N210,2)</f>
        <v>0</v>
      </c>
      <c r="P210" s="239">
        <v>0</v>
      </c>
      <c r="Q210" s="239">
        <f>ROUND(E210*P210,2)</f>
        <v>0</v>
      </c>
      <c r="R210" s="241"/>
      <c r="S210" s="241" t="s">
        <v>316</v>
      </c>
      <c r="T210" s="242" t="s">
        <v>281</v>
      </c>
      <c r="U210" s="222">
        <v>0</v>
      </c>
      <c r="V210" s="222">
        <f>ROUND(E210*U210,2)</f>
        <v>0</v>
      </c>
      <c r="W210" s="222"/>
      <c r="X210" s="222" t="s">
        <v>399</v>
      </c>
      <c r="Y210" s="222" t="s">
        <v>283</v>
      </c>
      <c r="Z210" s="212"/>
      <c r="AA210" s="212"/>
      <c r="AB210" s="212"/>
      <c r="AC210" s="212"/>
      <c r="AD210" s="212"/>
      <c r="AE210" s="212"/>
      <c r="AF210" s="212"/>
      <c r="AG210" s="212" t="s">
        <v>400</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2" x14ac:dyDescent="0.2">
      <c r="A211" s="219"/>
      <c r="B211" s="220"/>
      <c r="C211" s="249" t="s">
        <v>3063</v>
      </c>
      <c r="D211" s="226"/>
      <c r="E211" s="227">
        <v>1</v>
      </c>
      <c r="F211" s="222"/>
      <c r="G211" s="222"/>
      <c r="H211" s="222"/>
      <c r="I211" s="222"/>
      <c r="J211" s="222"/>
      <c r="K211" s="222"/>
      <c r="L211" s="222"/>
      <c r="M211" s="222"/>
      <c r="N211" s="221"/>
      <c r="O211" s="221"/>
      <c r="P211" s="221"/>
      <c r="Q211" s="221"/>
      <c r="R211" s="222"/>
      <c r="S211" s="222"/>
      <c r="T211" s="222"/>
      <c r="U211" s="222"/>
      <c r="V211" s="222"/>
      <c r="W211" s="222"/>
      <c r="X211" s="222"/>
      <c r="Y211" s="222"/>
      <c r="Z211" s="212"/>
      <c r="AA211" s="212"/>
      <c r="AB211" s="212"/>
      <c r="AC211" s="212"/>
      <c r="AD211" s="212"/>
      <c r="AE211" s="212"/>
      <c r="AF211" s="212"/>
      <c r="AG211" s="212" t="s">
        <v>288</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x14ac:dyDescent="0.2">
      <c r="A212" s="229" t="s">
        <v>275</v>
      </c>
      <c r="B212" s="230" t="s">
        <v>214</v>
      </c>
      <c r="C212" s="246" t="s">
        <v>215</v>
      </c>
      <c r="D212" s="231"/>
      <c r="E212" s="232"/>
      <c r="F212" s="233"/>
      <c r="G212" s="233">
        <f>SUMIF(AG213:AG239,"&lt;&gt;NOR",G213:G239)</f>
        <v>0</v>
      </c>
      <c r="H212" s="233"/>
      <c r="I212" s="233">
        <f>SUM(I213:I239)</f>
        <v>0</v>
      </c>
      <c r="J212" s="233"/>
      <c r="K212" s="233">
        <f>SUM(K213:K239)</f>
        <v>0</v>
      </c>
      <c r="L212" s="233"/>
      <c r="M212" s="233">
        <f>SUM(M213:M239)</f>
        <v>0</v>
      </c>
      <c r="N212" s="232"/>
      <c r="O212" s="232">
        <f>SUM(O213:O239)</f>
        <v>1.03</v>
      </c>
      <c r="P212" s="232"/>
      <c r="Q212" s="232">
        <f>SUM(Q213:Q239)</f>
        <v>0</v>
      </c>
      <c r="R212" s="233"/>
      <c r="S212" s="233"/>
      <c r="T212" s="234"/>
      <c r="U212" s="228"/>
      <c r="V212" s="228">
        <f>SUM(V213:V239)</f>
        <v>54.66</v>
      </c>
      <c r="W212" s="228"/>
      <c r="X212" s="228"/>
      <c r="Y212" s="228"/>
      <c r="AG212" t="s">
        <v>276</v>
      </c>
    </row>
    <row r="213" spans="1:60" outlineLevel="1" x14ac:dyDescent="0.2">
      <c r="A213" s="236">
        <v>60</v>
      </c>
      <c r="B213" s="237" t="s">
        <v>3068</v>
      </c>
      <c r="C213" s="247" t="s">
        <v>3069</v>
      </c>
      <c r="D213" s="238" t="s">
        <v>439</v>
      </c>
      <c r="E213" s="239">
        <v>40.35</v>
      </c>
      <c r="F213" s="240"/>
      <c r="G213" s="241">
        <f>ROUND(E213*F213,2)</f>
        <v>0</v>
      </c>
      <c r="H213" s="240"/>
      <c r="I213" s="241">
        <f>ROUND(E213*H213,2)</f>
        <v>0</v>
      </c>
      <c r="J213" s="240"/>
      <c r="K213" s="241">
        <f>ROUND(E213*J213,2)</f>
        <v>0</v>
      </c>
      <c r="L213" s="241">
        <v>21</v>
      </c>
      <c r="M213" s="241">
        <f>G213*(1+L213/100)</f>
        <v>0</v>
      </c>
      <c r="N213" s="239">
        <v>2.1000000000000001E-4</v>
      </c>
      <c r="O213" s="239">
        <f>ROUND(E213*N213,2)</f>
        <v>0.01</v>
      </c>
      <c r="P213" s="239">
        <v>0</v>
      </c>
      <c r="Q213" s="239">
        <f>ROUND(E213*P213,2)</f>
        <v>0</v>
      </c>
      <c r="R213" s="241" t="s">
        <v>1557</v>
      </c>
      <c r="S213" s="241" t="s">
        <v>280</v>
      </c>
      <c r="T213" s="242" t="s">
        <v>441</v>
      </c>
      <c r="U213" s="222">
        <v>0.05</v>
      </c>
      <c r="V213" s="222">
        <f>ROUND(E213*U213,2)</f>
        <v>2.02</v>
      </c>
      <c r="W213" s="222"/>
      <c r="X213" s="222" t="s">
        <v>399</v>
      </c>
      <c r="Y213" s="222" t="s">
        <v>283</v>
      </c>
      <c r="Z213" s="212"/>
      <c r="AA213" s="212"/>
      <c r="AB213" s="212"/>
      <c r="AC213" s="212"/>
      <c r="AD213" s="212"/>
      <c r="AE213" s="212"/>
      <c r="AF213" s="212"/>
      <c r="AG213" s="212" t="s">
        <v>400</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49" t="s">
        <v>2941</v>
      </c>
      <c r="D214" s="226"/>
      <c r="E214" s="227"/>
      <c r="F214" s="222"/>
      <c r="G214" s="222"/>
      <c r="H214" s="222"/>
      <c r="I214" s="222"/>
      <c r="J214" s="222"/>
      <c r="K214" s="222"/>
      <c r="L214" s="222"/>
      <c r="M214" s="222"/>
      <c r="N214" s="221"/>
      <c r="O214" s="221"/>
      <c r="P214" s="221"/>
      <c r="Q214" s="221"/>
      <c r="R214" s="222"/>
      <c r="S214" s="222"/>
      <c r="T214" s="222"/>
      <c r="U214" s="222"/>
      <c r="V214" s="222"/>
      <c r="W214" s="222"/>
      <c r="X214" s="222"/>
      <c r="Y214" s="222"/>
      <c r="Z214" s="212"/>
      <c r="AA214" s="212"/>
      <c r="AB214" s="212"/>
      <c r="AC214" s="212"/>
      <c r="AD214" s="212"/>
      <c r="AE214" s="212"/>
      <c r="AF214" s="212"/>
      <c r="AG214" s="212" t="s">
        <v>288</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3" x14ac:dyDescent="0.2">
      <c r="A215" s="219"/>
      <c r="B215" s="220"/>
      <c r="C215" s="249" t="s">
        <v>2946</v>
      </c>
      <c r="D215" s="226"/>
      <c r="E215" s="227">
        <v>40.35</v>
      </c>
      <c r="F215" s="222"/>
      <c r="G215" s="222"/>
      <c r="H215" s="222"/>
      <c r="I215" s="222"/>
      <c r="J215" s="222"/>
      <c r="K215" s="222"/>
      <c r="L215" s="222"/>
      <c r="M215" s="222"/>
      <c r="N215" s="221"/>
      <c r="O215" s="221"/>
      <c r="P215" s="221"/>
      <c r="Q215" s="221"/>
      <c r="R215" s="222"/>
      <c r="S215" s="222"/>
      <c r="T215" s="222"/>
      <c r="U215" s="222"/>
      <c r="V215" s="222"/>
      <c r="W215" s="222"/>
      <c r="X215" s="222"/>
      <c r="Y215" s="222"/>
      <c r="Z215" s="212"/>
      <c r="AA215" s="212"/>
      <c r="AB215" s="212"/>
      <c r="AC215" s="212"/>
      <c r="AD215" s="212"/>
      <c r="AE215" s="212"/>
      <c r="AF215" s="212"/>
      <c r="AG215" s="212" t="s">
        <v>288</v>
      </c>
      <c r="AH215" s="212">
        <v>0</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
      <c r="A216" s="236">
        <v>61</v>
      </c>
      <c r="B216" s="237" t="s">
        <v>3070</v>
      </c>
      <c r="C216" s="247" t="s">
        <v>3071</v>
      </c>
      <c r="D216" s="238" t="s">
        <v>439</v>
      </c>
      <c r="E216" s="239">
        <v>40.35</v>
      </c>
      <c r="F216" s="240"/>
      <c r="G216" s="241">
        <f>ROUND(E216*F216,2)</f>
        <v>0</v>
      </c>
      <c r="H216" s="240"/>
      <c r="I216" s="241">
        <f>ROUND(E216*H216,2)</f>
        <v>0</v>
      </c>
      <c r="J216" s="240"/>
      <c r="K216" s="241">
        <f>ROUND(E216*J216,2)</f>
        <v>0</v>
      </c>
      <c r="L216" s="241">
        <v>21</v>
      </c>
      <c r="M216" s="241">
        <f>G216*(1+L216/100)</f>
        <v>0</v>
      </c>
      <c r="N216" s="239">
        <v>0</v>
      </c>
      <c r="O216" s="239">
        <f>ROUND(E216*N216,2)</f>
        <v>0</v>
      </c>
      <c r="P216" s="239">
        <v>0</v>
      </c>
      <c r="Q216" s="239">
        <f>ROUND(E216*P216,2)</f>
        <v>0</v>
      </c>
      <c r="R216" s="241" t="s">
        <v>1557</v>
      </c>
      <c r="S216" s="241" t="s">
        <v>280</v>
      </c>
      <c r="T216" s="242" t="s">
        <v>441</v>
      </c>
      <c r="U216" s="222">
        <v>0.97799999999999998</v>
      </c>
      <c r="V216" s="222">
        <f>ROUND(E216*U216,2)</f>
        <v>39.46</v>
      </c>
      <c r="W216" s="222"/>
      <c r="X216" s="222" t="s">
        <v>399</v>
      </c>
      <c r="Y216" s="222" t="s">
        <v>283</v>
      </c>
      <c r="Z216" s="212"/>
      <c r="AA216" s="212"/>
      <c r="AB216" s="212"/>
      <c r="AC216" s="212"/>
      <c r="AD216" s="212"/>
      <c r="AE216" s="212"/>
      <c r="AF216" s="212"/>
      <c r="AG216" s="212" t="s">
        <v>400</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2" x14ac:dyDescent="0.2">
      <c r="A217" s="219"/>
      <c r="B217" s="220"/>
      <c r="C217" s="264" t="s">
        <v>3072</v>
      </c>
      <c r="D217" s="256"/>
      <c r="E217" s="256"/>
      <c r="F217" s="256"/>
      <c r="G217" s="256"/>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448</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2" x14ac:dyDescent="0.2">
      <c r="A218" s="219"/>
      <c r="B218" s="220"/>
      <c r="C218" s="249" t="s">
        <v>2941</v>
      </c>
      <c r="D218" s="226"/>
      <c r="E218" s="227"/>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288</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49" t="s">
        <v>2946</v>
      </c>
      <c r="D219" s="226"/>
      <c r="E219" s="227">
        <v>40.35</v>
      </c>
      <c r="F219" s="222"/>
      <c r="G219" s="222"/>
      <c r="H219" s="222"/>
      <c r="I219" s="222"/>
      <c r="J219" s="222"/>
      <c r="K219" s="222"/>
      <c r="L219" s="222"/>
      <c r="M219" s="222"/>
      <c r="N219" s="221"/>
      <c r="O219" s="221"/>
      <c r="P219" s="221"/>
      <c r="Q219" s="221"/>
      <c r="R219" s="222"/>
      <c r="S219" s="222"/>
      <c r="T219" s="222"/>
      <c r="U219" s="222"/>
      <c r="V219" s="222"/>
      <c r="W219" s="222"/>
      <c r="X219" s="222"/>
      <c r="Y219" s="222"/>
      <c r="Z219" s="212"/>
      <c r="AA219" s="212"/>
      <c r="AB219" s="212"/>
      <c r="AC219" s="212"/>
      <c r="AD219" s="212"/>
      <c r="AE219" s="212"/>
      <c r="AF219" s="212"/>
      <c r="AG219" s="212" t="s">
        <v>288</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1" x14ac:dyDescent="0.2">
      <c r="A220" s="236">
        <v>62</v>
      </c>
      <c r="B220" s="237" t="s">
        <v>3073</v>
      </c>
      <c r="C220" s="247" t="s">
        <v>3074</v>
      </c>
      <c r="D220" s="238" t="s">
        <v>564</v>
      </c>
      <c r="E220" s="239">
        <v>33.520000000000003</v>
      </c>
      <c r="F220" s="240"/>
      <c r="G220" s="241">
        <f>ROUND(E220*F220,2)</f>
        <v>0</v>
      </c>
      <c r="H220" s="240"/>
      <c r="I220" s="241">
        <f>ROUND(E220*H220,2)</f>
        <v>0</v>
      </c>
      <c r="J220" s="240"/>
      <c r="K220" s="241">
        <f>ROUND(E220*J220,2)</f>
        <v>0</v>
      </c>
      <c r="L220" s="241">
        <v>21</v>
      </c>
      <c r="M220" s="241">
        <f>G220*(1+L220/100)</f>
        <v>0</v>
      </c>
      <c r="N220" s="239">
        <v>0</v>
      </c>
      <c r="O220" s="239">
        <f>ROUND(E220*N220,2)</f>
        <v>0</v>
      </c>
      <c r="P220" s="239">
        <v>0</v>
      </c>
      <c r="Q220" s="239">
        <f>ROUND(E220*P220,2)</f>
        <v>0</v>
      </c>
      <c r="R220" s="241" t="s">
        <v>1557</v>
      </c>
      <c r="S220" s="241" t="s">
        <v>280</v>
      </c>
      <c r="T220" s="242" t="s">
        <v>441</v>
      </c>
      <c r="U220" s="222">
        <v>0.154</v>
      </c>
      <c r="V220" s="222">
        <f>ROUND(E220*U220,2)</f>
        <v>5.16</v>
      </c>
      <c r="W220" s="222"/>
      <c r="X220" s="222" t="s">
        <v>399</v>
      </c>
      <c r="Y220" s="222" t="s">
        <v>283</v>
      </c>
      <c r="Z220" s="212"/>
      <c r="AA220" s="212"/>
      <c r="AB220" s="212"/>
      <c r="AC220" s="212"/>
      <c r="AD220" s="212"/>
      <c r="AE220" s="212"/>
      <c r="AF220" s="212"/>
      <c r="AG220" s="212" t="s">
        <v>400</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49" t="s">
        <v>2941</v>
      </c>
      <c r="D221" s="226"/>
      <c r="E221" s="227"/>
      <c r="F221" s="222"/>
      <c r="G221" s="222"/>
      <c r="H221" s="222"/>
      <c r="I221" s="222"/>
      <c r="J221" s="222"/>
      <c r="K221" s="222"/>
      <c r="L221" s="222"/>
      <c r="M221" s="222"/>
      <c r="N221" s="221"/>
      <c r="O221" s="221"/>
      <c r="P221" s="221"/>
      <c r="Q221" s="221"/>
      <c r="R221" s="222"/>
      <c r="S221" s="222"/>
      <c r="T221" s="222"/>
      <c r="U221" s="222"/>
      <c r="V221" s="222"/>
      <c r="W221" s="222"/>
      <c r="X221" s="222"/>
      <c r="Y221" s="222"/>
      <c r="Z221" s="212"/>
      <c r="AA221" s="212"/>
      <c r="AB221" s="212"/>
      <c r="AC221" s="212"/>
      <c r="AD221" s="212"/>
      <c r="AE221" s="212"/>
      <c r="AF221" s="212"/>
      <c r="AG221" s="212" t="s">
        <v>288</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49" t="s">
        <v>3075</v>
      </c>
      <c r="D222" s="226"/>
      <c r="E222" s="227">
        <v>14.36</v>
      </c>
      <c r="F222" s="222"/>
      <c r="G222" s="222"/>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288</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49" t="s">
        <v>3076</v>
      </c>
      <c r="D223" s="226"/>
      <c r="E223" s="227">
        <v>19.16</v>
      </c>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288</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1" x14ac:dyDescent="0.2">
      <c r="A224" s="236">
        <v>63</v>
      </c>
      <c r="B224" s="237" t="s">
        <v>3077</v>
      </c>
      <c r="C224" s="247" t="s">
        <v>3078</v>
      </c>
      <c r="D224" s="238" t="s">
        <v>564</v>
      </c>
      <c r="E224" s="239">
        <v>33.520000000000003</v>
      </c>
      <c r="F224" s="240"/>
      <c r="G224" s="241">
        <f>ROUND(E224*F224,2)</f>
        <v>0</v>
      </c>
      <c r="H224" s="240"/>
      <c r="I224" s="241">
        <f>ROUND(E224*H224,2)</f>
        <v>0</v>
      </c>
      <c r="J224" s="240"/>
      <c r="K224" s="241">
        <f>ROUND(E224*J224,2)</f>
        <v>0</v>
      </c>
      <c r="L224" s="241">
        <v>21</v>
      </c>
      <c r="M224" s="241">
        <f>G224*(1+L224/100)</f>
        <v>0</v>
      </c>
      <c r="N224" s="239">
        <v>4.0000000000000003E-5</v>
      </c>
      <c r="O224" s="239">
        <f>ROUND(E224*N224,2)</f>
        <v>0</v>
      </c>
      <c r="P224" s="239">
        <v>0</v>
      </c>
      <c r="Q224" s="239">
        <f>ROUND(E224*P224,2)</f>
        <v>0</v>
      </c>
      <c r="R224" s="241" t="s">
        <v>1557</v>
      </c>
      <c r="S224" s="241" t="s">
        <v>280</v>
      </c>
      <c r="T224" s="242" t="s">
        <v>441</v>
      </c>
      <c r="U224" s="222">
        <v>7.0000000000000007E-2</v>
      </c>
      <c r="V224" s="222">
        <f>ROUND(E224*U224,2)</f>
        <v>2.35</v>
      </c>
      <c r="W224" s="222"/>
      <c r="X224" s="222" t="s">
        <v>399</v>
      </c>
      <c r="Y224" s="222" t="s">
        <v>283</v>
      </c>
      <c r="Z224" s="212"/>
      <c r="AA224" s="212"/>
      <c r="AB224" s="212"/>
      <c r="AC224" s="212"/>
      <c r="AD224" s="212"/>
      <c r="AE224" s="212"/>
      <c r="AF224" s="212"/>
      <c r="AG224" s="212" t="s">
        <v>400</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
      <c r="A225" s="219"/>
      <c r="B225" s="220"/>
      <c r="C225" s="248" t="s">
        <v>3079</v>
      </c>
      <c r="D225" s="244"/>
      <c r="E225" s="244"/>
      <c r="F225" s="244"/>
      <c r="G225" s="244"/>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286</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
      <c r="A226" s="219"/>
      <c r="B226" s="220"/>
      <c r="C226" s="249" t="s">
        <v>2893</v>
      </c>
      <c r="D226" s="226"/>
      <c r="E226" s="227"/>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288</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49" t="s">
        <v>3080</v>
      </c>
      <c r="D227" s="226"/>
      <c r="E227" s="227">
        <v>33.520000000000003</v>
      </c>
      <c r="F227" s="222"/>
      <c r="G227" s="222"/>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288</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
      <c r="A228" s="236">
        <v>64</v>
      </c>
      <c r="B228" s="237" t="s">
        <v>3081</v>
      </c>
      <c r="C228" s="247" t="s">
        <v>3082</v>
      </c>
      <c r="D228" s="238" t="s">
        <v>482</v>
      </c>
      <c r="E228" s="239">
        <v>1.02952</v>
      </c>
      <c r="F228" s="240"/>
      <c r="G228" s="241">
        <f>ROUND(E228*F228,2)</f>
        <v>0</v>
      </c>
      <c r="H228" s="240"/>
      <c r="I228" s="241">
        <f>ROUND(E228*H228,2)</f>
        <v>0</v>
      </c>
      <c r="J228" s="240"/>
      <c r="K228" s="241">
        <f>ROUND(E228*J228,2)</f>
        <v>0</v>
      </c>
      <c r="L228" s="241">
        <v>21</v>
      </c>
      <c r="M228" s="241">
        <f>G228*(1+L228/100)</f>
        <v>0</v>
      </c>
      <c r="N228" s="239">
        <v>0</v>
      </c>
      <c r="O228" s="239">
        <f>ROUND(E228*N228,2)</f>
        <v>0</v>
      </c>
      <c r="P228" s="239">
        <v>0</v>
      </c>
      <c r="Q228" s="239">
        <f>ROUND(E228*P228,2)</f>
        <v>0</v>
      </c>
      <c r="R228" s="241" t="s">
        <v>1557</v>
      </c>
      <c r="S228" s="241" t="s">
        <v>280</v>
      </c>
      <c r="T228" s="242" t="s">
        <v>441</v>
      </c>
      <c r="U228" s="222">
        <v>1.5980000000000001</v>
      </c>
      <c r="V228" s="222">
        <f>ROUND(E228*U228,2)</f>
        <v>1.65</v>
      </c>
      <c r="W228" s="222"/>
      <c r="X228" s="222" t="s">
        <v>399</v>
      </c>
      <c r="Y228" s="222" t="s">
        <v>283</v>
      </c>
      <c r="Z228" s="212"/>
      <c r="AA228" s="212"/>
      <c r="AB228" s="212"/>
      <c r="AC228" s="212"/>
      <c r="AD228" s="212"/>
      <c r="AE228" s="212"/>
      <c r="AF228" s="212"/>
      <c r="AG228" s="212" t="s">
        <v>1036</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2" x14ac:dyDescent="0.2">
      <c r="A229" s="219"/>
      <c r="B229" s="220"/>
      <c r="C229" s="264" t="s">
        <v>1076</v>
      </c>
      <c r="D229" s="256"/>
      <c r="E229" s="256"/>
      <c r="F229" s="256"/>
      <c r="G229" s="256"/>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448</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
      <c r="A230" s="236">
        <v>65</v>
      </c>
      <c r="B230" s="237" t="s">
        <v>3083</v>
      </c>
      <c r="C230" s="247" t="s">
        <v>3084</v>
      </c>
      <c r="D230" s="238" t="s">
        <v>564</v>
      </c>
      <c r="E230" s="239">
        <v>33.520000000000003</v>
      </c>
      <c r="F230" s="240"/>
      <c r="G230" s="241">
        <f>ROUND(E230*F230,2)</f>
        <v>0</v>
      </c>
      <c r="H230" s="240"/>
      <c r="I230" s="241">
        <f>ROUND(E230*H230,2)</f>
        <v>0</v>
      </c>
      <c r="J230" s="240"/>
      <c r="K230" s="241">
        <f>ROUND(E230*J230,2)</f>
        <v>0</v>
      </c>
      <c r="L230" s="241">
        <v>21</v>
      </c>
      <c r="M230" s="241">
        <f>G230*(1+L230/100)</f>
        <v>0</v>
      </c>
      <c r="N230" s="239">
        <v>1.2999999999999999E-4</v>
      </c>
      <c r="O230" s="239">
        <f>ROUND(E230*N230,2)</f>
        <v>0</v>
      </c>
      <c r="P230" s="239">
        <v>0</v>
      </c>
      <c r="Q230" s="239">
        <f>ROUND(E230*P230,2)</f>
        <v>0</v>
      </c>
      <c r="R230" s="241"/>
      <c r="S230" s="241" t="s">
        <v>316</v>
      </c>
      <c r="T230" s="242" t="s">
        <v>281</v>
      </c>
      <c r="U230" s="222">
        <v>0.12</v>
      </c>
      <c r="V230" s="222">
        <f>ROUND(E230*U230,2)</f>
        <v>4.0199999999999996</v>
      </c>
      <c r="W230" s="222"/>
      <c r="X230" s="222" t="s">
        <v>399</v>
      </c>
      <c r="Y230" s="222" t="s">
        <v>283</v>
      </c>
      <c r="Z230" s="212"/>
      <c r="AA230" s="212"/>
      <c r="AB230" s="212"/>
      <c r="AC230" s="212"/>
      <c r="AD230" s="212"/>
      <c r="AE230" s="212"/>
      <c r="AF230" s="212"/>
      <c r="AG230" s="212" t="s">
        <v>400</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49" t="s">
        <v>3080</v>
      </c>
      <c r="D231" s="226"/>
      <c r="E231" s="227">
        <v>33.520000000000003</v>
      </c>
      <c r="F231" s="222"/>
      <c r="G231" s="222"/>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288</v>
      </c>
      <c r="AH231" s="212">
        <v>0</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ht="22.5" outlineLevel="1" x14ac:dyDescent="0.2">
      <c r="A232" s="236">
        <v>66</v>
      </c>
      <c r="B232" s="237" t="s">
        <v>3085</v>
      </c>
      <c r="C232" s="247" t="s">
        <v>3086</v>
      </c>
      <c r="D232" s="238" t="s">
        <v>1094</v>
      </c>
      <c r="E232" s="239">
        <v>168.10400000000001</v>
      </c>
      <c r="F232" s="240"/>
      <c r="G232" s="241">
        <f>ROUND(E232*F232,2)</f>
        <v>0</v>
      </c>
      <c r="H232" s="240"/>
      <c r="I232" s="241">
        <f>ROUND(E232*H232,2)</f>
        <v>0</v>
      </c>
      <c r="J232" s="240"/>
      <c r="K232" s="241">
        <f>ROUND(E232*J232,2)</f>
        <v>0</v>
      </c>
      <c r="L232" s="241">
        <v>21</v>
      </c>
      <c r="M232" s="241">
        <f>G232*(1+L232/100)</f>
        <v>0</v>
      </c>
      <c r="N232" s="239">
        <v>1E-3</v>
      </c>
      <c r="O232" s="239">
        <f>ROUND(E232*N232,2)</f>
        <v>0.17</v>
      </c>
      <c r="P232" s="239">
        <v>0</v>
      </c>
      <c r="Q232" s="239">
        <f>ROUND(E232*P232,2)</f>
        <v>0</v>
      </c>
      <c r="R232" s="241" t="s">
        <v>889</v>
      </c>
      <c r="S232" s="241" t="s">
        <v>280</v>
      </c>
      <c r="T232" s="242" t="s">
        <v>441</v>
      </c>
      <c r="U232" s="222">
        <v>0</v>
      </c>
      <c r="V232" s="222">
        <f>ROUND(E232*U232,2)</f>
        <v>0</v>
      </c>
      <c r="W232" s="222"/>
      <c r="X232" s="222" t="s">
        <v>831</v>
      </c>
      <c r="Y232" s="222" t="s">
        <v>283</v>
      </c>
      <c r="Z232" s="212"/>
      <c r="AA232" s="212"/>
      <c r="AB232" s="212"/>
      <c r="AC232" s="212"/>
      <c r="AD232" s="212"/>
      <c r="AE232" s="212"/>
      <c r="AF232" s="212"/>
      <c r="AG232" s="212" t="s">
        <v>832</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2" x14ac:dyDescent="0.2">
      <c r="A233" s="219"/>
      <c r="B233" s="220"/>
      <c r="C233" s="249" t="s">
        <v>2941</v>
      </c>
      <c r="D233" s="226"/>
      <c r="E233" s="227"/>
      <c r="F233" s="222"/>
      <c r="G233" s="222"/>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288</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49" t="s">
        <v>3087</v>
      </c>
      <c r="D234" s="226"/>
      <c r="E234" s="227">
        <v>168.10400000000001</v>
      </c>
      <c r="F234" s="222"/>
      <c r="G234" s="222"/>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288</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ht="22.5" outlineLevel="1" x14ac:dyDescent="0.2">
      <c r="A235" s="236">
        <v>67</v>
      </c>
      <c r="B235" s="237" t="s">
        <v>3088</v>
      </c>
      <c r="C235" s="247" t="s">
        <v>3089</v>
      </c>
      <c r="D235" s="238" t="s">
        <v>439</v>
      </c>
      <c r="E235" s="239">
        <v>44.127299999999998</v>
      </c>
      <c r="F235" s="240"/>
      <c r="G235" s="241">
        <f>ROUND(E235*F235,2)</f>
        <v>0</v>
      </c>
      <c r="H235" s="240"/>
      <c r="I235" s="241">
        <f>ROUND(E235*H235,2)</f>
        <v>0</v>
      </c>
      <c r="J235" s="240"/>
      <c r="K235" s="241">
        <f>ROUND(E235*J235,2)</f>
        <v>0</v>
      </c>
      <c r="L235" s="241">
        <v>21</v>
      </c>
      <c r="M235" s="241">
        <f>G235*(1+L235/100)</f>
        <v>0</v>
      </c>
      <c r="N235" s="239">
        <v>1.9199999999999998E-2</v>
      </c>
      <c r="O235" s="239">
        <f>ROUND(E235*N235,2)</f>
        <v>0.85</v>
      </c>
      <c r="P235" s="239">
        <v>0</v>
      </c>
      <c r="Q235" s="239">
        <f>ROUND(E235*P235,2)</f>
        <v>0</v>
      </c>
      <c r="R235" s="241" t="s">
        <v>889</v>
      </c>
      <c r="S235" s="241" t="s">
        <v>280</v>
      </c>
      <c r="T235" s="242" t="s">
        <v>441</v>
      </c>
      <c r="U235" s="222">
        <v>0</v>
      </c>
      <c r="V235" s="222">
        <f>ROUND(E235*U235,2)</f>
        <v>0</v>
      </c>
      <c r="W235" s="222"/>
      <c r="X235" s="222" t="s">
        <v>831</v>
      </c>
      <c r="Y235" s="222" t="s">
        <v>283</v>
      </c>
      <c r="Z235" s="212"/>
      <c r="AA235" s="212"/>
      <c r="AB235" s="212"/>
      <c r="AC235" s="212"/>
      <c r="AD235" s="212"/>
      <c r="AE235" s="212"/>
      <c r="AF235" s="212"/>
      <c r="AG235" s="212" t="s">
        <v>832</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2" x14ac:dyDescent="0.2">
      <c r="A236" s="219"/>
      <c r="B236" s="220"/>
      <c r="C236" s="249" t="s">
        <v>2941</v>
      </c>
      <c r="D236" s="226"/>
      <c r="E236" s="227"/>
      <c r="F236" s="222"/>
      <c r="G236" s="222"/>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288</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49" t="s">
        <v>3090</v>
      </c>
      <c r="D237" s="226"/>
      <c r="E237" s="227">
        <v>40.35</v>
      </c>
      <c r="F237" s="222"/>
      <c r="G237" s="222"/>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288</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3" x14ac:dyDescent="0.2">
      <c r="A238" s="219"/>
      <c r="B238" s="220"/>
      <c r="C238" s="249" t="s">
        <v>3091</v>
      </c>
      <c r="D238" s="226"/>
      <c r="E238" s="227">
        <v>1.6759999999999999</v>
      </c>
      <c r="F238" s="222"/>
      <c r="G238" s="222"/>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288</v>
      </c>
      <c r="AH238" s="212">
        <v>0</v>
      </c>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3" x14ac:dyDescent="0.2">
      <c r="A239" s="219"/>
      <c r="B239" s="220"/>
      <c r="C239" s="266" t="s">
        <v>1070</v>
      </c>
      <c r="D239" s="254"/>
      <c r="E239" s="255">
        <v>2.1013000000000002</v>
      </c>
      <c r="F239" s="222"/>
      <c r="G239" s="222"/>
      <c r="H239" s="222"/>
      <c r="I239" s="222"/>
      <c r="J239" s="222"/>
      <c r="K239" s="222"/>
      <c r="L239" s="222"/>
      <c r="M239" s="222"/>
      <c r="N239" s="221"/>
      <c r="O239" s="221"/>
      <c r="P239" s="221"/>
      <c r="Q239" s="221"/>
      <c r="R239" s="222"/>
      <c r="S239" s="222"/>
      <c r="T239" s="222"/>
      <c r="U239" s="222"/>
      <c r="V239" s="222"/>
      <c r="W239" s="222"/>
      <c r="X239" s="222"/>
      <c r="Y239" s="222"/>
      <c r="Z239" s="212"/>
      <c r="AA239" s="212"/>
      <c r="AB239" s="212"/>
      <c r="AC239" s="212"/>
      <c r="AD239" s="212"/>
      <c r="AE239" s="212"/>
      <c r="AF239" s="212"/>
      <c r="AG239" s="212" t="s">
        <v>288</v>
      </c>
      <c r="AH239" s="212">
        <v>4</v>
      </c>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x14ac:dyDescent="0.2">
      <c r="A240" s="229" t="s">
        <v>275</v>
      </c>
      <c r="B240" s="230" t="s">
        <v>220</v>
      </c>
      <c r="C240" s="246" t="s">
        <v>221</v>
      </c>
      <c r="D240" s="231"/>
      <c r="E240" s="232"/>
      <c r="F240" s="233"/>
      <c r="G240" s="233">
        <f>SUMIF(AG241:AG253,"&lt;&gt;NOR",G241:G253)</f>
        <v>0</v>
      </c>
      <c r="H240" s="233"/>
      <c r="I240" s="233">
        <f>SUM(I241:I253)</f>
        <v>0</v>
      </c>
      <c r="J240" s="233"/>
      <c r="K240" s="233">
        <f>SUM(K241:K253)</f>
        <v>0</v>
      </c>
      <c r="L240" s="233"/>
      <c r="M240" s="233">
        <f>SUM(M241:M253)</f>
        <v>0</v>
      </c>
      <c r="N240" s="232"/>
      <c r="O240" s="232">
        <f>SUM(O241:O253)</f>
        <v>0</v>
      </c>
      <c r="P240" s="232"/>
      <c r="Q240" s="232">
        <f>SUM(Q241:Q253)</f>
        <v>0</v>
      </c>
      <c r="R240" s="233"/>
      <c r="S240" s="233"/>
      <c r="T240" s="234"/>
      <c r="U240" s="228"/>
      <c r="V240" s="228">
        <f>SUM(V241:V253)</f>
        <v>1.7000000000000002</v>
      </c>
      <c r="W240" s="228"/>
      <c r="X240" s="228"/>
      <c r="Y240" s="228"/>
      <c r="AG240" t="s">
        <v>276</v>
      </c>
    </row>
    <row r="241" spans="1:60" outlineLevel="1" x14ac:dyDescent="0.2">
      <c r="A241" s="236">
        <v>68</v>
      </c>
      <c r="B241" s="237" t="s">
        <v>3092</v>
      </c>
      <c r="C241" s="247" t="s">
        <v>3093</v>
      </c>
      <c r="D241" s="238" t="s">
        <v>439</v>
      </c>
      <c r="E241" s="239">
        <v>2.294</v>
      </c>
      <c r="F241" s="240"/>
      <c r="G241" s="241">
        <f>ROUND(E241*F241,2)</f>
        <v>0</v>
      </c>
      <c r="H241" s="240"/>
      <c r="I241" s="241">
        <f>ROUND(E241*H241,2)</f>
        <v>0</v>
      </c>
      <c r="J241" s="240"/>
      <c r="K241" s="241">
        <f>ROUND(E241*J241,2)</f>
        <v>0</v>
      </c>
      <c r="L241" s="241">
        <v>21</v>
      </c>
      <c r="M241" s="241">
        <f>G241*(1+L241/100)</f>
        <v>0</v>
      </c>
      <c r="N241" s="239">
        <v>8.0000000000000007E-5</v>
      </c>
      <c r="O241" s="239">
        <f>ROUND(E241*N241,2)</f>
        <v>0</v>
      </c>
      <c r="P241" s="239">
        <v>0</v>
      </c>
      <c r="Q241" s="239">
        <f>ROUND(E241*P241,2)</f>
        <v>0</v>
      </c>
      <c r="R241" s="241" t="s">
        <v>1583</v>
      </c>
      <c r="S241" s="241" t="s">
        <v>280</v>
      </c>
      <c r="T241" s="242" t="s">
        <v>441</v>
      </c>
      <c r="U241" s="222">
        <v>0.156</v>
      </c>
      <c r="V241" s="222">
        <f>ROUND(E241*U241,2)</f>
        <v>0.36</v>
      </c>
      <c r="W241" s="222"/>
      <c r="X241" s="222" t="s">
        <v>399</v>
      </c>
      <c r="Y241" s="222" t="s">
        <v>283</v>
      </c>
      <c r="Z241" s="212"/>
      <c r="AA241" s="212"/>
      <c r="AB241" s="212"/>
      <c r="AC241" s="212"/>
      <c r="AD241" s="212"/>
      <c r="AE241" s="212"/>
      <c r="AF241" s="212"/>
      <c r="AG241" s="212" t="s">
        <v>400</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2" x14ac:dyDescent="0.2">
      <c r="A242" s="219"/>
      <c r="B242" s="220"/>
      <c r="C242" s="249" t="s">
        <v>3094</v>
      </c>
      <c r="D242" s="226"/>
      <c r="E242" s="227"/>
      <c r="F242" s="222"/>
      <c r="G242" s="222"/>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288</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49" t="s">
        <v>3095</v>
      </c>
      <c r="D243" s="226"/>
      <c r="E243" s="227"/>
      <c r="F243" s="222"/>
      <c r="G243" s="222"/>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288</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3" x14ac:dyDescent="0.2">
      <c r="A244" s="219"/>
      <c r="B244" s="220"/>
      <c r="C244" s="249" t="s">
        <v>3096</v>
      </c>
      <c r="D244" s="226"/>
      <c r="E244" s="227">
        <v>0.63</v>
      </c>
      <c r="F244" s="222"/>
      <c r="G244" s="222"/>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288</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49" t="s">
        <v>3097</v>
      </c>
      <c r="D245" s="226"/>
      <c r="E245" s="227">
        <v>0.95</v>
      </c>
      <c r="F245" s="222"/>
      <c r="G245" s="222"/>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288</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49" t="s">
        <v>3098</v>
      </c>
      <c r="D246" s="226"/>
      <c r="E246" s="227">
        <v>0.71399999999999997</v>
      </c>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288</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1" x14ac:dyDescent="0.2">
      <c r="A247" s="236">
        <v>69</v>
      </c>
      <c r="B247" s="237" t="s">
        <v>3099</v>
      </c>
      <c r="C247" s="247" t="s">
        <v>3100</v>
      </c>
      <c r="D247" s="238" t="s">
        <v>439</v>
      </c>
      <c r="E247" s="239">
        <v>2.294</v>
      </c>
      <c r="F247" s="240"/>
      <c r="G247" s="241">
        <f>ROUND(E247*F247,2)</f>
        <v>0</v>
      </c>
      <c r="H247" s="240"/>
      <c r="I247" s="241">
        <f>ROUND(E247*H247,2)</f>
        <v>0</v>
      </c>
      <c r="J247" s="240"/>
      <c r="K247" s="241">
        <f>ROUND(E247*J247,2)</f>
        <v>0</v>
      </c>
      <c r="L247" s="241">
        <v>21</v>
      </c>
      <c r="M247" s="241">
        <f>G247*(1+L247/100)</f>
        <v>0</v>
      </c>
      <c r="N247" s="239">
        <v>4.0000000000000002E-4</v>
      </c>
      <c r="O247" s="239">
        <f>ROUND(E247*N247,2)</f>
        <v>0</v>
      </c>
      <c r="P247" s="239">
        <v>0</v>
      </c>
      <c r="Q247" s="239">
        <f>ROUND(E247*P247,2)</f>
        <v>0</v>
      </c>
      <c r="R247" s="241" t="s">
        <v>1583</v>
      </c>
      <c r="S247" s="241" t="s">
        <v>280</v>
      </c>
      <c r="T247" s="242" t="s">
        <v>441</v>
      </c>
      <c r="U247" s="222">
        <v>0.30599999999999999</v>
      </c>
      <c r="V247" s="222">
        <f>ROUND(E247*U247,2)</f>
        <v>0.7</v>
      </c>
      <c r="W247" s="222"/>
      <c r="X247" s="222" t="s">
        <v>399</v>
      </c>
      <c r="Y247" s="222" t="s">
        <v>283</v>
      </c>
      <c r="Z247" s="212"/>
      <c r="AA247" s="212"/>
      <c r="AB247" s="212"/>
      <c r="AC247" s="212"/>
      <c r="AD247" s="212"/>
      <c r="AE247" s="212"/>
      <c r="AF247" s="212"/>
      <c r="AG247" s="212" t="s">
        <v>400</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2" x14ac:dyDescent="0.2">
      <c r="A248" s="219"/>
      <c r="B248" s="220"/>
      <c r="C248" s="264" t="s">
        <v>3101</v>
      </c>
      <c r="D248" s="256"/>
      <c r="E248" s="256"/>
      <c r="F248" s="256"/>
      <c r="G248" s="256"/>
      <c r="H248" s="222"/>
      <c r="I248" s="222"/>
      <c r="J248" s="222"/>
      <c r="K248" s="222"/>
      <c r="L248" s="222"/>
      <c r="M248" s="222"/>
      <c r="N248" s="221"/>
      <c r="O248" s="221"/>
      <c r="P248" s="221"/>
      <c r="Q248" s="221"/>
      <c r="R248" s="222"/>
      <c r="S248" s="222"/>
      <c r="T248" s="222"/>
      <c r="U248" s="222"/>
      <c r="V248" s="222"/>
      <c r="W248" s="222"/>
      <c r="X248" s="222"/>
      <c r="Y248" s="222"/>
      <c r="Z248" s="212"/>
      <c r="AA248" s="212"/>
      <c r="AB248" s="212"/>
      <c r="AC248" s="212"/>
      <c r="AD248" s="212"/>
      <c r="AE248" s="212"/>
      <c r="AF248" s="212"/>
      <c r="AG248" s="212" t="s">
        <v>448</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2" x14ac:dyDescent="0.2">
      <c r="A249" s="219"/>
      <c r="B249" s="220"/>
      <c r="C249" s="249" t="s">
        <v>3102</v>
      </c>
      <c r="D249" s="226"/>
      <c r="E249" s="227">
        <v>2.294</v>
      </c>
      <c r="F249" s="222"/>
      <c r="G249" s="222"/>
      <c r="H249" s="222"/>
      <c r="I249" s="222"/>
      <c r="J249" s="222"/>
      <c r="K249" s="222"/>
      <c r="L249" s="222"/>
      <c r="M249" s="222"/>
      <c r="N249" s="221"/>
      <c r="O249" s="221"/>
      <c r="P249" s="221"/>
      <c r="Q249" s="221"/>
      <c r="R249" s="222"/>
      <c r="S249" s="222"/>
      <c r="T249" s="222"/>
      <c r="U249" s="222"/>
      <c r="V249" s="222"/>
      <c r="W249" s="222"/>
      <c r="X249" s="222"/>
      <c r="Y249" s="222"/>
      <c r="Z249" s="212"/>
      <c r="AA249" s="212"/>
      <c r="AB249" s="212"/>
      <c r="AC249" s="212"/>
      <c r="AD249" s="212"/>
      <c r="AE249" s="212"/>
      <c r="AF249" s="212"/>
      <c r="AG249" s="212" t="s">
        <v>288</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ht="22.5" outlineLevel="1" x14ac:dyDescent="0.2">
      <c r="A250" s="236">
        <v>70</v>
      </c>
      <c r="B250" s="237" t="s">
        <v>3103</v>
      </c>
      <c r="C250" s="247" t="s">
        <v>3104</v>
      </c>
      <c r="D250" s="238" t="s">
        <v>439</v>
      </c>
      <c r="E250" s="239">
        <v>2.67075</v>
      </c>
      <c r="F250" s="240"/>
      <c r="G250" s="241">
        <f>ROUND(E250*F250,2)</f>
        <v>0</v>
      </c>
      <c r="H250" s="240"/>
      <c r="I250" s="241">
        <f>ROUND(E250*H250,2)</f>
        <v>0</v>
      </c>
      <c r="J250" s="240"/>
      <c r="K250" s="241">
        <f>ROUND(E250*J250,2)</f>
        <v>0</v>
      </c>
      <c r="L250" s="241">
        <v>21</v>
      </c>
      <c r="M250" s="241">
        <f>G250*(1+L250/100)</f>
        <v>0</v>
      </c>
      <c r="N250" s="239">
        <v>5.9999999999999995E-4</v>
      </c>
      <c r="O250" s="239">
        <f>ROUND(E250*N250,2)</f>
        <v>0</v>
      </c>
      <c r="P250" s="239">
        <v>0</v>
      </c>
      <c r="Q250" s="239">
        <f>ROUND(E250*P250,2)</f>
        <v>0</v>
      </c>
      <c r="R250" s="241" t="s">
        <v>1583</v>
      </c>
      <c r="S250" s="241" t="s">
        <v>280</v>
      </c>
      <c r="T250" s="242" t="s">
        <v>441</v>
      </c>
      <c r="U250" s="222">
        <v>0.23899999999999999</v>
      </c>
      <c r="V250" s="222">
        <f>ROUND(E250*U250,2)</f>
        <v>0.64</v>
      </c>
      <c r="W250" s="222"/>
      <c r="X250" s="222" t="s">
        <v>399</v>
      </c>
      <c r="Y250" s="222" t="s">
        <v>283</v>
      </c>
      <c r="Z250" s="212"/>
      <c r="AA250" s="212"/>
      <c r="AB250" s="212"/>
      <c r="AC250" s="212"/>
      <c r="AD250" s="212"/>
      <c r="AE250" s="212"/>
      <c r="AF250" s="212"/>
      <c r="AG250" s="212" t="s">
        <v>400</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2" x14ac:dyDescent="0.2">
      <c r="A251" s="219"/>
      <c r="B251" s="220"/>
      <c r="C251" s="264" t="s">
        <v>2671</v>
      </c>
      <c r="D251" s="256"/>
      <c r="E251" s="256"/>
      <c r="F251" s="256"/>
      <c r="G251" s="256"/>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448</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2" x14ac:dyDescent="0.2">
      <c r="A252" s="219"/>
      <c r="B252" s="220"/>
      <c r="C252" s="249" t="s">
        <v>2893</v>
      </c>
      <c r="D252" s="226"/>
      <c r="E252" s="227"/>
      <c r="F252" s="222"/>
      <c r="G252" s="222"/>
      <c r="H252" s="222"/>
      <c r="I252" s="222"/>
      <c r="J252" s="222"/>
      <c r="K252" s="222"/>
      <c r="L252" s="222"/>
      <c r="M252" s="222"/>
      <c r="N252" s="221"/>
      <c r="O252" s="221"/>
      <c r="P252" s="221"/>
      <c r="Q252" s="221"/>
      <c r="R252" s="222"/>
      <c r="S252" s="222"/>
      <c r="T252" s="222"/>
      <c r="U252" s="222"/>
      <c r="V252" s="222"/>
      <c r="W252" s="222"/>
      <c r="X252" s="222"/>
      <c r="Y252" s="222"/>
      <c r="Z252" s="212"/>
      <c r="AA252" s="212"/>
      <c r="AB252" s="212"/>
      <c r="AC252" s="212"/>
      <c r="AD252" s="212"/>
      <c r="AE252" s="212"/>
      <c r="AF252" s="212"/>
      <c r="AG252" s="212" t="s">
        <v>288</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3" x14ac:dyDescent="0.2">
      <c r="A253" s="219"/>
      <c r="B253" s="220"/>
      <c r="C253" s="249" t="s">
        <v>3105</v>
      </c>
      <c r="D253" s="226"/>
      <c r="E253" s="227">
        <v>2.67075</v>
      </c>
      <c r="F253" s="222"/>
      <c r="G253" s="222"/>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288</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x14ac:dyDescent="0.2">
      <c r="A254" s="229" t="s">
        <v>275</v>
      </c>
      <c r="B254" s="230" t="s">
        <v>218</v>
      </c>
      <c r="C254" s="246" t="s">
        <v>219</v>
      </c>
      <c r="D254" s="231"/>
      <c r="E254" s="232"/>
      <c r="F254" s="233"/>
      <c r="G254" s="233">
        <f>SUMIF(AG255:AG256,"&lt;&gt;NOR",G255:G256)</f>
        <v>0</v>
      </c>
      <c r="H254" s="233"/>
      <c r="I254" s="233">
        <f>SUM(I255:I256)</f>
        <v>0</v>
      </c>
      <c r="J254" s="233"/>
      <c r="K254" s="233">
        <f>SUM(K255:K256)</f>
        <v>0</v>
      </c>
      <c r="L254" s="233"/>
      <c r="M254" s="233">
        <f>SUM(M255:M256)</f>
        <v>0</v>
      </c>
      <c r="N254" s="232"/>
      <c r="O254" s="232">
        <f>SUM(O255:O256)</f>
        <v>0</v>
      </c>
      <c r="P254" s="232"/>
      <c r="Q254" s="232">
        <f>SUM(Q255:Q256)</f>
        <v>0</v>
      </c>
      <c r="R254" s="233"/>
      <c r="S254" s="233"/>
      <c r="T254" s="234"/>
      <c r="U254" s="228"/>
      <c r="V254" s="228">
        <f>SUM(V255:V256)</f>
        <v>1.71</v>
      </c>
      <c r="W254" s="228"/>
      <c r="X254" s="228"/>
      <c r="Y254" s="228"/>
      <c r="AG254" t="s">
        <v>276</v>
      </c>
    </row>
    <row r="255" spans="1:60" outlineLevel="1" x14ac:dyDescent="0.2">
      <c r="A255" s="236">
        <v>71</v>
      </c>
      <c r="B255" s="237" t="s">
        <v>3106</v>
      </c>
      <c r="C255" s="247" t="s">
        <v>3107</v>
      </c>
      <c r="D255" s="238" t="s">
        <v>439</v>
      </c>
      <c r="E255" s="239">
        <v>34.187899999999999</v>
      </c>
      <c r="F255" s="240"/>
      <c r="G255" s="241">
        <f>ROUND(E255*F255,2)</f>
        <v>0</v>
      </c>
      <c r="H255" s="240"/>
      <c r="I255" s="241">
        <f>ROUND(E255*H255,2)</f>
        <v>0</v>
      </c>
      <c r="J255" s="240"/>
      <c r="K255" s="241">
        <f>ROUND(E255*J255,2)</f>
        <v>0</v>
      </c>
      <c r="L255" s="241">
        <v>21</v>
      </c>
      <c r="M255" s="241">
        <f>G255*(1+L255/100)</f>
        <v>0</v>
      </c>
      <c r="N255" s="239">
        <v>0</v>
      </c>
      <c r="O255" s="239">
        <f>ROUND(E255*N255,2)</f>
        <v>0</v>
      </c>
      <c r="P255" s="239">
        <v>0</v>
      </c>
      <c r="Q255" s="239">
        <f>ROUND(E255*P255,2)</f>
        <v>0</v>
      </c>
      <c r="R255" s="241" t="s">
        <v>1557</v>
      </c>
      <c r="S255" s="241" t="s">
        <v>280</v>
      </c>
      <c r="T255" s="242" t="s">
        <v>441</v>
      </c>
      <c r="U255" s="222">
        <v>0.05</v>
      </c>
      <c r="V255" s="222">
        <f>ROUND(E255*U255,2)</f>
        <v>1.71</v>
      </c>
      <c r="W255" s="222"/>
      <c r="X255" s="222" t="s">
        <v>399</v>
      </c>
      <c r="Y255" s="222" t="s">
        <v>283</v>
      </c>
      <c r="Z255" s="212"/>
      <c r="AA255" s="212"/>
      <c r="AB255" s="212"/>
      <c r="AC255" s="212"/>
      <c r="AD255" s="212"/>
      <c r="AE255" s="212"/>
      <c r="AF255" s="212"/>
      <c r="AG255" s="212" t="s">
        <v>400</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2" x14ac:dyDescent="0.2">
      <c r="A256" s="219"/>
      <c r="B256" s="220"/>
      <c r="C256" s="249" t="s">
        <v>3108</v>
      </c>
      <c r="D256" s="226"/>
      <c r="E256" s="227">
        <v>34.187899999999999</v>
      </c>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288</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x14ac:dyDescent="0.2">
      <c r="A257" s="229" t="s">
        <v>275</v>
      </c>
      <c r="B257" s="230" t="s">
        <v>222</v>
      </c>
      <c r="C257" s="246" t="s">
        <v>223</v>
      </c>
      <c r="D257" s="231"/>
      <c r="E257" s="232"/>
      <c r="F257" s="233"/>
      <c r="G257" s="233">
        <f>SUMIF(AG258:AG286,"&lt;&gt;NOR",G258:G286)</f>
        <v>0</v>
      </c>
      <c r="H257" s="233"/>
      <c r="I257" s="233">
        <f>SUM(I258:I286)</f>
        <v>0</v>
      </c>
      <c r="J257" s="233"/>
      <c r="K257" s="233">
        <f>SUM(K258:K286)</f>
        <v>0</v>
      </c>
      <c r="L257" s="233"/>
      <c r="M257" s="233">
        <f>SUM(M258:M286)</f>
        <v>0</v>
      </c>
      <c r="N257" s="232"/>
      <c r="O257" s="232">
        <f>SUM(O258:O286)</f>
        <v>0.13</v>
      </c>
      <c r="P257" s="232"/>
      <c r="Q257" s="232">
        <f>SUM(Q258:Q286)</f>
        <v>0</v>
      </c>
      <c r="R257" s="233"/>
      <c r="S257" s="233"/>
      <c r="T257" s="234"/>
      <c r="U257" s="228"/>
      <c r="V257" s="228">
        <f>SUM(V258:V286)</f>
        <v>95.1</v>
      </c>
      <c r="W257" s="228"/>
      <c r="X257" s="228"/>
      <c r="Y257" s="228"/>
      <c r="AG257" t="s">
        <v>276</v>
      </c>
    </row>
    <row r="258" spans="1:60" outlineLevel="1" x14ac:dyDescent="0.2">
      <c r="A258" s="236">
        <v>72</v>
      </c>
      <c r="B258" s="237" t="s">
        <v>3109</v>
      </c>
      <c r="C258" s="247" t="s">
        <v>3110</v>
      </c>
      <c r="D258" s="238" t="s">
        <v>439</v>
      </c>
      <c r="E258" s="239">
        <v>233.92150000000001</v>
      </c>
      <c r="F258" s="240"/>
      <c r="G258" s="241">
        <f>ROUND(E258*F258,2)</f>
        <v>0</v>
      </c>
      <c r="H258" s="240"/>
      <c r="I258" s="241">
        <f>ROUND(E258*H258,2)</f>
        <v>0</v>
      </c>
      <c r="J258" s="240"/>
      <c r="K258" s="241">
        <f>ROUND(E258*J258,2)</f>
        <v>0</v>
      </c>
      <c r="L258" s="241">
        <v>21</v>
      </c>
      <c r="M258" s="241">
        <f>G258*(1+L258/100)</f>
        <v>0</v>
      </c>
      <c r="N258" s="239">
        <v>0</v>
      </c>
      <c r="O258" s="239">
        <f>ROUND(E258*N258,2)</f>
        <v>0</v>
      </c>
      <c r="P258" s="239">
        <v>0</v>
      </c>
      <c r="Q258" s="239">
        <f>ROUND(E258*P258,2)</f>
        <v>0</v>
      </c>
      <c r="R258" s="241" t="s">
        <v>1602</v>
      </c>
      <c r="S258" s="241" t="s">
        <v>280</v>
      </c>
      <c r="T258" s="242" t="s">
        <v>441</v>
      </c>
      <c r="U258" s="222">
        <v>7.6679999999999998E-2</v>
      </c>
      <c r="V258" s="222">
        <f>ROUND(E258*U258,2)</f>
        <v>17.940000000000001</v>
      </c>
      <c r="W258" s="222"/>
      <c r="X258" s="222" t="s">
        <v>399</v>
      </c>
      <c r="Y258" s="222" t="s">
        <v>283</v>
      </c>
      <c r="Z258" s="212"/>
      <c r="AA258" s="212"/>
      <c r="AB258" s="212"/>
      <c r="AC258" s="212"/>
      <c r="AD258" s="212"/>
      <c r="AE258" s="212"/>
      <c r="AF258" s="212"/>
      <c r="AG258" s="212" t="s">
        <v>400</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49" t="s">
        <v>2931</v>
      </c>
      <c r="D259" s="226"/>
      <c r="E259" s="227"/>
      <c r="F259" s="222"/>
      <c r="G259" s="222"/>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288</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49" t="s">
        <v>2901</v>
      </c>
      <c r="D260" s="226"/>
      <c r="E260" s="227">
        <v>11.3666</v>
      </c>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288</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49" t="s">
        <v>3111</v>
      </c>
      <c r="D261" s="226"/>
      <c r="E261" s="227">
        <v>15.827</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288</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ht="22.5" outlineLevel="3" x14ac:dyDescent="0.2">
      <c r="A262" s="219"/>
      <c r="B262" s="220"/>
      <c r="C262" s="249" t="s">
        <v>3112</v>
      </c>
      <c r="D262" s="226"/>
      <c r="E262" s="227">
        <v>43.676699999999997</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288</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49" t="s">
        <v>1702</v>
      </c>
      <c r="D263" s="226"/>
      <c r="E263" s="227"/>
      <c r="F263" s="222"/>
      <c r="G263" s="222"/>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288</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3" x14ac:dyDescent="0.2">
      <c r="A264" s="219"/>
      <c r="B264" s="220"/>
      <c r="C264" s="249" t="s">
        <v>2899</v>
      </c>
      <c r="D264" s="226"/>
      <c r="E264" s="227">
        <v>54.5289</v>
      </c>
      <c r="F264" s="222"/>
      <c r="G264" s="222"/>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288</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49" t="s">
        <v>3113</v>
      </c>
      <c r="D265" s="226"/>
      <c r="E265" s="227">
        <v>22.821300000000001</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288</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49" t="s">
        <v>3114</v>
      </c>
      <c r="D266" s="226"/>
      <c r="E266" s="227">
        <v>34.936999999999998</v>
      </c>
      <c r="F266" s="222"/>
      <c r="G266" s="222"/>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288</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3" x14ac:dyDescent="0.2">
      <c r="A267" s="219"/>
      <c r="B267" s="220"/>
      <c r="C267" s="249" t="s">
        <v>1702</v>
      </c>
      <c r="D267" s="226"/>
      <c r="E267" s="227"/>
      <c r="F267" s="222"/>
      <c r="G267" s="222"/>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288</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3" x14ac:dyDescent="0.2">
      <c r="A268" s="219"/>
      <c r="B268" s="220"/>
      <c r="C268" s="249" t="s">
        <v>3115</v>
      </c>
      <c r="D268" s="226"/>
      <c r="E268" s="227"/>
      <c r="F268" s="222"/>
      <c r="G268" s="222"/>
      <c r="H268" s="222"/>
      <c r="I268" s="222"/>
      <c r="J268" s="222"/>
      <c r="K268" s="222"/>
      <c r="L268" s="222"/>
      <c r="M268" s="222"/>
      <c r="N268" s="221"/>
      <c r="O268" s="221"/>
      <c r="P268" s="221"/>
      <c r="Q268" s="221"/>
      <c r="R268" s="222"/>
      <c r="S268" s="222"/>
      <c r="T268" s="222"/>
      <c r="U268" s="222"/>
      <c r="V268" s="222"/>
      <c r="W268" s="222"/>
      <c r="X268" s="222"/>
      <c r="Y268" s="222"/>
      <c r="Z268" s="212"/>
      <c r="AA268" s="212"/>
      <c r="AB268" s="212"/>
      <c r="AC268" s="212"/>
      <c r="AD268" s="212"/>
      <c r="AE268" s="212"/>
      <c r="AF268" s="212"/>
      <c r="AG268" s="212" t="s">
        <v>288</v>
      </c>
      <c r="AH268" s="212">
        <v>0</v>
      </c>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3" x14ac:dyDescent="0.2">
      <c r="A269" s="219"/>
      <c r="B269" s="220"/>
      <c r="C269" s="249" t="s">
        <v>2894</v>
      </c>
      <c r="D269" s="226"/>
      <c r="E269" s="227">
        <v>15.827</v>
      </c>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288</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49" t="s">
        <v>2895</v>
      </c>
      <c r="D270" s="226"/>
      <c r="E270" s="227">
        <v>34.936999999999998</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288</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1" x14ac:dyDescent="0.2">
      <c r="A271" s="236">
        <v>73</v>
      </c>
      <c r="B271" s="237" t="s">
        <v>3116</v>
      </c>
      <c r="C271" s="247" t="s">
        <v>1601</v>
      </c>
      <c r="D271" s="238" t="s">
        <v>439</v>
      </c>
      <c r="E271" s="239">
        <v>574.10159999999996</v>
      </c>
      <c r="F271" s="240"/>
      <c r="G271" s="241">
        <f>ROUND(E271*F271,2)</f>
        <v>0</v>
      </c>
      <c r="H271" s="240"/>
      <c r="I271" s="241">
        <f>ROUND(E271*H271,2)</f>
        <v>0</v>
      </c>
      <c r="J271" s="240"/>
      <c r="K271" s="241">
        <f>ROUND(E271*J271,2)</f>
        <v>0</v>
      </c>
      <c r="L271" s="241">
        <v>21</v>
      </c>
      <c r="M271" s="241">
        <f>G271*(1+L271/100)</f>
        <v>0</v>
      </c>
      <c r="N271" s="239">
        <v>6.9999999999999994E-5</v>
      </c>
      <c r="O271" s="239">
        <f>ROUND(E271*N271,2)</f>
        <v>0.04</v>
      </c>
      <c r="P271" s="239">
        <v>0</v>
      </c>
      <c r="Q271" s="239">
        <f>ROUND(E271*P271,2)</f>
        <v>0</v>
      </c>
      <c r="R271" s="241" t="s">
        <v>1602</v>
      </c>
      <c r="S271" s="241" t="s">
        <v>280</v>
      </c>
      <c r="T271" s="242" t="s">
        <v>441</v>
      </c>
      <c r="U271" s="222">
        <v>3.2480000000000002E-2</v>
      </c>
      <c r="V271" s="222">
        <f>ROUND(E271*U271,2)</f>
        <v>18.649999999999999</v>
      </c>
      <c r="W271" s="222"/>
      <c r="X271" s="222" t="s">
        <v>399</v>
      </c>
      <c r="Y271" s="222" t="s">
        <v>283</v>
      </c>
      <c r="Z271" s="212"/>
      <c r="AA271" s="212"/>
      <c r="AB271" s="212"/>
      <c r="AC271" s="212"/>
      <c r="AD271" s="212"/>
      <c r="AE271" s="212"/>
      <c r="AF271" s="212"/>
      <c r="AG271" s="212" t="s">
        <v>400</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
      <c r="A272" s="219"/>
      <c r="B272" s="220"/>
      <c r="C272" s="249" t="s">
        <v>3117</v>
      </c>
      <c r="D272" s="226"/>
      <c r="E272" s="227">
        <v>98.205600000000004</v>
      </c>
      <c r="F272" s="222"/>
      <c r="G272" s="222"/>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288</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49" t="s">
        <v>3118</v>
      </c>
      <c r="D273" s="226"/>
      <c r="E273" s="227">
        <v>50.764000000000003</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288</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3" x14ac:dyDescent="0.2">
      <c r="A274" s="219"/>
      <c r="B274" s="220"/>
      <c r="C274" s="249" t="s">
        <v>3119</v>
      </c>
      <c r="D274" s="226"/>
      <c r="E274" s="227">
        <v>264.5</v>
      </c>
      <c r="F274" s="222"/>
      <c r="G274" s="222"/>
      <c r="H274" s="222"/>
      <c r="I274" s="222"/>
      <c r="J274" s="222"/>
      <c r="K274" s="222"/>
      <c r="L274" s="222"/>
      <c r="M274" s="222"/>
      <c r="N274" s="221"/>
      <c r="O274" s="221"/>
      <c r="P274" s="221"/>
      <c r="Q274" s="221"/>
      <c r="R274" s="222"/>
      <c r="S274" s="222"/>
      <c r="T274" s="222"/>
      <c r="U274" s="222"/>
      <c r="V274" s="222"/>
      <c r="W274" s="222"/>
      <c r="X274" s="222"/>
      <c r="Y274" s="222"/>
      <c r="Z274" s="212"/>
      <c r="AA274" s="212"/>
      <c r="AB274" s="212"/>
      <c r="AC274" s="212"/>
      <c r="AD274" s="212"/>
      <c r="AE274" s="212"/>
      <c r="AF274" s="212"/>
      <c r="AG274" s="212" t="s">
        <v>288</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49" t="s">
        <v>3120</v>
      </c>
      <c r="D275" s="226"/>
      <c r="E275" s="227">
        <v>140.4</v>
      </c>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288</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49" t="s">
        <v>3121</v>
      </c>
      <c r="D276" s="226"/>
      <c r="E276" s="227">
        <v>13.44</v>
      </c>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288</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49" t="s">
        <v>3122</v>
      </c>
      <c r="D277" s="226"/>
      <c r="E277" s="227">
        <v>3.6</v>
      </c>
      <c r="F277" s="222"/>
      <c r="G277" s="222"/>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288</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3" x14ac:dyDescent="0.2">
      <c r="A278" s="219"/>
      <c r="B278" s="220"/>
      <c r="C278" s="249" t="s">
        <v>3123</v>
      </c>
      <c r="D278" s="226"/>
      <c r="E278" s="227">
        <v>3.1920000000000002</v>
      </c>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288</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1" x14ac:dyDescent="0.2">
      <c r="A279" s="236">
        <v>74</v>
      </c>
      <c r="B279" s="237" t="s">
        <v>3124</v>
      </c>
      <c r="C279" s="247" t="s">
        <v>3125</v>
      </c>
      <c r="D279" s="238" t="s">
        <v>439</v>
      </c>
      <c r="E279" s="239">
        <v>574.10159999999996</v>
      </c>
      <c r="F279" s="240"/>
      <c r="G279" s="241">
        <f>ROUND(E279*F279,2)</f>
        <v>0</v>
      </c>
      <c r="H279" s="240"/>
      <c r="I279" s="241">
        <f>ROUND(E279*H279,2)</f>
        <v>0</v>
      </c>
      <c r="J279" s="240"/>
      <c r="K279" s="241">
        <f>ROUND(E279*J279,2)</f>
        <v>0</v>
      </c>
      <c r="L279" s="241">
        <v>21</v>
      </c>
      <c r="M279" s="241">
        <f>G279*(1+L279/100)</f>
        <v>0</v>
      </c>
      <c r="N279" s="239">
        <v>1.3999999999999999E-4</v>
      </c>
      <c r="O279" s="239">
        <f>ROUND(E279*N279,2)</f>
        <v>0.08</v>
      </c>
      <c r="P279" s="239">
        <v>0</v>
      </c>
      <c r="Q279" s="239">
        <f>ROUND(E279*P279,2)</f>
        <v>0</v>
      </c>
      <c r="R279" s="241" t="s">
        <v>1602</v>
      </c>
      <c r="S279" s="241" t="s">
        <v>280</v>
      </c>
      <c r="T279" s="242" t="s">
        <v>441</v>
      </c>
      <c r="U279" s="222">
        <v>0.10191</v>
      </c>
      <c r="V279" s="222">
        <f>ROUND(E279*U279,2)</f>
        <v>58.51</v>
      </c>
      <c r="W279" s="222"/>
      <c r="X279" s="222" t="s">
        <v>399</v>
      </c>
      <c r="Y279" s="222" t="s">
        <v>283</v>
      </c>
      <c r="Z279" s="212"/>
      <c r="AA279" s="212"/>
      <c r="AB279" s="212"/>
      <c r="AC279" s="212"/>
      <c r="AD279" s="212"/>
      <c r="AE279" s="212"/>
      <c r="AF279" s="212"/>
      <c r="AG279" s="212" t="s">
        <v>400</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2" x14ac:dyDescent="0.2">
      <c r="A280" s="219"/>
      <c r="B280" s="220"/>
      <c r="C280" s="249" t="s">
        <v>3126</v>
      </c>
      <c r="D280" s="226"/>
      <c r="E280" s="227">
        <v>574.10159999999996</v>
      </c>
      <c r="F280" s="222"/>
      <c r="G280" s="222"/>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288</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1" x14ac:dyDescent="0.2">
      <c r="A281" s="236">
        <v>75</v>
      </c>
      <c r="B281" s="237" t="s">
        <v>3127</v>
      </c>
      <c r="C281" s="247" t="s">
        <v>3128</v>
      </c>
      <c r="D281" s="238" t="s">
        <v>1094</v>
      </c>
      <c r="E281" s="239">
        <v>13.67516</v>
      </c>
      <c r="F281" s="240"/>
      <c r="G281" s="241">
        <f>ROUND(E281*F281,2)</f>
        <v>0</v>
      </c>
      <c r="H281" s="240"/>
      <c r="I281" s="241">
        <f>ROUND(E281*H281,2)</f>
        <v>0</v>
      </c>
      <c r="J281" s="240"/>
      <c r="K281" s="241">
        <f>ROUND(E281*J281,2)</f>
        <v>0</v>
      </c>
      <c r="L281" s="241">
        <v>21</v>
      </c>
      <c r="M281" s="241">
        <f>G281*(1+L281/100)</f>
        <v>0</v>
      </c>
      <c r="N281" s="239">
        <v>0</v>
      </c>
      <c r="O281" s="239">
        <f>ROUND(E281*N281,2)</f>
        <v>0</v>
      </c>
      <c r="P281" s="239">
        <v>0</v>
      </c>
      <c r="Q281" s="239">
        <f>ROUND(E281*P281,2)</f>
        <v>0</v>
      </c>
      <c r="R281" s="241"/>
      <c r="S281" s="241" t="s">
        <v>316</v>
      </c>
      <c r="T281" s="242" t="s">
        <v>281</v>
      </c>
      <c r="U281" s="222">
        <v>0</v>
      </c>
      <c r="V281" s="222">
        <f>ROUND(E281*U281,2)</f>
        <v>0</v>
      </c>
      <c r="W281" s="222"/>
      <c r="X281" s="222" t="s">
        <v>399</v>
      </c>
      <c r="Y281" s="222" t="s">
        <v>283</v>
      </c>
      <c r="Z281" s="212"/>
      <c r="AA281" s="212"/>
      <c r="AB281" s="212"/>
      <c r="AC281" s="212"/>
      <c r="AD281" s="212"/>
      <c r="AE281" s="212"/>
      <c r="AF281" s="212"/>
      <c r="AG281" s="212" t="s">
        <v>400</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2" x14ac:dyDescent="0.2">
      <c r="A282" s="219"/>
      <c r="B282" s="220"/>
      <c r="C282" s="249" t="s">
        <v>3129</v>
      </c>
      <c r="D282" s="226"/>
      <c r="E282" s="227"/>
      <c r="F282" s="222"/>
      <c r="G282" s="22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288</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49" t="s">
        <v>3130</v>
      </c>
      <c r="D283" s="226"/>
      <c r="E283" s="227">
        <v>13.67516</v>
      </c>
      <c r="F283" s="222"/>
      <c r="G283" s="222"/>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288</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ht="22.5" outlineLevel="1" x14ac:dyDescent="0.2">
      <c r="A284" s="236">
        <v>76</v>
      </c>
      <c r="B284" s="237" t="s">
        <v>3131</v>
      </c>
      <c r="C284" s="247" t="s">
        <v>3132</v>
      </c>
      <c r="D284" s="238" t="s">
        <v>1094</v>
      </c>
      <c r="E284" s="239">
        <v>8.5469799999999996</v>
      </c>
      <c r="F284" s="240"/>
      <c r="G284" s="241">
        <f>ROUND(E284*F284,2)</f>
        <v>0</v>
      </c>
      <c r="H284" s="240"/>
      <c r="I284" s="241">
        <f>ROUND(E284*H284,2)</f>
        <v>0</v>
      </c>
      <c r="J284" s="240"/>
      <c r="K284" s="241">
        <f>ROUND(E284*J284,2)</f>
        <v>0</v>
      </c>
      <c r="L284" s="241">
        <v>21</v>
      </c>
      <c r="M284" s="241">
        <f>G284*(1+L284/100)</f>
        <v>0</v>
      </c>
      <c r="N284" s="239">
        <v>1E-3</v>
      </c>
      <c r="O284" s="239">
        <f>ROUND(E284*N284,2)</f>
        <v>0.01</v>
      </c>
      <c r="P284" s="239">
        <v>0</v>
      </c>
      <c r="Q284" s="239">
        <f>ROUND(E284*P284,2)</f>
        <v>0</v>
      </c>
      <c r="R284" s="241" t="s">
        <v>889</v>
      </c>
      <c r="S284" s="241" t="s">
        <v>280</v>
      </c>
      <c r="T284" s="242" t="s">
        <v>441</v>
      </c>
      <c r="U284" s="222">
        <v>0</v>
      </c>
      <c r="V284" s="222">
        <f>ROUND(E284*U284,2)</f>
        <v>0</v>
      </c>
      <c r="W284" s="222"/>
      <c r="X284" s="222" t="s">
        <v>831</v>
      </c>
      <c r="Y284" s="222" t="s">
        <v>283</v>
      </c>
      <c r="Z284" s="212"/>
      <c r="AA284" s="212"/>
      <c r="AB284" s="212"/>
      <c r="AC284" s="212"/>
      <c r="AD284" s="212"/>
      <c r="AE284" s="212"/>
      <c r="AF284" s="212"/>
      <c r="AG284" s="212" t="s">
        <v>832</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
      <c r="A285" s="219"/>
      <c r="B285" s="220"/>
      <c r="C285" s="249" t="s">
        <v>3133</v>
      </c>
      <c r="D285" s="226"/>
      <c r="E285" s="227"/>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288</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49" t="s">
        <v>3134</v>
      </c>
      <c r="D286" s="226"/>
      <c r="E286" s="227">
        <v>8.5469799999999996</v>
      </c>
      <c r="F286" s="222"/>
      <c r="G286" s="222"/>
      <c r="H286" s="222"/>
      <c r="I286" s="222"/>
      <c r="J286" s="222"/>
      <c r="K286" s="222"/>
      <c r="L286" s="222"/>
      <c r="M286" s="222"/>
      <c r="N286" s="221"/>
      <c r="O286" s="221"/>
      <c r="P286" s="221"/>
      <c r="Q286" s="221"/>
      <c r="R286" s="222"/>
      <c r="S286" s="222"/>
      <c r="T286" s="222"/>
      <c r="U286" s="222"/>
      <c r="V286" s="222"/>
      <c r="W286" s="222"/>
      <c r="X286" s="222"/>
      <c r="Y286" s="222"/>
      <c r="Z286" s="212"/>
      <c r="AA286" s="212"/>
      <c r="AB286" s="212"/>
      <c r="AC286" s="212"/>
      <c r="AD286" s="212"/>
      <c r="AE286" s="212"/>
      <c r="AF286" s="212"/>
      <c r="AG286" s="212" t="s">
        <v>288</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x14ac:dyDescent="0.2">
      <c r="A287" s="229" t="s">
        <v>275</v>
      </c>
      <c r="B287" s="230" t="s">
        <v>234</v>
      </c>
      <c r="C287" s="246" t="s">
        <v>235</v>
      </c>
      <c r="D287" s="231"/>
      <c r="E287" s="232"/>
      <c r="F287" s="233"/>
      <c r="G287" s="233">
        <f>SUMIF(AG288:AG295,"&lt;&gt;NOR",G288:G295)</f>
        <v>0</v>
      </c>
      <c r="H287" s="233"/>
      <c r="I287" s="233">
        <f>SUM(I288:I295)</f>
        <v>0</v>
      </c>
      <c r="J287" s="233"/>
      <c r="K287" s="233">
        <f>SUM(K288:K295)</f>
        <v>0</v>
      </c>
      <c r="L287" s="233"/>
      <c r="M287" s="233">
        <f>SUM(M288:M295)</f>
        <v>0</v>
      </c>
      <c r="N287" s="232"/>
      <c r="O287" s="232">
        <f>SUM(O288:O295)</f>
        <v>0</v>
      </c>
      <c r="P287" s="232"/>
      <c r="Q287" s="232">
        <f>SUM(Q288:Q295)</f>
        <v>0</v>
      </c>
      <c r="R287" s="233"/>
      <c r="S287" s="233"/>
      <c r="T287" s="234"/>
      <c r="U287" s="228"/>
      <c r="V287" s="228">
        <f>SUM(V288:V295)</f>
        <v>0</v>
      </c>
      <c r="W287" s="228"/>
      <c r="X287" s="228"/>
      <c r="Y287" s="228"/>
      <c r="AG287" t="s">
        <v>276</v>
      </c>
    </row>
    <row r="288" spans="1:60" outlineLevel="1" x14ac:dyDescent="0.2">
      <c r="A288" s="236">
        <v>77</v>
      </c>
      <c r="B288" s="237" t="s">
        <v>3135</v>
      </c>
      <c r="C288" s="247" t="s">
        <v>3136</v>
      </c>
      <c r="D288" s="238" t="s">
        <v>886</v>
      </c>
      <c r="E288" s="239">
        <v>2</v>
      </c>
      <c r="F288" s="240"/>
      <c r="G288" s="241">
        <f>ROUND(E288*F288,2)</f>
        <v>0</v>
      </c>
      <c r="H288" s="240"/>
      <c r="I288" s="241">
        <f>ROUND(E288*H288,2)</f>
        <v>0</v>
      </c>
      <c r="J288" s="240"/>
      <c r="K288" s="241">
        <f>ROUND(E288*J288,2)</f>
        <v>0</v>
      </c>
      <c r="L288" s="241">
        <v>21</v>
      </c>
      <c r="M288" s="241">
        <f>G288*(1+L288/100)</f>
        <v>0</v>
      </c>
      <c r="N288" s="239">
        <v>0</v>
      </c>
      <c r="O288" s="239">
        <f>ROUND(E288*N288,2)</f>
        <v>0</v>
      </c>
      <c r="P288" s="239">
        <v>0</v>
      </c>
      <c r="Q288" s="239">
        <f>ROUND(E288*P288,2)</f>
        <v>0</v>
      </c>
      <c r="R288" s="241"/>
      <c r="S288" s="241" t="s">
        <v>316</v>
      </c>
      <c r="T288" s="242" t="s">
        <v>281</v>
      </c>
      <c r="U288" s="222">
        <v>0</v>
      </c>
      <c r="V288" s="222">
        <f>ROUND(E288*U288,2)</f>
        <v>0</v>
      </c>
      <c r="W288" s="222"/>
      <c r="X288" s="222" t="s">
        <v>399</v>
      </c>
      <c r="Y288" s="222" t="s">
        <v>283</v>
      </c>
      <c r="Z288" s="212"/>
      <c r="AA288" s="212"/>
      <c r="AB288" s="212"/>
      <c r="AC288" s="212"/>
      <c r="AD288" s="212"/>
      <c r="AE288" s="212"/>
      <c r="AF288" s="212"/>
      <c r="AG288" s="212" t="s">
        <v>400</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2" x14ac:dyDescent="0.2">
      <c r="A289" s="219"/>
      <c r="B289" s="220"/>
      <c r="C289" s="248" t="s">
        <v>3137</v>
      </c>
      <c r="D289" s="244"/>
      <c r="E289" s="244"/>
      <c r="F289" s="244"/>
      <c r="G289" s="244"/>
      <c r="H289" s="222"/>
      <c r="I289" s="222"/>
      <c r="J289" s="222"/>
      <c r="K289" s="222"/>
      <c r="L289" s="222"/>
      <c r="M289" s="222"/>
      <c r="N289" s="221"/>
      <c r="O289" s="221"/>
      <c r="P289" s="221"/>
      <c r="Q289" s="221"/>
      <c r="R289" s="222"/>
      <c r="S289" s="222"/>
      <c r="T289" s="222"/>
      <c r="U289" s="222"/>
      <c r="V289" s="222"/>
      <c r="W289" s="222"/>
      <c r="X289" s="222"/>
      <c r="Y289" s="222"/>
      <c r="Z289" s="212"/>
      <c r="AA289" s="212"/>
      <c r="AB289" s="212"/>
      <c r="AC289" s="212"/>
      <c r="AD289" s="212"/>
      <c r="AE289" s="212"/>
      <c r="AF289" s="212"/>
      <c r="AG289" s="212" t="s">
        <v>286</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ht="22.5" outlineLevel="3" x14ac:dyDescent="0.2">
      <c r="A290" s="219"/>
      <c r="B290" s="220"/>
      <c r="C290" s="250" t="s">
        <v>3138</v>
      </c>
      <c r="D290" s="245"/>
      <c r="E290" s="245"/>
      <c r="F290" s="245"/>
      <c r="G290" s="245"/>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286</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43" t="str">
        <f>C290</f>
        <v>- tvarovky budou řešeny jako prostupové silnostěnné PVC pažnice s asfaltovým těsnícím límcem. Pažnice musí odolávat vysokým teplotám potrubí.</v>
      </c>
      <c r="BB290" s="212"/>
      <c r="BC290" s="212"/>
      <c r="BD290" s="212"/>
      <c r="BE290" s="212"/>
      <c r="BF290" s="212"/>
      <c r="BG290" s="212"/>
      <c r="BH290" s="212"/>
    </row>
    <row r="291" spans="1:60" outlineLevel="2" x14ac:dyDescent="0.2">
      <c r="A291" s="219"/>
      <c r="B291" s="220"/>
      <c r="C291" s="249" t="s">
        <v>61</v>
      </c>
      <c r="D291" s="226"/>
      <c r="E291" s="227">
        <v>2</v>
      </c>
      <c r="F291" s="222"/>
      <c r="G291" s="222"/>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288</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1" x14ac:dyDescent="0.2">
      <c r="A292" s="236">
        <v>78</v>
      </c>
      <c r="B292" s="237" t="s">
        <v>3139</v>
      </c>
      <c r="C292" s="247" t="s">
        <v>3140</v>
      </c>
      <c r="D292" s="238" t="s">
        <v>886</v>
      </c>
      <c r="E292" s="239">
        <v>4</v>
      </c>
      <c r="F292" s="240"/>
      <c r="G292" s="241">
        <f>ROUND(E292*F292,2)</f>
        <v>0</v>
      </c>
      <c r="H292" s="240"/>
      <c r="I292" s="241">
        <f>ROUND(E292*H292,2)</f>
        <v>0</v>
      </c>
      <c r="J292" s="240"/>
      <c r="K292" s="241">
        <f>ROUND(E292*J292,2)</f>
        <v>0</v>
      </c>
      <c r="L292" s="241">
        <v>21</v>
      </c>
      <c r="M292" s="241">
        <f>G292*(1+L292/100)</f>
        <v>0</v>
      </c>
      <c r="N292" s="239">
        <v>0</v>
      </c>
      <c r="O292" s="239">
        <f>ROUND(E292*N292,2)</f>
        <v>0</v>
      </c>
      <c r="P292" s="239">
        <v>0</v>
      </c>
      <c r="Q292" s="239">
        <f>ROUND(E292*P292,2)</f>
        <v>0</v>
      </c>
      <c r="R292" s="241"/>
      <c r="S292" s="241" t="s">
        <v>316</v>
      </c>
      <c r="T292" s="242" t="s">
        <v>281</v>
      </c>
      <c r="U292" s="222">
        <v>0</v>
      </c>
      <c r="V292" s="222">
        <f>ROUND(E292*U292,2)</f>
        <v>0</v>
      </c>
      <c r="W292" s="222"/>
      <c r="X292" s="222" t="s">
        <v>399</v>
      </c>
      <c r="Y292" s="222" t="s">
        <v>283</v>
      </c>
      <c r="Z292" s="212"/>
      <c r="AA292" s="212"/>
      <c r="AB292" s="212"/>
      <c r="AC292" s="212"/>
      <c r="AD292" s="212"/>
      <c r="AE292" s="212"/>
      <c r="AF292" s="212"/>
      <c r="AG292" s="212" t="s">
        <v>400</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2" x14ac:dyDescent="0.2">
      <c r="A293" s="219"/>
      <c r="B293" s="220"/>
      <c r="C293" s="248" t="s">
        <v>3141</v>
      </c>
      <c r="D293" s="244"/>
      <c r="E293" s="244"/>
      <c r="F293" s="244"/>
      <c r="G293" s="244"/>
      <c r="H293" s="222"/>
      <c r="I293" s="222"/>
      <c r="J293" s="222"/>
      <c r="K293" s="222"/>
      <c r="L293" s="222"/>
      <c r="M293" s="222"/>
      <c r="N293" s="221"/>
      <c r="O293" s="221"/>
      <c r="P293" s="221"/>
      <c r="Q293" s="221"/>
      <c r="R293" s="222"/>
      <c r="S293" s="222"/>
      <c r="T293" s="222"/>
      <c r="U293" s="222"/>
      <c r="V293" s="222"/>
      <c r="W293" s="222"/>
      <c r="X293" s="222"/>
      <c r="Y293" s="222"/>
      <c r="Z293" s="212"/>
      <c r="AA293" s="212"/>
      <c r="AB293" s="212"/>
      <c r="AC293" s="212"/>
      <c r="AD293" s="212"/>
      <c r="AE293" s="212"/>
      <c r="AF293" s="212"/>
      <c r="AG293" s="212" t="s">
        <v>286</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ht="22.5" outlineLevel="3" x14ac:dyDescent="0.2">
      <c r="A294" s="219"/>
      <c r="B294" s="220"/>
      <c r="C294" s="250" t="s">
        <v>3138</v>
      </c>
      <c r="D294" s="245"/>
      <c r="E294" s="245"/>
      <c r="F294" s="245"/>
      <c r="G294" s="245"/>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286</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43" t="str">
        <f>C294</f>
        <v>- tvarovky budou řešeny jako prostupové silnostěnné PVC pažnice s asfaltovým těsnícím límcem. Pažnice musí odolávat vysokým teplotám potrubí.</v>
      </c>
      <c r="BB294" s="212"/>
      <c r="BC294" s="212"/>
      <c r="BD294" s="212"/>
      <c r="BE294" s="212"/>
      <c r="BF294" s="212"/>
      <c r="BG294" s="212"/>
      <c r="BH294" s="212"/>
    </row>
    <row r="295" spans="1:60" outlineLevel="2" x14ac:dyDescent="0.2">
      <c r="A295" s="219"/>
      <c r="B295" s="220"/>
      <c r="C295" s="249" t="s">
        <v>67</v>
      </c>
      <c r="D295" s="226"/>
      <c r="E295" s="227">
        <v>4</v>
      </c>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288</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x14ac:dyDescent="0.2">
      <c r="A296" s="229" t="s">
        <v>275</v>
      </c>
      <c r="B296" s="230" t="s">
        <v>242</v>
      </c>
      <c r="C296" s="246" t="s">
        <v>173</v>
      </c>
      <c r="D296" s="231"/>
      <c r="E296" s="232"/>
      <c r="F296" s="233"/>
      <c r="G296" s="233">
        <f>SUMIF(AG297:AG333,"&lt;&gt;NOR",G297:G333)</f>
        <v>0</v>
      </c>
      <c r="H296" s="233"/>
      <c r="I296" s="233">
        <f>SUM(I297:I333)</f>
        <v>0</v>
      </c>
      <c r="J296" s="233"/>
      <c r="K296" s="233">
        <f>SUM(K297:K333)</f>
        <v>0</v>
      </c>
      <c r="L296" s="233"/>
      <c r="M296" s="233">
        <f>SUM(M297:M333)</f>
        <v>0</v>
      </c>
      <c r="N296" s="232"/>
      <c r="O296" s="232">
        <f>SUM(O297:O333)</f>
        <v>0</v>
      </c>
      <c r="P296" s="232"/>
      <c r="Q296" s="232">
        <f>SUM(Q297:Q333)</f>
        <v>0</v>
      </c>
      <c r="R296" s="233"/>
      <c r="S296" s="233"/>
      <c r="T296" s="234"/>
      <c r="U296" s="228"/>
      <c r="V296" s="228">
        <f>SUM(V297:V333)</f>
        <v>36.29</v>
      </c>
      <c r="W296" s="228"/>
      <c r="X296" s="228"/>
      <c r="Y296" s="228"/>
      <c r="AG296" t="s">
        <v>276</v>
      </c>
    </row>
    <row r="297" spans="1:60" outlineLevel="1" x14ac:dyDescent="0.2">
      <c r="A297" s="236">
        <v>79</v>
      </c>
      <c r="B297" s="237" t="s">
        <v>2088</v>
      </c>
      <c r="C297" s="247" t="s">
        <v>2089</v>
      </c>
      <c r="D297" s="238" t="s">
        <v>482</v>
      </c>
      <c r="E297" s="239">
        <v>12.499309999999999</v>
      </c>
      <c r="F297" s="240"/>
      <c r="G297" s="241">
        <f>ROUND(E297*F297,2)</f>
        <v>0</v>
      </c>
      <c r="H297" s="240"/>
      <c r="I297" s="241">
        <f>ROUND(E297*H297,2)</f>
        <v>0</v>
      </c>
      <c r="J297" s="240"/>
      <c r="K297" s="241">
        <f>ROUND(E297*J297,2)</f>
        <v>0</v>
      </c>
      <c r="L297" s="241">
        <v>21</v>
      </c>
      <c r="M297" s="241">
        <f>G297*(1+L297/100)</f>
        <v>0</v>
      </c>
      <c r="N297" s="239">
        <v>0</v>
      </c>
      <c r="O297" s="239">
        <f>ROUND(E297*N297,2)</f>
        <v>0</v>
      </c>
      <c r="P297" s="239">
        <v>0</v>
      </c>
      <c r="Q297" s="239">
        <f>ROUND(E297*P297,2)</f>
        <v>0</v>
      </c>
      <c r="R297" s="241" t="s">
        <v>892</v>
      </c>
      <c r="S297" s="241" t="s">
        <v>280</v>
      </c>
      <c r="T297" s="242" t="s">
        <v>441</v>
      </c>
      <c r="U297" s="222">
        <v>0.49</v>
      </c>
      <c r="V297" s="222">
        <f>ROUND(E297*U297,2)</f>
        <v>6.12</v>
      </c>
      <c r="W297" s="222"/>
      <c r="X297" s="222" t="s">
        <v>399</v>
      </c>
      <c r="Y297" s="222" t="s">
        <v>283</v>
      </c>
      <c r="Z297" s="212"/>
      <c r="AA297" s="212"/>
      <c r="AB297" s="212"/>
      <c r="AC297" s="212"/>
      <c r="AD297" s="212"/>
      <c r="AE297" s="212"/>
      <c r="AF297" s="212"/>
      <c r="AG297" s="212" t="s">
        <v>400</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2" x14ac:dyDescent="0.2">
      <c r="A298" s="219"/>
      <c r="B298" s="220"/>
      <c r="C298" s="248" t="s">
        <v>2090</v>
      </c>
      <c r="D298" s="244"/>
      <c r="E298" s="244"/>
      <c r="F298" s="244"/>
      <c r="G298" s="244"/>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286</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49" t="s">
        <v>3142</v>
      </c>
      <c r="D299" s="226"/>
      <c r="E299" s="227">
        <v>6.9123999999999999</v>
      </c>
      <c r="F299" s="222"/>
      <c r="G299" s="222"/>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288</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49" t="s">
        <v>3143</v>
      </c>
      <c r="D300" s="226"/>
      <c r="E300" s="227">
        <v>0.15282999999999999</v>
      </c>
      <c r="F300" s="222"/>
      <c r="G300" s="222"/>
      <c r="H300" s="222"/>
      <c r="I300" s="222"/>
      <c r="J300" s="222"/>
      <c r="K300" s="222"/>
      <c r="L300" s="222"/>
      <c r="M300" s="222"/>
      <c r="N300" s="221"/>
      <c r="O300" s="221"/>
      <c r="P300" s="221"/>
      <c r="Q300" s="221"/>
      <c r="R300" s="222"/>
      <c r="S300" s="222"/>
      <c r="T300" s="222"/>
      <c r="U300" s="222"/>
      <c r="V300" s="222"/>
      <c r="W300" s="222"/>
      <c r="X300" s="222"/>
      <c r="Y300" s="222"/>
      <c r="Z300" s="212"/>
      <c r="AA300" s="212"/>
      <c r="AB300" s="212"/>
      <c r="AC300" s="212"/>
      <c r="AD300" s="212"/>
      <c r="AE300" s="212"/>
      <c r="AF300" s="212"/>
      <c r="AG300" s="212" t="s">
        <v>288</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49" t="s">
        <v>3144</v>
      </c>
      <c r="D301" s="226"/>
      <c r="E301" s="227">
        <v>5.4340700000000002</v>
      </c>
      <c r="F301" s="222"/>
      <c r="G301" s="222"/>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288</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1" x14ac:dyDescent="0.2">
      <c r="A302" s="236">
        <v>80</v>
      </c>
      <c r="B302" s="237" t="s">
        <v>2095</v>
      </c>
      <c r="C302" s="247" t="s">
        <v>2096</v>
      </c>
      <c r="D302" s="238" t="s">
        <v>482</v>
      </c>
      <c r="E302" s="239">
        <v>74.995850000000004</v>
      </c>
      <c r="F302" s="240"/>
      <c r="G302" s="241">
        <f>ROUND(E302*F302,2)</f>
        <v>0</v>
      </c>
      <c r="H302" s="240"/>
      <c r="I302" s="241">
        <f>ROUND(E302*H302,2)</f>
        <v>0</v>
      </c>
      <c r="J302" s="240"/>
      <c r="K302" s="241">
        <f>ROUND(E302*J302,2)</f>
        <v>0</v>
      </c>
      <c r="L302" s="241">
        <v>21</v>
      </c>
      <c r="M302" s="241">
        <f>G302*(1+L302/100)</f>
        <v>0</v>
      </c>
      <c r="N302" s="239">
        <v>0</v>
      </c>
      <c r="O302" s="239">
        <f>ROUND(E302*N302,2)</f>
        <v>0</v>
      </c>
      <c r="P302" s="239">
        <v>0</v>
      </c>
      <c r="Q302" s="239">
        <f>ROUND(E302*P302,2)</f>
        <v>0</v>
      </c>
      <c r="R302" s="241" t="s">
        <v>892</v>
      </c>
      <c r="S302" s="241" t="s">
        <v>280</v>
      </c>
      <c r="T302" s="242" t="s">
        <v>441</v>
      </c>
      <c r="U302" s="222">
        <v>0</v>
      </c>
      <c r="V302" s="222">
        <f>ROUND(E302*U302,2)</f>
        <v>0</v>
      </c>
      <c r="W302" s="222"/>
      <c r="X302" s="222" t="s">
        <v>399</v>
      </c>
      <c r="Y302" s="222" t="s">
        <v>283</v>
      </c>
      <c r="Z302" s="212"/>
      <c r="AA302" s="212"/>
      <c r="AB302" s="212"/>
      <c r="AC302" s="212"/>
      <c r="AD302" s="212"/>
      <c r="AE302" s="212"/>
      <c r="AF302" s="212"/>
      <c r="AG302" s="212" t="s">
        <v>400</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
      <c r="A303" s="219"/>
      <c r="B303" s="220"/>
      <c r="C303" s="249" t="s">
        <v>3145</v>
      </c>
      <c r="D303" s="226"/>
      <c r="E303" s="227"/>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288</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49" t="s">
        <v>3146</v>
      </c>
      <c r="D304" s="226"/>
      <c r="E304" s="227">
        <v>74.995859999999993</v>
      </c>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288</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1" x14ac:dyDescent="0.2">
      <c r="A305" s="236">
        <v>81</v>
      </c>
      <c r="B305" s="237" t="s">
        <v>2103</v>
      </c>
      <c r="C305" s="247" t="s">
        <v>2104</v>
      </c>
      <c r="D305" s="238" t="s">
        <v>482</v>
      </c>
      <c r="E305" s="239">
        <v>12.499309999999999</v>
      </c>
      <c r="F305" s="240"/>
      <c r="G305" s="241">
        <f>ROUND(E305*F305,2)</f>
        <v>0</v>
      </c>
      <c r="H305" s="240"/>
      <c r="I305" s="241">
        <f>ROUND(E305*H305,2)</f>
        <v>0</v>
      </c>
      <c r="J305" s="240"/>
      <c r="K305" s="241">
        <f>ROUND(E305*J305,2)</f>
        <v>0</v>
      </c>
      <c r="L305" s="241">
        <v>21</v>
      </c>
      <c r="M305" s="241">
        <f>G305*(1+L305/100)</f>
        <v>0</v>
      </c>
      <c r="N305" s="239">
        <v>0</v>
      </c>
      <c r="O305" s="239">
        <f>ROUND(E305*N305,2)</f>
        <v>0</v>
      </c>
      <c r="P305" s="239">
        <v>0</v>
      </c>
      <c r="Q305" s="239">
        <f>ROUND(E305*P305,2)</f>
        <v>0</v>
      </c>
      <c r="R305" s="241" t="s">
        <v>892</v>
      </c>
      <c r="S305" s="241" t="s">
        <v>280</v>
      </c>
      <c r="T305" s="242" t="s">
        <v>441</v>
      </c>
      <c r="U305" s="222">
        <v>0.94199999999999995</v>
      </c>
      <c r="V305" s="222">
        <f>ROUND(E305*U305,2)</f>
        <v>11.77</v>
      </c>
      <c r="W305" s="222"/>
      <c r="X305" s="222" t="s">
        <v>399</v>
      </c>
      <c r="Y305" s="222" t="s">
        <v>283</v>
      </c>
      <c r="Z305" s="212"/>
      <c r="AA305" s="212"/>
      <c r="AB305" s="212"/>
      <c r="AC305" s="212"/>
      <c r="AD305" s="212"/>
      <c r="AE305" s="212"/>
      <c r="AF305" s="212"/>
      <c r="AG305" s="212" t="s">
        <v>400</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2" x14ac:dyDescent="0.2">
      <c r="A306" s="219"/>
      <c r="B306" s="220"/>
      <c r="C306" s="249" t="s">
        <v>3142</v>
      </c>
      <c r="D306" s="226"/>
      <c r="E306" s="227">
        <v>6.9123999999999999</v>
      </c>
      <c r="F306" s="222"/>
      <c r="G306" s="222"/>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288</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3" x14ac:dyDescent="0.2">
      <c r="A307" s="219"/>
      <c r="B307" s="220"/>
      <c r="C307" s="249" t="s">
        <v>3143</v>
      </c>
      <c r="D307" s="226"/>
      <c r="E307" s="227">
        <v>0.15282999999999999</v>
      </c>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288</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49" t="s">
        <v>3144</v>
      </c>
      <c r="D308" s="226"/>
      <c r="E308" s="227">
        <v>5.4340700000000002</v>
      </c>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288</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
      <c r="A309" s="236">
        <v>82</v>
      </c>
      <c r="B309" s="237" t="s">
        <v>2108</v>
      </c>
      <c r="C309" s="247" t="s">
        <v>3147</v>
      </c>
      <c r="D309" s="238" t="s">
        <v>482</v>
      </c>
      <c r="E309" s="239">
        <v>5.4340700000000002</v>
      </c>
      <c r="F309" s="240"/>
      <c r="G309" s="241">
        <f>ROUND(E309*F309,2)</f>
        <v>0</v>
      </c>
      <c r="H309" s="240"/>
      <c r="I309" s="241">
        <f>ROUND(E309*H309,2)</f>
        <v>0</v>
      </c>
      <c r="J309" s="240"/>
      <c r="K309" s="241">
        <f>ROUND(E309*J309,2)</f>
        <v>0</v>
      </c>
      <c r="L309" s="241">
        <v>21</v>
      </c>
      <c r="M309" s="241">
        <f>G309*(1+L309/100)</f>
        <v>0</v>
      </c>
      <c r="N309" s="239">
        <v>0</v>
      </c>
      <c r="O309" s="239">
        <f>ROUND(E309*N309,2)</f>
        <v>0</v>
      </c>
      <c r="P309" s="239">
        <v>0</v>
      </c>
      <c r="Q309" s="239">
        <f>ROUND(E309*P309,2)</f>
        <v>0</v>
      </c>
      <c r="R309" s="241" t="s">
        <v>892</v>
      </c>
      <c r="S309" s="241" t="s">
        <v>2110</v>
      </c>
      <c r="T309" s="242" t="s">
        <v>2110</v>
      </c>
      <c r="U309" s="222">
        <v>0</v>
      </c>
      <c r="V309" s="222">
        <f>ROUND(E309*U309,2)</f>
        <v>0</v>
      </c>
      <c r="W309" s="222"/>
      <c r="X309" s="222" t="s">
        <v>399</v>
      </c>
      <c r="Y309" s="222" t="s">
        <v>283</v>
      </c>
      <c r="Z309" s="212"/>
      <c r="AA309" s="212"/>
      <c r="AB309" s="212"/>
      <c r="AC309" s="212"/>
      <c r="AD309" s="212"/>
      <c r="AE309" s="212"/>
      <c r="AF309" s="212"/>
      <c r="AG309" s="212" t="s">
        <v>400</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49" t="s">
        <v>3148</v>
      </c>
      <c r="D310" s="226"/>
      <c r="E310" s="227">
        <v>1.9313</v>
      </c>
      <c r="F310" s="222"/>
      <c r="G310" s="222"/>
      <c r="H310" s="222"/>
      <c r="I310" s="222"/>
      <c r="J310" s="222"/>
      <c r="K310" s="222"/>
      <c r="L310" s="222"/>
      <c r="M310" s="222"/>
      <c r="N310" s="221"/>
      <c r="O310" s="221"/>
      <c r="P310" s="221"/>
      <c r="Q310" s="221"/>
      <c r="R310" s="222"/>
      <c r="S310" s="222"/>
      <c r="T310" s="222"/>
      <c r="U310" s="222"/>
      <c r="V310" s="222"/>
      <c r="W310" s="222"/>
      <c r="X310" s="222"/>
      <c r="Y310" s="222"/>
      <c r="Z310" s="212"/>
      <c r="AA310" s="212"/>
      <c r="AB310" s="212"/>
      <c r="AC310" s="212"/>
      <c r="AD310" s="212"/>
      <c r="AE310" s="212"/>
      <c r="AF310" s="212"/>
      <c r="AG310" s="212" t="s">
        <v>288</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49" t="s">
        <v>3149</v>
      </c>
      <c r="D311" s="226"/>
      <c r="E311" s="227">
        <v>0.25269999999999998</v>
      </c>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288</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49" t="s">
        <v>3150</v>
      </c>
      <c r="D312" s="226"/>
      <c r="E312" s="227">
        <v>0.15579999999999999</v>
      </c>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288</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49" t="s">
        <v>3151</v>
      </c>
      <c r="D313" s="226"/>
      <c r="E313" s="227">
        <v>0.96475</v>
      </c>
      <c r="F313" s="222"/>
      <c r="G313" s="222"/>
      <c r="H313" s="222"/>
      <c r="I313" s="222"/>
      <c r="J313" s="222"/>
      <c r="K313" s="222"/>
      <c r="L313" s="222"/>
      <c r="M313" s="222"/>
      <c r="N313" s="221"/>
      <c r="O313" s="221"/>
      <c r="P313" s="221"/>
      <c r="Q313" s="221"/>
      <c r="R313" s="222"/>
      <c r="S313" s="222"/>
      <c r="T313" s="222"/>
      <c r="U313" s="222"/>
      <c r="V313" s="222"/>
      <c r="W313" s="222"/>
      <c r="X313" s="222"/>
      <c r="Y313" s="222"/>
      <c r="Z313" s="212"/>
      <c r="AA313" s="212"/>
      <c r="AB313" s="212"/>
      <c r="AC313" s="212"/>
      <c r="AD313" s="212"/>
      <c r="AE313" s="212"/>
      <c r="AF313" s="212"/>
      <c r="AG313" s="212" t="s">
        <v>288</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49" t="s">
        <v>3152</v>
      </c>
      <c r="D314" s="226"/>
      <c r="E314" s="227">
        <v>1.57264</v>
      </c>
      <c r="F314" s="222"/>
      <c r="G314" s="222"/>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288</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49" t="s">
        <v>3153</v>
      </c>
      <c r="D315" s="226"/>
      <c r="E315" s="227">
        <v>0.23899999999999999</v>
      </c>
      <c r="F315" s="222"/>
      <c r="G315" s="222"/>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288</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3" x14ac:dyDescent="0.2">
      <c r="A316" s="219"/>
      <c r="B316" s="220"/>
      <c r="C316" s="249" t="s">
        <v>3154</v>
      </c>
      <c r="D316" s="226"/>
      <c r="E316" s="227">
        <v>0.25319000000000003</v>
      </c>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288</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49" t="s">
        <v>3155</v>
      </c>
      <c r="D317" s="226"/>
      <c r="E317" s="227">
        <v>3.1730000000000001E-2</v>
      </c>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288</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49" t="s">
        <v>3156</v>
      </c>
      <c r="D318" s="226"/>
      <c r="E318" s="227">
        <v>2.7560000000000001E-2</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288</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49" t="s">
        <v>3157</v>
      </c>
      <c r="D319" s="226"/>
      <c r="E319" s="227">
        <v>5.4000000000000003E-3</v>
      </c>
      <c r="F319" s="222"/>
      <c r="G319" s="222"/>
      <c r="H319" s="222"/>
      <c r="I319" s="222"/>
      <c r="J319" s="222"/>
      <c r="K319" s="222"/>
      <c r="L319" s="222"/>
      <c r="M319" s="222"/>
      <c r="N319" s="221"/>
      <c r="O319" s="221"/>
      <c r="P319" s="221"/>
      <c r="Q319" s="221"/>
      <c r="R319" s="222"/>
      <c r="S319" s="222"/>
      <c r="T319" s="222"/>
      <c r="U319" s="222"/>
      <c r="V319" s="222"/>
      <c r="W319" s="222"/>
      <c r="X319" s="222"/>
      <c r="Y319" s="222"/>
      <c r="Z319" s="212"/>
      <c r="AA319" s="212"/>
      <c r="AB319" s="212"/>
      <c r="AC319" s="212"/>
      <c r="AD319" s="212"/>
      <c r="AE319" s="212"/>
      <c r="AF319" s="212"/>
      <c r="AG319" s="212" t="s">
        <v>288</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1" x14ac:dyDescent="0.2">
      <c r="A320" s="236">
        <v>83</v>
      </c>
      <c r="B320" s="237" t="s">
        <v>2888</v>
      </c>
      <c r="C320" s="247" t="s">
        <v>2889</v>
      </c>
      <c r="D320" s="238" t="s">
        <v>482</v>
      </c>
      <c r="E320" s="239">
        <v>6.9123999999999999</v>
      </c>
      <c r="F320" s="240"/>
      <c r="G320" s="241">
        <f>ROUND(E320*F320,2)</f>
        <v>0</v>
      </c>
      <c r="H320" s="240"/>
      <c r="I320" s="241">
        <f>ROUND(E320*H320,2)</f>
        <v>0</v>
      </c>
      <c r="J320" s="240"/>
      <c r="K320" s="241">
        <f>ROUND(E320*J320,2)</f>
        <v>0</v>
      </c>
      <c r="L320" s="241">
        <v>21</v>
      </c>
      <c r="M320" s="241">
        <f>G320*(1+L320/100)</f>
        <v>0</v>
      </c>
      <c r="N320" s="239">
        <v>0</v>
      </c>
      <c r="O320" s="239">
        <f>ROUND(E320*N320,2)</f>
        <v>0</v>
      </c>
      <c r="P320" s="239">
        <v>0</v>
      </c>
      <c r="Q320" s="239">
        <f>ROUND(E320*P320,2)</f>
        <v>0</v>
      </c>
      <c r="R320" s="241" t="s">
        <v>892</v>
      </c>
      <c r="S320" s="241" t="s">
        <v>280</v>
      </c>
      <c r="T320" s="242" t="s">
        <v>441</v>
      </c>
      <c r="U320" s="222">
        <v>0</v>
      </c>
      <c r="V320" s="222">
        <f>ROUND(E320*U320,2)</f>
        <v>0</v>
      </c>
      <c r="W320" s="222"/>
      <c r="X320" s="222" t="s">
        <v>399</v>
      </c>
      <c r="Y320" s="222" t="s">
        <v>283</v>
      </c>
      <c r="Z320" s="212"/>
      <c r="AA320" s="212"/>
      <c r="AB320" s="212"/>
      <c r="AC320" s="212"/>
      <c r="AD320" s="212"/>
      <c r="AE320" s="212"/>
      <c r="AF320" s="212"/>
      <c r="AG320" s="212" t="s">
        <v>400</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2" x14ac:dyDescent="0.2">
      <c r="A321" s="219"/>
      <c r="B321" s="220"/>
      <c r="C321" s="249" t="s">
        <v>3158</v>
      </c>
      <c r="D321" s="226"/>
      <c r="E321" s="227">
        <v>4.4028600000000004</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288</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49" t="s">
        <v>3159</v>
      </c>
      <c r="D322" s="226"/>
      <c r="E322" s="227">
        <v>0.34883999999999998</v>
      </c>
      <c r="F322" s="222"/>
      <c r="G322" s="222"/>
      <c r="H322" s="222"/>
      <c r="I322" s="222"/>
      <c r="J322" s="222"/>
      <c r="K322" s="222"/>
      <c r="L322" s="222"/>
      <c r="M322" s="222"/>
      <c r="N322" s="221"/>
      <c r="O322" s="221"/>
      <c r="P322" s="221"/>
      <c r="Q322" s="221"/>
      <c r="R322" s="222"/>
      <c r="S322" s="222"/>
      <c r="T322" s="222"/>
      <c r="U322" s="222"/>
      <c r="V322" s="222"/>
      <c r="W322" s="222"/>
      <c r="X322" s="222"/>
      <c r="Y322" s="222"/>
      <c r="Z322" s="212"/>
      <c r="AA322" s="212"/>
      <c r="AB322" s="212"/>
      <c r="AC322" s="212"/>
      <c r="AD322" s="212"/>
      <c r="AE322" s="212"/>
      <c r="AF322" s="212"/>
      <c r="AG322" s="212" t="s">
        <v>288</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49" t="s">
        <v>3160</v>
      </c>
      <c r="D323" s="226"/>
      <c r="E323" s="227">
        <v>2.1606999999999998</v>
      </c>
      <c r="F323" s="222"/>
      <c r="G323" s="222"/>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288</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1" x14ac:dyDescent="0.2">
      <c r="A324" s="236">
        <v>84</v>
      </c>
      <c r="B324" s="237" t="s">
        <v>3161</v>
      </c>
      <c r="C324" s="247" t="s">
        <v>3162</v>
      </c>
      <c r="D324" s="238" t="s">
        <v>482</v>
      </c>
      <c r="E324" s="239">
        <v>0.15282999999999999</v>
      </c>
      <c r="F324" s="240"/>
      <c r="G324" s="241">
        <f>ROUND(E324*F324,2)</f>
        <v>0</v>
      </c>
      <c r="H324" s="240"/>
      <c r="I324" s="241">
        <f>ROUND(E324*H324,2)</f>
        <v>0</v>
      </c>
      <c r="J324" s="240"/>
      <c r="K324" s="241">
        <f>ROUND(E324*J324,2)</f>
        <v>0</v>
      </c>
      <c r="L324" s="241">
        <v>21</v>
      </c>
      <c r="M324" s="241">
        <f>G324*(1+L324/100)</f>
        <v>0</v>
      </c>
      <c r="N324" s="239">
        <v>0</v>
      </c>
      <c r="O324" s="239">
        <f>ROUND(E324*N324,2)</f>
        <v>0</v>
      </c>
      <c r="P324" s="239">
        <v>0</v>
      </c>
      <c r="Q324" s="239">
        <f>ROUND(E324*P324,2)</f>
        <v>0</v>
      </c>
      <c r="R324" s="241" t="s">
        <v>892</v>
      </c>
      <c r="S324" s="241" t="s">
        <v>280</v>
      </c>
      <c r="T324" s="242" t="s">
        <v>441</v>
      </c>
      <c r="U324" s="222">
        <v>0</v>
      </c>
      <c r="V324" s="222">
        <f>ROUND(E324*U324,2)</f>
        <v>0</v>
      </c>
      <c r="W324" s="222"/>
      <c r="X324" s="222" t="s">
        <v>399</v>
      </c>
      <c r="Y324" s="222" t="s">
        <v>283</v>
      </c>
      <c r="Z324" s="212"/>
      <c r="AA324" s="212"/>
      <c r="AB324" s="212"/>
      <c r="AC324" s="212"/>
      <c r="AD324" s="212"/>
      <c r="AE324" s="212"/>
      <c r="AF324" s="212"/>
      <c r="AG324" s="212" t="s">
        <v>400</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2" x14ac:dyDescent="0.2">
      <c r="A325" s="219"/>
      <c r="B325" s="220"/>
      <c r="C325" s="249" t="s">
        <v>3163</v>
      </c>
      <c r="D325" s="226"/>
      <c r="E325" s="227">
        <v>0.15282999999999999</v>
      </c>
      <c r="F325" s="222"/>
      <c r="G325" s="222"/>
      <c r="H325" s="222"/>
      <c r="I325" s="222"/>
      <c r="J325" s="222"/>
      <c r="K325" s="222"/>
      <c r="L325" s="222"/>
      <c r="M325" s="222"/>
      <c r="N325" s="221"/>
      <c r="O325" s="221"/>
      <c r="P325" s="221"/>
      <c r="Q325" s="221"/>
      <c r="R325" s="222"/>
      <c r="S325" s="222"/>
      <c r="T325" s="222"/>
      <c r="U325" s="222"/>
      <c r="V325" s="222"/>
      <c r="W325" s="222"/>
      <c r="X325" s="222"/>
      <c r="Y325" s="222"/>
      <c r="Z325" s="212"/>
      <c r="AA325" s="212"/>
      <c r="AB325" s="212"/>
      <c r="AC325" s="212"/>
      <c r="AD325" s="212"/>
      <c r="AE325" s="212"/>
      <c r="AF325" s="212"/>
      <c r="AG325" s="212" t="s">
        <v>288</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ht="22.5" outlineLevel="1" x14ac:dyDescent="0.2">
      <c r="A326" s="236">
        <v>85</v>
      </c>
      <c r="B326" s="237" t="s">
        <v>3164</v>
      </c>
      <c r="C326" s="247" t="s">
        <v>3165</v>
      </c>
      <c r="D326" s="238" t="s">
        <v>482</v>
      </c>
      <c r="E326" s="239">
        <v>12.499309999999999</v>
      </c>
      <c r="F326" s="240"/>
      <c r="G326" s="241">
        <f>ROUND(E326*F326,2)</f>
        <v>0</v>
      </c>
      <c r="H326" s="240"/>
      <c r="I326" s="241">
        <f>ROUND(E326*H326,2)</f>
        <v>0</v>
      </c>
      <c r="J326" s="240"/>
      <c r="K326" s="241">
        <f>ROUND(E326*J326,2)</f>
        <v>0</v>
      </c>
      <c r="L326" s="241">
        <v>21</v>
      </c>
      <c r="M326" s="241">
        <f>G326*(1+L326/100)</f>
        <v>0</v>
      </c>
      <c r="N326" s="239">
        <v>0</v>
      </c>
      <c r="O326" s="239">
        <f>ROUND(E326*N326,2)</f>
        <v>0</v>
      </c>
      <c r="P326" s="239">
        <v>0</v>
      </c>
      <c r="Q326" s="239">
        <f>ROUND(E326*P326,2)</f>
        <v>0</v>
      </c>
      <c r="R326" s="241" t="s">
        <v>3166</v>
      </c>
      <c r="S326" s="241" t="s">
        <v>280</v>
      </c>
      <c r="T326" s="242" t="s">
        <v>441</v>
      </c>
      <c r="U326" s="222">
        <v>0.752</v>
      </c>
      <c r="V326" s="222">
        <f>ROUND(E326*U326,2)</f>
        <v>9.4</v>
      </c>
      <c r="W326" s="222"/>
      <c r="X326" s="222" t="s">
        <v>399</v>
      </c>
      <c r="Y326" s="222" t="s">
        <v>283</v>
      </c>
      <c r="Z326" s="212"/>
      <c r="AA326" s="212"/>
      <c r="AB326" s="212"/>
      <c r="AC326" s="212"/>
      <c r="AD326" s="212"/>
      <c r="AE326" s="212"/>
      <c r="AF326" s="212"/>
      <c r="AG326" s="212" t="s">
        <v>400</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2" x14ac:dyDescent="0.2">
      <c r="A327" s="219"/>
      <c r="B327" s="220"/>
      <c r="C327" s="264" t="s">
        <v>3167</v>
      </c>
      <c r="D327" s="256"/>
      <c r="E327" s="256"/>
      <c r="F327" s="256"/>
      <c r="G327" s="256"/>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448</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43" t="str">
        <f>C327</f>
        <v>nebo vybouraných hmot nošením nebo přehazováním k místu nakládky přístupnému normálním dopravním prostředkům do 10 m,</v>
      </c>
      <c r="BB327" s="212"/>
      <c r="BC327" s="212"/>
      <c r="BD327" s="212"/>
      <c r="BE327" s="212"/>
      <c r="BF327" s="212"/>
      <c r="BG327" s="212"/>
      <c r="BH327" s="212"/>
    </row>
    <row r="328" spans="1:60" ht="22.5" outlineLevel="2" x14ac:dyDescent="0.2">
      <c r="A328" s="219"/>
      <c r="B328" s="220"/>
      <c r="C328" s="250" t="s">
        <v>3168</v>
      </c>
      <c r="D328" s="245"/>
      <c r="E328" s="245"/>
      <c r="F328" s="245"/>
      <c r="G328" s="245"/>
      <c r="H328" s="222"/>
      <c r="I328" s="222"/>
      <c r="J328" s="222"/>
      <c r="K328" s="222"/>
      <c r="L328" s="222"/>
      <c r="M328" s="222"/>
      <c r="N328" s="221"/>
      <c r="O328" s="221"/>
      <c r="P328" s="221"/>
      <c r="Q328" s="221"/>
      <c r="R328" s="222"/>
      <c r="S328" s="222"/>
      <c r="T328" s="222"/>
      <c r="U328" s="222"/>
      <c r="V328" s="222"/>
      <c r="W328" s="222"/>
      <c r="X328" s="222"/>
      <c r="Y328" s="222"/>
      <c r="Z328" s="212"/>
      <c r="AA328" s="212"/>
      <c r="AB328" s="212"/>
      <c r="AC328" s="212"/>
      <c r="AD328" s="212"/>
      <c r="AE328" s="212"/>
      <c r="AF328" s="212"/>
      <c r="AG328" s="212" t="s">
        <v>286</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43" t="str">
        <f>C328</f>
        <v>S naložením suti nebo vybouraných hmot do dopravního prostředku a na jejich vyložením, popřípadě přeložením na normální dopravní prostředek.</v>
      </c>
      <c r="BB328" s="212"/>
      <c r="BC328" s="212"/>
      <c r="BD328" s="212"/>
      <c r="BE328" s="212"/>
      <c r="BF328" s="212"/>
      <c r="BG328" s="212"/>
      <c r="BH328" s="212"/>
    </row>
    <row r="329" spans="1:60" outlineLevel="2" x14ac:dyDescent="0.2">
      <c r="A329" s="219"/>
      <c r="B329" s="220"/>
      <c r="C329" s="249" t="s">
        <v>3169</v>
      </c>
      <c r="D329" s="226"/>
      <c r="E329" s="227">
        <v>12.499309999999999</v>
      </c>
      <c r="F329" s="222"/>
      <c r="G329" s="222"/>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288</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ht="22.5" outlineLevel="1" x14ac:dyDescent="0.2">
      <c r="A330" s="236">
        <v>86</v>
      </c>
      <c r="B330" s="237" t="s">
        <v>3170</v>
      </c>
      <c r="C330" s="247" t="s">
        <v>3171</v>
      </c>
      <c r="D330" s="238" t="s">
        <v>482</v>
      </c>
      <c r="E330" s="239">
        <v>24.998619999999999</v>
      </c>
      <c r="F330" s="240"/>
      <c r="G330" s="241">
        <f>ROUND(E330*F330,2)</f>
        <v>0</v>
      </c>
      <c r="H330" s="240"/>
      <c r="I330" s="241">
        <f>ROUND(E330*H330,2)</f>
        <v>0</v>
      </c>
      <c r="J330" s="240"/>
      <c r="K330" s="241">
        <f>ROUND(E330*J330,2)</f>
        <v>0</v>
      </c>
      <c r="L330" s="241">
        <v>21</v>
      </c>
      <c r="M330" s="241">
        <f>G330*(1+L330/100)</f>
        <v>0</v>
      </c>
      <c r="N330" s="239">
        <v>0</v>
      </c>
      <c r="O330" s="239">
        <f>ROUND(E330*N330,2)</f>
        <v>0</v>
      </c>
      <c r="P330" s="239">
        <v>0</v>
      </c>
      <c r="Q330" s="239">
        <f>ROUND(E330*P330,2)</f>
        <v>0</v>
      </c>
      <c r="R330" s="241" t="s">
        <v>3166</v>
      </c>
      <c r="S330" s="241" t="s">
        <v>280</v>
      </c>
      <c r="T330" s="242" t="s">
        <v>441</v>
      </c>
      <c r="U330" s="222">
        <v>0.36</v>
      </c>
      <c r="V330" s="222">
        <f>ROUND(E330*U330,2)</f>
        <v>9</v>
      </c>
      <c r="W330" s="222"/>
      <c r="X330" s="222" t="s">
        <v>399</v>
      </c>
      <c r="Y330" s="222" t="s">
        <v>283</v>
      </c>
      <c r="Z330" s="212"/>
      <c r="AA330" s="212"/>
      <c r="AB330" s="212"/>
      <c r="AC330" s="212"/>
      <c r="AD330" s="212"/>
      <c r="AE330" s="212"/>
      <c r="AF330" s="212"/>
      <c r="AG330" s="212" t="s">
        <v>400</v>
      </c>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2" x14ac:dyDescent="0.2">
      <c r="A331" s="219"/>
      <c r="B331" s="220"/>
      <c r="C331" s="264" t="s">
        <v>3167</v>
      </c>
      <c r="D331" s="256"/>
      <c r="E331" s="256"/>
      <c r="F331" s="256"/>
      <c r="G331" s="256"/>
      <c r="H331" s="222"/>
      <c r="I331" s="222"/>
      <c r="J331" s="222"/>
      <c r="K331" s="222"/>
      <c r="L331" s="222"/>
      <c r="M331" s="222"/>
      <c r="N331" s="221"/>
      <c r="O331" s="221"/>
      <c r="P331" s="221"/>
      <c r="Q331" s="221"/>
      <c r="R331" s="222"/>
      <c r="S331" s="222"/>
      <c r="T331" s="222"/>
      <c r="U331" s="222"/>
      <c r="V331" s="222"/>
      <c r="W331" s="222"/>
      <c r="X331" s="222"/>
      <c r="Y331" s="222"/>
      <c r="Z331" s="212"/>
      <c r="AA331" s="212"/>
      <c r="AB331" s="212"/>
      <c r="AC331" s="212"/>
      <c r="AD331" s="212"/>
      <c r="AE331" s="212"/>
      <c r="AF331" s="212"/>
      <c r="AG331" s="212" t="s">
        <v>448</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43" t="str">
        <f>C331</f>
        <v>nebo vybouraných hmot nošením nebo přehazováním k místu nakládky přístupnému normálním dopravním prostředkům do 10 m,</v>
      </c>
      <c r="BB331" s="212"/>
      <c r="BC331" s="212"/>
      <c r="BD331" s="212"/>
      <c r="BE331" s="212"/>
      <c r="BF331" s="212"/>
      <c r="BG331" s="212"/>
      <c r="BH331" s="212"/>
    </row>
    <row r="332" spans="1:60" outlineLevel="2" x14ac:dyDescent="0.2">
      <c r="A332" s="219"/>
      <c r="B332" s="220"/>
      <c r="C332" s="249" t="s">
        <v>3172</v>
      </c>
      <c r="D332" s="226"/>
      <c r="E332" s="227"/>
      <c r="F332" s="222"/>
      <c r="G332" s="222"/>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288</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49" t="s">
        <v>3173</v>
      </c>
      <c r="D333" s="226"/>
      <c r="E333" s="227">
        <v>24.998619999999999</v>
      </c>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288</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x14ac:dyDescent="0.2">
      <c r="A334" s="3"/>
      <c r="B334" s="4"/>
      <c r="C334" s="251"/>
      <c r="D334" s="6"/>
      <c r="E334" s="3"/>
      <c r="F334" s="3"/>
      <c r="G334" s="3"/>
      <c r="H334" s="3"/>
      <c r="I334" s="3"/>
      <c r="J334" s="3"/>
      <c r="K334" s="3"/>
      <c r="L334" s="3"/>
      <c r="M334" s="3"/>
      <c r="N334" s="3"/>
      <c r="O334" s="3"/>
      <c r="P334" s="3"/>
      <c r="Q334" s="3"/>
      <c r="R334" s="3"/>
      <c r="S334" s="3"/>
      <c r="T334" s="3"/>
      <c r="U334" s="3"/>
      <c r="V334" s="3"/>
      <c r="W334" s="3"/>
      <c r="X334" s="3"/>
      <c r="Y334" s="3"/>
      <c r="AE334">
        <v>15</v>
      </c>
      <c r="AF334">
        <v>21</v>
      </c>
      <c r="AG334" t="s">
        <v>261</v>
      </c>
    </row>
    <row r="335" spans="1:60" x14ac:dyDescent="0.2">
      <c r="A335" s="215"/>
      <c r="B335" s="216" t="s">
        <v>29</v>
      </c>
      <c r="C335" s="252"/>
      <c r="D335" s="217"/>
      <c r="E335" s="218"/>
      <c r="F335" s="218"/>
      <c r="G335" s="235">
        <f>G8+G38+G51+G55+G61+G74+G80+G83+G139+G142+G168+G181+G184+G187+G191+G194+G212+G240+G254+G257+G287+G296</f>
        <v>0</v>
      </c>
      <c r="H335" s="3"/>
      <c r="I335" s="3"/>
      <c r="J335" s="3"/>
      <c r="K335" s="3"/>
      <c r="L335" s="3"/>
      <c r="M335" s="3"/>
      <c r="N335" s="3"/>
      <c r="O335" s="3"/>
      <c r="P335" s="3"/>
      <c r="Q335" s="3"/>
      <c r="R335" s="3"/>
      <c r="S335" s="3"/>
      <c r="T335" s="3"/>
      <c r="U335" s="3"/>
      <c r="V335" s="3"/>
      <c r="W335" s="3"/>
      <c r="X335" s="3"/>
      <c r="Y335" s="3"/>
      <c r="AE335">
        <f>SUMIF(L7:L333,AE334,G7:G333)</f>
        <v>0</v>
      </c>
      <c r="AF335">
        <f>SUMIF(L7:L333,AF334,G7:G333)</f>
        <v>0</v>
      </c>
      <c r="AG335" t="s">
        <v>405</v>
      </c>
    </row>
    <row r="336" spans="1:60" x14ac:dyDescent="0.2">
      <c r="C336" s="253"/>
      <c r="D336" s="10"/>
      <c r="AG336" t="s">
        <v>435</v>
      </c>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bRkv5gm0QIraa/ujXnN/u+q51myCUJpti8ps85PDn6AzFeawGRhWzZbRYgGjNBbmrZlPEkkYYCZkvGjygNIyw==" saltValue="eh2wYFD1oBeM9PlTSpuuUA==" spinCount="100000" sheet="1" formatRows="0"/>
  <mergeCells count="47">
    <mergeCell ref="C294:G294"/>
    <mergeCell ref="C298:G298"/>
    <mergeCell ref="C327:G327"/>
    <mergeCell ref="C328:G328"/>
    <mergeCell ref="C331:G331"/>
    <mergeCell ref="C229:G229"/>
    <mergeCell ref="C248:G248"/>
    <mergeCell ref="C251:G251"/>
    <mergeCell ref="C289:G289"/>
    <mergeCell ref="C290:G290"/>
    <mergeCell ref="C293:G293"/>
    <mergeCell ref="C201:G201"/>
    <mergeCell ref="C202:G202"/>
    <mergeCell ref="C203:G203"/>
    <mergeCell ref="C204:G204"/>
    <mergeCell ref="C217:G217"/>
    <mergeCell ref="C225:G225"/>
    <mergeCell ref="C176:G176"/>
    <mergeCell ref="C196:G196"/>
    <mergeCell ref="C197:G197"/>
    <mergeCell ref="C198:G198"/>
    <mergeCell ref="C199:G199"/>
    <mergeCell ref="C200:G200"/>
    <mergeCell ref="C90:G90"/>
    <mergeCell ref="C94:G94"/>
    <mergeCell ref="C97:G97"/>
    <mergeCell ref="C100:G100"/>
    <mergeCell ref="C141:G141"/>
    <mergeCell ref="C162:G162"/>
    <mergeCell ref="C43:G43"/>
    <mergeCell ref="C46:G46"/>
    <mergeCell ref="C49:G49"/>
    <mergeCell ref="C57:G57"/>
    <mergeCell ref="C67:G67"/>
    <mergeCell ref="C71:G71"/>
    <mergeCell ref="C16:G16"/>
    <mergeCell ref="C21:G21"/>
    <mergeCell ref="C27:G27"/>
    <mergeCell ref="C30:G30"/>
    <mergeCell ref="C33:G33"/>
    <mergeCell ref="C36:G3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083B-150A-4683-9D18-341CFA1A6C81}">
  <sheetPr codeName="List10">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74</v>
      </c>
      <c r="C3" s="201" t="s">
        <v>75</v>
      </c>
      <c r="D3" s="199"/>
      <c r="E3" s="199"/>
      <c r="F3" s="199"/>
      <c r="G3" s="200"/>
      <c r="AC3" s="176" t="s">
        <v>248</v>
      </c>
      <c r="AG3" t="s">
        <v>251</v>
      </c>
    </row>
    <row r="4" spans="1:60" ht="24.95" customHeight="1" x14ac:dyDescent="0.2">
      <c r="A4" s="202" t="s">
        <v>9</v>
      </c>
      <c r="B4" s="203" t="s">
        <v>76</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230</v>
      </c>
      <c r="C8" s="246" t="s">
        <v>231</v>
      </c>
      <c r="D8" s="231"/>
      <c r="E8" s="232"/>
      <c r="F8" s="233"/>
      <c r="G8" s="233">
        <f>SUMIF(AG9:AG56,"&lt;&gt;NOR",G9:G56)</f>
        <v>0</v>
      </c>
      <c r="H8" s="233"/>
      <c r="I8" s="233">
        <f>SUM(I9:I56)</f>
        <v>0</v>
      </c>
      <c r="J8" s="233"/>
      <c r="K8" s="233">
        <f>SUM(K9:K56)</f>
        <v>0</v>
      </c>
      <c r="L8" s="233"/>
      <c r="M8" s="233">
        <f>SUM(M9:M56)</f>
        <v>0</v>
      </c>
      <c r="N8" s="232"/>
      <c r="O8" s="232">
        <f>SUM(O9:O56)</f>
        <v>0</v>
      </c>
      <c r="P8" s="232"/>
      <c r="Q8" s="232">
        <f>SUM(Q9:Q56)</f>
        <v>0</v>
      </c>
      <c r="R8" s="233"/>
      <c r="S8" s="233"/>
      <c r="T8" s="234"/>
      <c r="U8" s="228"/>
      <c r="V8" s="228">
        <f>SUM(V9:V56)</f>
        <v>3</v>
      </c>
      <c r="W8" s="228"/>
      <c r="X8" s="228"/>
      <c r="Y8" s="228"/>
      <c r="AG8" t="s">
        <v>276</v>
      </c>
    </row>
    <row r="9" spans="1:60" outlineLevel="1" x14ac:dyDescent="0.2">
      <c r="A9" s="236">
        <v>1</v>
      </c>
      <c r="B9" s="237" t="s">
        <v>3174</v>
      </c>
      <c r="C9" s="247" t="s">
        <v>3175</v>
      </c>
      <c r="D9" s="238" t="s">
        <v>886</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316</v>
      </c>
      <c r="T9" s="242" t="s">
        <v>281</v>
      </c>
      <c r="U9" s="222">
        <v>0</v>
      </c>
      <c r="V9" s="222">
        <f>ROUND(E9*U9,2)</f>
        <v>0</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9" t="s">
        <v>58</v>
      </c>
      <c r="D10" s="226"/>
      <c r="E10" s="227">
        <v>1</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36">
        <v>2</v>
      </c>
      <c r="B11" s="237" t="s">
        <v>3176</v>
      </c>
      <c r="C11" s="247" t="s">
        <v>3177</v>
      </c>
      <c r="D11" s="238" t="s">
        <v>886</v>
      </c>
      <c r="E11" s="239">
        <v>1</v>
      </c>
      <c r="F11" s="240"/>
      <c r="G11" s="241">
        <f>ROUND(E11*F11,2)</f>
        <v>0</v>
      </c>
      <c r="H11" s="240"/>
      <c r="I11" s="241">
        <f>ROUND(E11*H11,2)</f>
        <v>0</v>
      </c>
      <c r="J11" s="240"/>
      <c r="K11" s="241">
        <f>ROUND(E11*J11,2)</f>
        <v>0</v>
      </c>
      <c r="L11" s="241">
        <v>21</v>
      </c>
      <c r="M11" s="241">
        <f>G11*(1+L11/100)</f>
        <v>0</v>
      </c>
      <c r="N11" s="239">
        <v>0</v>
      </c>
      <c r="O11" s="239">
        <f>ROUND(E11*N11,2)</f>
        <v>0</v>
      </c>
      <c r="P11" s="239">
        <v>0</v>
      </c>
      <c r="Q11" s="239">
        <f>ROUND(E11*P11,2)</f>
        <v>0</v>
      </c>
      <c r="R11" s="241"/>
      <c r="S11" s="241" t="s">
        <v>316</v>
      </c>
      <c r="T11" s="242" t="s">
        <v>281</v>
      </c>
      <c r="U11" s="222">
        <v>0</v>
      </c>
      <c r="V11" s="222">
        <f>ROUND(E11*U11,2)</f>
        <v>0</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58</v>
      </c>
      <c r="D12" s="226"/>
      <c r="E12" s="227">
        <v>1</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3</v>
      </c>
      <c r="B13" s="237" t="s">
        <v>3178</v>
      </c>
      <c r="C13" s="247" t="s">
        <v>3179</v>
      </c>
      <c r="D13" s="238" t="s">
        <v>878</v>
      </c>
      <c r="E13" s="239">
        <v>1</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c r="S13" s="241" t="s">
        <v>316</v>
      </c>
      <c r="T13" s="242" t="s">
        <v>281</v>
      </c>
      <c r="U13" s="222">
        <v>0</v>
      </c>
      <c r="V13" s="222">
        <f>ROUND(E13*U13,2)</f>
        <v>0</v>
      </c>
      <c r="W13" s="222"/>
      <c r="X13" s="222" t="s">
        <v>399</v>
      </c>
      <c r="Y13" s="222" t="s">
        <v>283</v>
      </c>
      <c r="Z13" s="212"/>
      <c r="AA13" s="212"/>
      <c r="AB13" s="212"/>
      <c r="AC13" s="212"/>
      <c r="AD13" s="212"/>
      <c r="AE13" s="212"/>
      <c r="AF13" s="212"/>
      <c r="AG13" s="212" t="s">
        <v>400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49" t="s">
        <v>58</v>
      </c>
      <c r="D14" s="226"/>
      <c r="E14" s="227">
        <v>1</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4</v>
      </c>
      <c r="B15" s="237" t="s">
        <v>3180</v>
      </c>
      <c r="C15" s="247" t="s">
        <v>3181</v>
      </c>
      <c r="D15" s="238" t="s">
        <v>439</v>
      </c>
      <c r="E15" s="239">
        <v>0.5</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c r="S15" s="241" t="s">
        <v>316</v>
      </c>
      <c r="T15" s="242" t="s">
        <v>281</v>
      </c>
      <c r="U15" s="222">
        <v>0</v>
      </c>
      <c r="V15" s="222">
        <f>ROUND(E15*U15,2)</f>
        <v>0</v>
      </c>
      <c r="W15" s="222"/>
      <c r="X15" s="222" t="s">
        <v>399</v>
      </c>
      <c r="Y15" s="222" t="s">
        <v>283</v>
      </c>
      <c r="Z15" s="212"/>
      <c r="AA15" s="212"/>
      <c r="AB15" s="212"/>
      <c r="AC15" s="212"/>
      <c r="AD15" s="212"/>
      <c r="AE15" s="212"/>
      <c r="AF15" s="212"/>
      <c r="AG15" s="212" t="s">
        <v>400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9" t="s">
        <v>3182</v>
      </c>
      <c r="D16" s="226"/>
      <c r="E16" s="227">
        <v>0.5</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5</v>
      </c>
      <c r="B17" s="237" t="s">
        <v>3183</v>
      </c>
      <c r="C17" s="247" t="s">
        <v>3184</v>
      </c>
      <c r="D17" s="238" t="s">
        <v>564</v>
      </c>
      <c r="E17" s="239">
        <v>50</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316</v>
      </c>
      <c r="T17" s="242" t="s">
        <v>281</v>
      </c>
      <c r="U17" s="222">
        <v>0</v>
      </c>
      <c r="V17" s="222">
        <f>ROUND(E17*U17,2)</f>
        <v>0</v>
      </c>
      <c r="W17" s="222"/>
      <c r="X17" s="222" t="s">
        <v>399</v>
      </c>
      <c r="Y17" s="222" t="s">
        <v>283</v>
      </c>
      <c r="Z17" s="212"/>
      <c r="AA17" s="212"/>
      <c r="AB17" s="212"/>
      <c r="AC17" s="212"/>
      <c r="AD17" s="212"/>
      <c r="AE17" s="212"/>
      <c r="AF17" s="212"/>
      <c r="AG17" s="212" t="s">
        <v>400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49" t="s">
        <v>3185</v>
      </c>
      <c r="D18" s="226"/>
      <c r="E18" s="227">
        <v>50</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36">
        <v>6</v>
      </c>
      <c r="B19" s="237" t="s">
        <v>3186</v>
      </c>
      <c r="C19" s="247" t="s">
        <v>3187</v>
      </c>
      <c r="D19" s="238" t="s">
        <v>564</v>
      </c>
      <c r="E19" s="239">
        <v>40</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316</v>
      </c>
      <c r="T19" s="242" t="s">
        <v>281</v>
      </c>
      <c r="U19" s="222">
        <v>0</v>
      </c>
      <c r="V19" s="222">
        <f>ROUND(E19*U19,2)</f>
        <v>0</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9" t="s">
        <v>3188</v>
      </c>
      <c r="D20" s="226"/>
      <c r="E20" s="227">
        <v>40</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6">
        <v>7</v>
      </c>
      <c r="B21" s="237" t="s">
        <v>3189</v>
      </c>
      <c r="C21" s="247" t="s">
        <v>3190</v>
      </c>
      <c r="D21" s="238" t="s">
        <v>564</v>
      </c>
      <c r="E21" s="239">
        <v>30</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c r="S21" s="241" t="s">
        <v>316</v>
      </c>
      <c r="T21" s="242" t="s">
        <v>281</v>
      </c>
      <c r="U21" s="222">
        <v>0</v>
      </c>
      <c r="V21" s="222">
        <f>ROUND(E21*U21,2)</f>
        <v>0</v>
      </c>
      <c r="W21" s="222"/>
      <c r="X21" s="222" t="s">
        <v>399</v>
      </c>
      <c r="Y21" s="222" t="s">
        <v>283</v>
      </c>
      <c r="Z21" s="212"/>
      <c r="AA21" s="212"/>
      <c r="AB21" s="212"/>
      <c r="AC21" s="212"/>
      <c r="AD21" s="212"/>
      <c r="AE21" s="212"/>
      <c r="AF21" s="212"/>
      <c r="AG21" s="212" t="s">
        <v>400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9" t="s">
        <v>3191</v>
      </c>
      <c r="D22" s="226"/>
      <c r="E22" s="227">
        <v>30</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6">
        <v>8</v>
      </c>
      <c r="B23" s="237" t="s">
        <v>3192</v>
      </c>
      <c r="C23" s="247" t="s">
        <v>3193</v>
      </c>
      <c r="D23" s="238" t="s">
        <v>564</v>
      </c>
      <c r="E23" s="239">
        <v>60</v>
      </c>
      <c r="F23" s="240"/>
      <c r="G23" s="241">
        <f>ROUND(E23*F23,2)</f>
        <v>0</v>
      </c>
      <c r="H23" s="240"/>
      <c r="I23" s="241">
        <f>ROUND(E23*H23,2)</f>
        <v>0</v>
      </c>
      <c r="J23" s="240"/>
      <c r="K23" s="241">
        <f>ROUND(E23*J23,2)</f>
        <v>0</v>
      </c>
      <c r="L23" s="241">
        <v>21</v>
      </c>
      <c r="M23" s="241">
        <f>G23*(1+L23/100)</f>
        <v>0</v>
      </c>
      <c r="N23" s="239">
        <v>0</v>
      </c>
      <c r="O23" s="239">
        <f>ROUND(E23*N23,2)</f>
        <v>0</v>
      </c>
      <c r="P23" s="239">
        <v>0</v>
      </c>
      <c r="Q23" s="239">
        <f>ROUND(E23*P23,2)</f>
        <v>0</v>
      </c>
      <c r="R23" s="241"/>
      <c r="S23" s="241" t="s">
        <v>316</v>
      </c>
      <c r="T23" s="242" t="s">
        <v>281</v>
      </c>
      <c r="U23" s="222">
        <v>0</v>
      </c>
      <c r="V23" s="222">
        <f>ROUND(E23*U23,2)</f>
        <v>0</v>
      </c>
      <c r="W23" s="222"/>
      <c r="X23" s="222" t="s">
        <v>399</v>
      </c>
      <c r="Y23" s="222" t="s">
        <v>283</v>
      </c>
      <c r="Z23" s="212"/>
      <c r="AA23" s="212"/>
      <c r="AB23" s="212"/>
      <c r="AC23" s="212"/>
      <c r="AD23" s="212"/>
      <c r="AE23" s="212"/>
      <c r="AF23" s="212"/>
      <c r="AG23" s="212" t="s">
        <v>400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9" t="s">
        <v>3194</v>
      </c>
      <c r="D24" s="226"/>
      <c r="E24" s="227">
        <v>60</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36">
        <v>9</v>
      </c>
      <c r="B25" s="237" t="s">
        <v>3195</v>
      </c>
      <c r="C25" s="247" t="s">
        <v>3196</v>
      </c>
      <c r="D25" s="238" t="s">
        <v>564</v>
      </c>
      <c r="E25" s="239">
        <v>20</v>
      </c>
      <c r="F25" s="240"/>
      <c r="G25" s="241">
        <f>ROUND(E25*F25,2)</f>
        <v>0</v>
      </c>
      <c r="H25" s="240"/>
      <c r="I25" s="241">
        <f>ROUND(E25*H25,2)</f>
        <v>0</v>
      </c>
      <c r="J25" s="240"/>
      <c r="K25" s="241">
        <f>ROUND(E25*J25,2)</f>
        <v>0</v>
      </c>
      <c r="L25" s="241">
        <v>21</v>
      </c>
      <c r="M25" s="241">
        <f>G25*(1+L25/100)</f>
        <v>0</v>
      </c>
      <c r="N25" s="239">
        <v>0</v>
      </c>
      <c r="O25" s="239">
        <f>ROUND(E25*N25,2)</f>
        <v>0</v>
      </c>
      <c r="P25" s="239">
        <v>0</v>
      </c>
      <c r="Q25" s="239">
        <f>ROUND(E25*P25,2)</f>
        <v>0</v>
      </c>
      <c r="R25" s="241"/>
      <c r="S25" s="241" t="s">
        <v>316</v>
      </c>
      <c r="T25" s="242" t="s">
        <v>281</v>
      </c>
      <c r="U25" s="222">
        <v>0</v>
      </c>
      <c r="V25" s="222">
        <f>ROUND(E25*U25,2)</f>
        <v>0</v>
      </c>
      <c r="W25" s="222"/>
      <c r="X25" s="222" t="s">
        <v>399</v>
      </c>
      <c r="Y25" s="222" t="s">
        <v>283</v>
      </c>
      <c r="Z25" s="212"/>
      <c r="AA25" s="212"/>
      <c r="AB25" s="212"/>
      <c r="AC25" s="212"/>
      <c r="AD25" s="212"/>
      <c r="AE25" s="212"/>
      <c r="AF25" s="212"/>
      <c r="AG25" s="212" t="s">
        <v>400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49" t="s">
        <v>3197</v>
      </c>
      <c r="D26" s="226"/>
      <c r="E26" s="227">
        <v>20</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36">
        <v>10</v>
      </c>
      <c r="B27" s="237" t="s">
        <v>3198</v>
      </c>
      <c r="C27" s="247" t="s">
        <v>3199</v>
      </c>
      <c r="D27" s="238" t="s">
        <v>878</v>
      </c>
      <c r="E27" s="239">
        <v>1</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c r="S27" s="241" t="s">
        <v>316</v>
      </c>
      <c r="T27" s="242" t="s">
        <v>281</v>
      </c>
      <c r="U27" s="222">
        <v>0</v>
      </c>
      <c r="V27" s="222">
        <f>ROUND(E27*U27,2)</f>
        <v>0</v>
      </c>
      <c r="W27" s="222"/>
      <c r="X27" s="222" t="s">
        <v>399</v>
      </c>
      <c r="Y27" s="222" t="s">
        <v>283</v>
      </c>
      <c r="Z27" s="212"/>
      <c r="AA27" s="212"/>
      <c r="AB27" s="212"/>
      <c r="AC27" s="212"/>
      <c r="AD27" s="212"/>
      <c r="AE27" s="212"/>
      <c r="AF27" s="212"/>
      <c r="AG27" s="212" t="s">
        <v>400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49" t="s">
        <v>58</v>
      </c>
      <c r="D28" s="226"/>
      <c r="E28" s="227">
        <v>1</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288</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11</v>
      </c>
      <c r="B29" s="237" t="s">
        <v>3200</v>
      </c>
      <c r="C29" s="247" t="s">
        <v>3201</v>
      </c>
      <c r="D29" s="238" t="s">
        <v>564</v>
      </c>
      <c r="E29" s="239">
        <v>80</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c r="S29" s="241" t="s">
        <v>316</v>
      </c>
      <c r="T29" s="242" t="s">
        <v>281</v>
      </c>
      <c r="U29" s="222">
        <v>0</v>
      </c>
      <c r="V29" s="222">
        <f>ROUND(E29*U29,2)</f>
        <v>0</v>
      </c>
      <c r="W29" s="222"/>
      <c r="X29" s="222" t="s">
        <v>399</v>
      </c>
      <c r="Y29" s="222" t="s">
        <v>283</v>
      </c>
      <c r="Z29" s="212"/>
      <c r="AA29" s="212"/>
      <c r="AB29" s="212"/>
      <c r="AC29" s="212"/>
      <c r="AD29" s="212"/>
      <c r="AE29" s="212"/>
      <c r="AF29" s="212"/>
      <c r="AG29" s="212" t="s">
        <v>400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9" t="s">
        <v>3202</v>
      </c>
      <c r="D30" s="226"/>
      <c r="E30" s="227">
        <v>80</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12</v>
      </c>
      <c r="B31" s="237" t="s">
        <v>3203</v>
      </c>
      <c r="C31" s="247" t="s">
        <v>3204</v>
      </c>
      <c r="D31" s="238" t="s">
        <v>382</v>
      </c>
      <c r="E31" s="239">
        <v>4</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c r="S31" s="241" t="s">
        <v>316</v>
      </c>
      <c r="T31" s="242" t="s">
        <v>281</v>
      </c>
      <c r="U31" s="222">
        <v>0</v>
      </c>
      <c r="V31" s="222">
        <f>ROUND(E31*U31,2)</f>
        <v>0</v>
      </c>
      <c r="W31" s="222"/>
      <c r="X31" s="222" t="s">
        <v>399</v>
      </c>
      <c r="Y31" s="222" t="s">
        <v>283</v>
      </c>
      <c r="Z31" s="212"/>
      <c r="AA31" s="212"/>
      <c r="AB31" s="212"/>
      <c r="AC31" s="212"/>
      <c r="AD31" s="212"/>
      <c r="AE31" s="212"/>
      <c r="AF31" s="212"/>
      <c r="AG31" s="212" t="s">
        <v>400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9" t="s">
        <v>67</v>
      </c>
      <c r="D32" s="226"/>
      <c r="E32" s="227">
        <v>4</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13</v>
      </c>
      <c r="B33" s="237" t="s">
        <v>3205</v>
      </c>
      <c r="C33" s="247" t="s">
        <v>3206</v>
      </c>
      <c r="D33" s="238" t="s">
        <v>382</v>
      </c>
      <c r="E33" s="239">
        <v>2</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c r="S33" s="241" t="s">
        <v>316</v>
      </c>
      <c r="T33" s="242" t="s">
        <v>281</v>
      </c>
      <c r="U33" s="222">
        <v>0</v>
      </c>
      <c r="V33" s="222">
        <f>ROUND(E33*U33,2)</f>
        <v>0</v>
      </c>
      <c r="W33" s="222"/>
      <c r="X33" s="222" t="s">
        <v>399</v>
      </c>
      <c r="Y33" s="222" t="s">
        <v>283</v>
      </c>
      <c r="Z33" s="212"/>
      <c r="AA33" s="212"/>
      <c r="AB33" s="212"/>
      <c r="AC33" s="212"/>
      <c r="AD33" s="212"/>
      <c r="AE33" s="212"/>
      <c r="AF33" s="212"/>
      <c r="AG33" s="212" t="s">
        <v>400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9" t="s">
        <v>61</v>
      </c>
      <c r="D34" s="226"/>
      <c r="E34" s="227">
        <v>2</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14</v>
      </c>
      <c r="B35" s="237" t="s">
        <v>3207</v>
      </c>
      <c r="C35" s="247" t="s">
        <v>3208</v>
      </c>
      <c r="D35" s="238" t="s">
        <v>382</v>
      </c>
      <c r="E35" s="239">
        <v>5</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c r="S35" s="241" t="s">
        <v>316</v>
      </c>
      <c r="T35" s="242" t="s">
        <v>281</v>
      </c>
      <c r="U35" s="222">
        <v>0</v>
      </c>
      <c r="V35" s="222">
        <f>ROUND(E35*U35,2)</f>
        <v>0</v>
      </c>
      <c r="W35" s="222"/>
      <c r="X35" s="222" t="s">
        <v>399</v>
      </c>
      <c r="Y35" s="222" t="s">
        <v>283</v>
      </c>
      <c r="Z35" s="212"/>
      <c r="AA35" s="212"/>
      <c r="AB35" s="212"/>
      <c r="AC35" s="212"/>
      <c r="AD35" s="212"/>
      <c r="AE35" s="212"/>
      <c r="AF35" s="212"/>
      <c r="AG35" s="212" t="s">
        <v>400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9" t="s">
        <v>70</v>
      </c>
      <c r="D36" s="226"/>
      <c r="E36" s="227">
        <v>5</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15</v>
      </c>
      <c r="B37" s="237" t="s">
        <v>3209</v>
      </c>
      <c r="C37" s="247" t="s">
        <v>3210</v>
      </c>
      <c r="D37" s="238" t="s">
        <v>3211</v>
      </c>
      <c r="E37" s="239">
        <v>5</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c r="S37" s="241" t="s">
        <v>316</v>
      </c>
      <c r="T37" s="242" t="s">
        <v>281</v>
      </c>
      <c r="U37" s="222">
        <v>0</v>
      </c>
      <c r="V37" s="222">
        <f>ROUND(E37*U37,2)</f>
        <v>0</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70</v>
      </c>
      <c r="D38" s="226"/>
      <c r="E38" s="227">
        <v>5</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16</v>
      </c>
      <c r="B39" s="237" t="s">
        <v>3212</v>
      </c>
      <c r="C39" s="247" t="s">
        <v>3213</v>
      </c>
      <c r="D39" s="238" t="s">
        <v>3211</v>
      </c>
      <c r="E39" s="239">
        <v>3</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c r="S39" s="241" t="s">
        <v>316</v>
      </c>
      <c r="T39" s="242" t="s">
        <v>281</v>
      </c>
      <c r="U39" s="222">
        <v>0</v>
      </c>
      <c r="V39" s="222">
        <f>ROUND(E39*U39,2)</f>
        <v>0</v>
      </c>
      <c r="W39" s="222"/>
      <c r="X39" s="222" t="s">
        <v>399</v>
      </c>
      <c r="Y39" s="222" t="s">
        <v>283</v>
      </c>
      <c r="Z39" s="212"/>
      <c r="AA39" s="212"/>
      <c r="AB39" s="212"/>
      <c r="AC39" s="212"/>
      <c r="AD39" s="212"/>
      <c r="AE39" s="212"/>
      <c r="AF39" s="212"/>
      <c r="AG39" s="212" t="s">
        <v>400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9" t="s">
        <v>64</v>
      </c>
      <c r="D40" s="226"/>
      <c r="E40" s="227">
        <v>3</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36">
        <v>17</v>
      </c>
      <c r="B41" s="237" t="s">
        <v>3214</v>
      </c>
      <c r="C41" s="247" t="s">
        <v>3215</v>
      </c>
      <c r="D41" s="238" t="s">
        <v>3211</v>
      </c>
      <c r="E41" s="239">
        <v>4</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c r="S41" s="241" t="s">
        <v>316</v>
      </c>
      <c r="T41" s="242" t="s">
        <v>281</v>
      </c>
      <c r="U41" s="222">
        <v>0</v>
      </c>
      <c r="V41" s="222">
        <f>ROUND(E41*U41,2)</f>
        <v>0</v>
      </c>
      <c r="W41" s="222"/>
      <c r="X41" s="222" t="s">
        <v>399</v>
      </c>
      <c r="Y41" s="222" t="s">
        <v>283</v>
      </c>
      <c r="Z41" s="212"/>
      <c r="AA41" s="212"/>
      <c r="AB41" s="212"/>
      <c r="AC41" s="212"/>
      <c r="AD41" s="212"/>
      <c r="AE41" s="212"/>
      <c r="AF41" s="212"/>
      <c r="AG41" s="212" t="s">
        <v>400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9" t="s">
        <v>67</v>
      </c>
      <c r="D42" s="226"/>
      <c r="E42" s="227">
        <v>4</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6">
        <v>18</v>
      </c>
      <c r="B43" s="237" t="s">
        <v>3216</v>
      </c>
      <c r="C43" s="247" t="s">
        <v>3217</v>
      </c>
      <c r="D43" s="238" t="s">
        <v>3211</v>
      </c>
      <c r="E43" s="239">
        <v>20</v>
      </c>
      <c r="F43" s="240"/>
      <c r="G43" s="241">
        <f>ROUND(E43*F43,2)</f>
        <v>0</v>
      </c>
      <c r="H43" s="240"/>
      <c r="I43" s="241">
        <f>ROUND(E43*H43,2)</f>
        <v>0</v>
      </c>
      <c r="J43" s="240"/>
      <c r="K43" s="241">
        <f>ROUND(E43*J43,2)</f>
        <v>0</v>
      </c>
      <c r="L43" s="241">
        <v>21</v>
      </c>
      <c r="M43" s="241">
        <f>G43*(1+L43/100)</f>
        <v>0</v>
      </c>
      <c r="N43" s="239">
        <v>0</v>
      </c>
      <c r="O43" s="239">
        <f>ROUND(E43*N43,2)</f>
        <v>0</v>
      </c>
      <c r="P43" s="239">
        <v>0</v>
      </c>
      <c r="Q43" s="239">
        <f>ROUND(E43*P43,2)</f>
        <v>0</v>
      </c>
      <c r="R43" s="241"/>
      <c r="S43" s="241" t="s">
        <v>316</v>
      </c>
      <c r="T43" s="242" t="s">
        <v>281</v>
      </c>
      <c r="U43" s="222">
        <v>0</v>
      </c>
      <c r="V43" s="222">
        <f>ROUND(E43*U43,2)</f>
        <v>0</v>
      </c>
      <c r="W43" s="222"/>
      <c r="X43" s="222" t="s">
        <v>399</v>
      </c>
      <c r="Y43" s="222" t="s">
        <v>283</v>
      </c>
      <c r="Z43" s="212"/>
      <c r="AA43" s="212"/>
      <c r="AB43" s="212"/>
      <c r="AC43" s="212"/>
      <c r="AD43" s="212"/>
      <c r="AE43" s="212"/>
      <c r="AF43" s="212"/>
      <c r="AG43" s="212" t="s">
        <v>400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49" t="s">
        <v>3197</v>
      </c>
      <c r="D44" s="226"/>
      <c r="E44" s="227">
        <v>20</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19</v>
      </c>
      <c r="B45" s="237" t="s">
        <v>3218</v>
      </c>
      <c r="C45" s="247" t="s">
        <v>3219</v>
      </c>
      <c r="D45" s="238" t="s">
        <v>3211</v>
      </c>
      <c r="E45" s="239">
        <v>15</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c r="S45" s="241" t="s">
        <v>316</v>
      </c>
      <c r="T45" s="242" t="s">
        <v>281</v>
      </c>
      <c r="U45" s="222">
        <v>0</v>
      </c>
      <c r="V45" s="222">
        <f>ROUND(E45*U45,2)</f>
        <v>0</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49" t="s">
        <v>3220</v>
      </c>
      <c r="D46" s="226"/>
      <c r="E46" s="227">
        <v>15</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6">
        <v>20</v>
      </c>
      <c r="B47" s="237" t="s">
        <v>3221</v>
      </c>
      <c r="C47" s="247" t="s">
        <v>3222</v>
      </c>
      <c r="D47" s="238" t="s">
        <v>3211</v>
      </c>
      <c r="E47" s="239">
        <v>2</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c r="S47" s="241" t="s">
        <v>316</v>
      </c>
      <c r="T47" s="242" t="s">
        <v>281</v>
      </c>
      <c r="U47" s="222">
        <v>0</v>
      </c>
      <c r="V47" s="222">
        <f>ROUND(E47*U47,2)</f>
        <v>0</v>
      </c>
      <c r="W47" s="222"/>
      <c r="X47" s="222" t="s">
        <v>399</v>
      </c>
      <c r="Y47" s="222" t="s">
        <v>283</v>
      </c>
      <c r="Z47" s="212"/>
      <c r="AA47" s="212"/>
      <c r="AB47" s="212"/>
      <c r="AC47" s="212"/>
      <c r="AD47" s="212"/>
      <c r="AE47" s="212"/>
      <c r="AF47" s="212"/>
      <c r="AG47" s="212" t="s">
        <v>400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9" t="s">
        <v>61</v>
      </c>
      <c r="D48" s="226"/>
      <c r="E48" s="227">
        <v>2</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21</v>
      </c>
      <c r="B49" s="237" t="s">
        <v>3223</v>
      </c>
      <c r="C49" s="247" t="s">
        <v>3224</v>
      </c>
      <c r="D49" s="238" t="s">
        <v>3211</v>
      </c>
      <c r="E49" s="239">
        <v>1</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316</v>
      </c>
      <c r="T49" s="242" t="s">
        <v>281</v>
      </c>
      <c r="U49" s="222">
        <v>0</v>
      </c>
      <c r="V49" s="222">
        <f>ROUND(E49*U49,2)</f>
        <v>0</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49" t="s">
        <v>58</v>
      </c>
      <c r="D50" s="226"/>
      <c r="E50" s="227">
        <v>1</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6">
        <v>22</v>
      </c>
      <c r="B51" s="237" t="s">
        <v>3225</v>
      </c>
      <c r="C51" s="247" t="s">
        <v>3226</v>
      </c>
      <c r="D51" s="238" t="s">
        <v>3211</v>
      </c>
      <c r="E51" s="239">
        <v>4</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c r="S51" s="241" t="s">
        <v>316</v>
      </c>
      <c r="T51" s="242" t="s">
        <v>281</v>
      </c>
      <c r="U51" s="222">
        <v>0</v>
      </c>
      <c r="V51" s="222">
        <f>ROUND(E51*U51,2)</f>
        <v>0</v>
      </c>
      <c r="W51" s="222"/>
      <c r="X51" s="222" t="s">
        <v>399</v>
      </c>
      <c r="Y51" s="222" t="s">
        <v>283</v>
      </c>
      <c r="Z51" s="212"/>
      <c r="AA51" s="212"/>
      <c r="AB51" s="212"/>
      <c r="AC51" s="212"/>
      <c r="AD51" s="212"/>
      <c r="AE51" s="212"/>
      <c r="AF51" s="212"/>
      <c r="AG51" s="212" t="s">
        <v>400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49" t="s">
        <v>67</v>
      </c>
      <c r="D52" s="226"/>
      <c r="E52" s="227">
        <v>4</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57">
        <v>23</v>
      </c>
      <c r="B53" s="258" t="s">
        <v>3227</v>
      </c>
      <c r="C53" s="265" t="s">
        <v>3228</v>
      </c>
      <c r="D53" s="259" t="s">
        <v>492</v>
      </c>
      <c r="E53" s="260">
        <v>1</v>
      </c>
      <c r="F53" s="261"/>
      <c r="G53" s="262">
        <f>ROUND(E53*F53,2)</f>
        <v>0</v>
      </c>
      <c r="H53" s="261"/>
      <c r="I53" s="262">
        <f>ROUND(E53*H53,2)</f>
        <v>0</v>
      </c>
      <c r="J53" s="261"/>
      <c r="K53" s="262">
        <f>ROUND(E53*J53,2)</f>
        <v>0</v>
      </c>
      <c r="L53" s="262">
        <v>21</v>
      </c>
      <c r="M53" s="262">
        <f>G53*(1+L53/100)</f>
        <v>0</v>
      </c>
      <c r="N53" s="260">
        <v>0</v>
      </c>
      <c r="O53" s="260">
        <f>ROUND(E53*N53,2)</f>
        <v>0</v>
      </c>
      <c r="P53" s="260">
        <v>0</v>
      </c>
      <c r="Q53" s="260">
        <f>ROUND(E53*P53,2)</f>
        <v>0</v>
      </c>
      <c r="R53" s="262"/>
      <c r="S53" s="262" t="s">
        <v>316</v>
      </c>
      <c r="T53" s="263" t="s">
        <v>281</v>
      </c>
      <c r="U53" s="222">
        <v>0</v>
      </c>
      <c r="V53" s="222">
        <f>ROUND(E53*U53,2)</f>
        <v>0</v>
      </c>
      <c r="W53" s="222"/>
      <c r="X53" s="222" t="s">
        <v>3229</v>
      </c>
      <c r="Y53" s="222" t="s">
        <v>283</v>
      </c>
      <c r="Z53" s="212"/>
      <c r="AA53" s="212"/>
      <c r="AB53" s="212"/>
      <c r="AC53" s="212"/>
      <c r="AD53" s="212"/>
      <c r="AE53" s="212"/>
      <c r="AF53" s="212"/>
      <c r="AG53" s="212" t="s">
        <v>3230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57">
        <v>24</v>
      </c>
      <c r="B54" s="258" t="s">
        <v>3227</v>
      </c>
      <c r="C54" s="265" t="s">
        <v>3231</v>
      </c>
      <c r="D54" s="259" t="s">
        <v>492</v>
      </c>
      <c r="E54" s="260">
        <v>1</v>
      </c>
      <c r="F54" s="261"/>
      <c r="G54" s="262">
        <f>ROUND(E54*F54,2)</f>
        <v>0</v>
      </c>
      <c r="H54" s="261"/>
      <c r="I54" s="262">
        <f>ROUND(E54*H54,2)</f>
        <v>0</v>
      </c>
      <c r="J54" s="261"/>
      <c r="K54" s="262">
        <f>ROUND(E54*J54,2)</f>
        <v>0</v>
      </c>
      <c r="L54" s="262">
        <v>21</v>
      </c>
      <c r="M54" s="262">
        <f>G54*(1+L54/100)</f>
        <v>0</v>
      </c>
      <c r="N54" s="260">
        <v>0</v>
      </c>
      <c r="O54" s="260">
        <f>ROUND(E54*N54,2)</f>
        <v>0</v>
      </c>
      <c r="P54" s="260">
        <v>0</v>
      </c>
      <c r="Q54" s="260">
        <f>ROUND(E54*P54,2)</f>
        <v>0</v>
      </c>
      <c r="R54" s="262"/>
      <c r="S54" s="262" t="s">
        <v>316</v>
      </c>
      <c r="T54" s="263" t="s">
        <v>281</v>
      </c>
      <c r="U54" s="222">
        <v>0</v>
      </c>
      <c r="V54" s="222">
        <f>ROUND(E54*U54,2)</f>
        <v>0</v>
      </c>
      <c r="W54" s="222"/>
      <c r="X54" s="222" t="s">
        <v>3229</v>
      </c>
      <c r="Y54" s="222" t="s">
        <v>283</v>
      </c>
      <c r="Z54" s="212"/>
      <c r="AA54" s="212"/>
      <c r="AB54" s="212"/>
      <c r="AC54" s="212"/>
      <c r="AD54" s="212"/>
      <c r="AE54" s="212"/>
      <c r="AF54" s="212"/>
      <c r="AG54" s="212" t="s">
        <v>3230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25</v>
      </c>
      <c r="B55" s="237" t="s">
        <v>3232</v>
      </c>
      <c r="C55" s="247" t="s">
        <v>3233</v>
      </c>
      <c r="D55" s="238" t="s">
        <v>3234</v>
      </c>
      <c r="E55" s="239">
        <v>3</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c r="S55" s="241" t="s">
        <v>316</v>
      </c>
      <c r="T55" s="242" t="s">
        <v>281</v>
      </c>
      <c r="U55" s="222">
        <v>1</v>
      </c>
      <c r="V55" s="222">
        <f>ROUND(E55*U55,2)</f>
        <v>3</v>
      </c>
      <c r="W55" s="222"/>
      <c r="X55" s="222" t="s">
        <v>3235</v>
      </c>
      <c r="Y55" s="222" t="s">
        <v>283</v>
      </c>
      <c r="Z55" s="212"/>
      <c r="AA55" s="212"/>
      <c r="AB55" s="212"/>
      <c r="AC55" s="212"/>
      <c r="AD55" s="212"/>
      <c r="AE55" s="212"/>
      <c r="AF55" s="212"/>
      <c r="AG55" s="212" t="s">
        <v>3236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49" t="s">
        <v>64</v>
      </c>
      <c r="D56" s="226"/>
      <c r="E56" s="227">
        <v>3</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3"/>
      <c r="B57" s="4"/>
      <c r="C57" s="251"/>
      <c r="D57" s="6"/>
      <c r="E57" s="3"/>
      <c r="F57" s="3"/>
      <c r="G57" s="3"/>
      <c r="H57" s="3"/>
      <c r="I57" s="3"/>
      <c r="J57" s="3"/>
      <c r="K57" s="3"/>
      <c r="L57" s="3"/>
      <c r="M57" s="3"/>
      <c r="N57" s="3"/>
      <c r="O57" s="3"/>
      <c r="P57" s="3"/>
      <c r="Q57" s="3"/>
      <c r="R57" s="3"/>
      <c r="S57" s="3"/>
      <c r="T57" s="3"/>
      <c r="U57" s="3"/>
      <c r="V57" s="3"/>
      <c r="W57" s="3"/>
      <c r="X57" s="3"/>
      <c r="Y57" s="3"/>
      <c r="AE57">
        <v>15</v>
      </c>
      <c r="AF57">
        <v>21</v>
      </c>
      <c r="AG57" t="s">
        <v>261</v>
      </c>
    </row>
    <row r="58" spans="1:60" x14ac:dyDescent="0.2">
      <c r="A58" s="215"/>
      <c r="B58" s="216" t="s">
        <v>29</v>
      </c>
      <c r="C58" s="252"/>
      <c r="D58" s="217"/>
      <c r="E58" s="218"/>
      <c r="F58" s="218"/>
      <c r="G58" s="235">
        <f>G8</f>
        <v>0</v>
      </c>
      <c r="H58" s="3"/>
      <c r="I58" s="3"/>
      <c r="J58" s="3"/>
      <c r="K58" s="3"/>
      <c r="L58" s="3"/>
      <c r="M58" s="3"/>
      <c r="N58" s="3"/>
      <c r="O58" s="3"/>
      <c r="P58" s="3"/>
      <c r="Q58" s="3"/>
      <c r="R58" s="3"/>
      <c r="S58" s="3"/>
      <c r="T58" s="3"/>
      <c r="U58" s="3"/>
      <c r="V58" s="3"/>
      <c r="W58" s="3"/>
      <c r="X58" s="3"/>
      <c r="Y58" s="3"/>
      <c r="AE58">
        <f>SUMIF(L7:L56,AE57,G7:G56)</f>
        <v>0</v>
      </c>
      <c r="AF58">
        <f>SUMIF(L7:L56,AF57,G7:G56)</f>
        <v>0</v>
      </c>
      <c r="AG58" t="s">
        <v>405</v>
      </c>
    </row>
    <row r="59" spans="1:60" x14ac:dyDescent="0.2">
      <c r="C59" s="253"/>
      <c r="D59" s="10"/>
      <c r="AG59" t="s">
        <v>435</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ZkVq/FPkhSEvYJ1YjlUjVxfkR1s577RBHLL5JiTZoo1F64V8WzNx30fS0eN/0ZFM06G7mj1wQVkr5bqODmFdA==" saltValue="euEy1EjoqWJQz4UoaXsHq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F12A0-D16D-45C7-A61F-AE6DA90BF1BE}">
  <sheetPr codeName="List11">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77</v>
      </c>
      <c r="C3" s="201" t="s">
        <v>78</v>
      </c>
      <c r="D3" s="199"/>
      <c r="E3" s="199"/>
      <c r="F3" s="199"/>
      <c r="G3" s="200"/>
      <c r="AC3" s="176" t="s">
        <v>248</v>
      </c>
      <c r="AG3" t="s">
        <v>251</v>
      </c>
    </row>
    <row r="4" spans="1:60" ht="24.95" customHeight="1" x14ac:dyDescent="0.2">
      <c r="A4" s="202" t="s">
        <v>9</v>
      </c>
      <c r="B4" s="203" t="s">
        <v>79</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240</v>
      </c>
      <c r="C8" s="246" t="s">
        <v>241</v>
      </c>
      <c r="D8" s="231"/>
      <c r="E8" s="232"/>
      <c r="F8" s="233"/>
      <c r="G8" s="233">
        <f>SUMIF(AG9:AG98,"&lt;&gt;NOR",G9:G98)</f>
        <v>0</v>
      </c>
      <c r="H8" s="233"/>
      <c r="I8" s="233">
        <f>SUM(I9:I98)</f>
        <v>0</v>
      </c>
      <c r="J8" s="233"/>
      <c r="K8" s="233">
        <f>SUM(K9:K98)</f>
        <v>0</v>
      </c>
      <c r="L8" s="233"/>
      <c r="M8" s="233">
        <f>SUM(M9:M98)</f>
        <v>0</v>
      </c>
      <c r="N8" s="232"/>
      <c r="O8" s="232">
        <f>SUM(O9:O98)</f>
        <v>0</v>
      </c>
      <c r="P8" s="232"/>
      <c r="Q8" s="232">
        <f>SUM(Q9:Q98)</f>
        <v>0</v>
      </c>
      <c r="R8" s="233"/>
      <c r="S8" s="233"/>
      <c r="T8" s="234"/>
      <c r="U8" s="228"/>
      <c r="V8" s="228">
        <f>SUM(V9:V98)</f>
        <v>0</v>
      </c>
      <c r="W8" s="228"/>
      <c r="X8" s="228"/>
      <c r="Y8" s="228"/>
      <c r="AG8" t="s">
        <v>276</v>
      </c>
    </row>
    <row r="9" spans="1:60" outlineLevel="1" x14ac:dyDescent="0.2">
      <c r="A9" s="236">
        <v>1</v>
      </c>
      <c r="B9" s="237" t="s">
        <v>3237</v>
      </c>
      <c r="C9" s="247" t="s">
        <v>3238</v>
      </c>
      <c r="D9" s="238" t="s">
        <v>382</v>
      </c>
      <c r="E9" s="239">
        <v>2</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316</v>
      </c>
      <c r="T9" s="242" t="s">
        <v>281</v>
      </c>
      <c r="U9" s="222">
        <v>0</v>
      </c>
      <c r="V9" s="222">
        <f>ROUND(E9*U9,2)</f>
        <v>0</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9" t="s">
        <v>61</v>
      </c>
      <c r="D10" s="226"/>
      <c r="E10" s="227">
        <v>2</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36">
        <v>2</v>
      </c>
      <c r="B11" s="237" t="s">
        <v>3239</v>
      </c>
      <c r="C11" s="247" t="s">
        <v>3240</v>
      </c>
      <c r="D11" s="238" t="s">
        <v>382</v>
      </c>
      <c r="E11" s="239">
        <v>5</v>
      </c>
      <c r="F11" s="240"/>
      <c r="G11" s="241">
        <f>ROUND(E11*F11,2)</f>
        <v>0</v>
      </c>
      <c r="H11" s="240"/>
      <c r="I11" s="241">
        <f>ROUND(E11*H11,2)</f>
        <v>0</v>
      </c>
      <c r="J11" s="240"/>
      <c r="K11" s="241">
        <f>ROUND(E11*J11,2)</f>
        <v>0</v>
      </c>
      <c r="L11" s="241">
        <v>21</v>
      </c>
      <c r="M11" s="241">
        <f>G11*(1+L11/100)</f>
        <v>0</v>
      </c>
      <c r="N11" s="239">
        <v>0</v>
      </c>
      <c r="O11" s="239">
        <f>ROUND(E11*N11,2)</f>
        <v>0</v>
      </c>
      <c r="P11" s="239">
        <v>0</v>
      </c>
      <c r="Q11" s="239">
        <f>ROUND(E11*P11,2)</f>
        <v>0</v>
      </c>
      <c r="R11" s="241"/>
      <c r="S11" s="241" t="s">
        <v>316</v>
      </c>
      <c r="T11" s="242" t="s">
        <v>281</v>
      </c>
      <c r="U11" s="222">
        <v>0</v>
      </c>
      <c r="V11" s="222">
        <f>ROUND(E11*U11,2)</f>
        <v>0</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70</v>
      </c>
      <c r="D12" s="226"/>
      <c r="E12" s="227">
        <v>5</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3</v>
      </c>
      <c r="B13" s="237" t="s">
        <v>3241</v>
      </c>
      <c r="C13" s="247" t="s">
        <v>3242</v>
      </c>
      <c r="D13" s="238" t="s">
        <v>382</v>
      </c>
      <c r="E13" s="239">
        <v>5</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c r="S13" s="241" t="s">
        <v>316</v>
      </c>
      <c r="T13" s="242" t="s">
        <v>281</v>
      </c>
      <c r="U13" s="222">
        <v>0</v>
      </c>
      <c r="V13" s="222">
        <f>ROUND(E13*U13,2)</f>
        <v>0</v>
      </c>
      <c r="W13" s="222"/>
      <c r="X13" s="222" t="s">
        <v>399</v>
      </c>
      <c r="Y13" s="222" t="s">
        <v>283</v>
      </c>
      <c r="Z13" s="212"/>
      <c r="AA13" s="212"/>
      <c r="AB13" s="212"/>
      <c r="AC13" s="212"/>
      <c r="AD13" s="212"/>
      <c r="AE13" s="212"/>
      <c r="AF13" s="212"/>
      <c r="AG13" s="212" t="s">
        <v>400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49" t="s">
        <v>70</v>
      </c>
      <c r="D14" s="226"/>
      <c r="E14" s="227">
        <v>5</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4</v>
      </c>
      <c r="B15" s="237" t="s">
        <v>3243</v>
      </c>
      <c r="C15" s="247" t="s">
        <v>3244</v>
      </c>
      <c r="D15" s="238" t="s">
        <v>382</v>
      </c>
      <c r="E15" s="239">
        <v>2</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c r="S15" s="241" t="s">
        <v>316</v>
      </c>
      <c r="T15" s="242" t="s">
        <v>281</v>
      </c>
      <c r="U15" s="222">
        <v>0</v>
      </c>
      <c r="V15" s="222">
        <f>ROUND(E15*U15,2)</f>
        <v>0</v>
      </c>
      <c r="W15" s="222"/>
      <c r="X15" s="222" t="s">
        <v>399</v>
      </c>
      <c r="Y15" s="222" t="s">
        <v>283</v>
      </c>
      <c r="Z15" s="212"/>
      <c r="AA15" s="212"/>
      <c r="AB15" s="212"/>
      <c r="AC15" s="212"/>
      <c r="AD15" s="212"/>
      <c r="AE15" s="212"/>
      <c r="AF15" s="212"/>
      <c r="AG15" s="212" t="s">
        <v>400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9" t="s">
        <v>61</v>
      </c>
      <c r="D16" s="226"/>
      <c r="E16" s="227">
        <v>2</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5</v>
      </c>
      <c r="B17" s="237" t="s">
        <v>3245</v>
      </c>
      <c r="C17" s="247" t="s">
        <v>3246</v>
      </c>
      <c r="D17" s="238" t="s">
        <v>382</v>
      </c>
      <c r="E17" s="239">
        <v>2</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316</v>
      </c>
      <c r="T17" s="242" t="s">
        <v>281</v>
      </c>
      <c r="U17" s="222">
        <v>0</v>
      </c>
      <c r="V17" s="222">
        <f>ROUND(E17*U17,2)</f>
        <v>0</v>
      </c>
      <c r="W17" s="222"/>
      <c r="X17" s="222" t="s">
        <v>399</v>
      </c>
      <c r="Y17" s="222" t="s">
        <v>283</v>
      </c>
      <c r="Z17" s="212"/>
      <c r="AA17" s="212"/>
      <c r="AB17" s="212"/>
      <c r="AC17" s="212"/>
      <c r="AD17" s="212"/>
      <c r="AE17" s="212"/>
      <c r="AF17" s="212"/>
      <c r="AG17" s="212" t="s">
        <v>400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49" t="s">
        <v>61</v>
      </c>
      <c r="D18" s="226"/>
      <c r="E18" s="227">
        <v>2</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36">
        <v>6</v>
      </c>
      <c r="B19" s="237" t="s">
        <v>3247</v>
      </c>
      <c r="C19" s="247" t="s">
        <v>3248</v>
      </c>
      <c r="D19" s="238" t="s">
        <v>382</v>
      </c>
      <c r="E19" s="239">
        <v>1</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316</v>
      </c>
      <c r="T19" s="242" t="s">
        <v>281</v>
      </c>
      <c r="U19" s="222">
        <v>0</v>
      </c>
      <c r="V19" s="222">
        <f>ROUND(E19*U19,2)</f>
        <v>0</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9" t="s">
        <v>58</v>
      </c>
      <c r="D20" s="226"/>
      <c r="E20" s="227">
        <v>1</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6">
        <v>7</v>
      </c>
      <c r="B21" s="237" t="s">
        <v>3249</v>
      </c>
      <c r="C21" s="247" t="s">
        <v>3250</v>
      </c>
      <c r="D21" s="238" t="s">
        <v>382</v>
      </c>
      <c r="E21" s="239">
        <v>3</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c r="S21" s="241" t="s">
        <v>316</v>
      </c>
      <c r="T21" s="242" t="s">
        <v>281</v>
      </c>
      <c r="U21" s="222">
        <v>0</v>
      </c>
      <c r="V21" s="222">
        <f>ROUND(E21*U21,2)</f>
        <v>0</v>
      </c>
      <c r="W21" s="222"/>
      <c r="X21" s="222" t="s">
        <v>399</v>
      </c>
      <c r="Y21" s="222" t="s">
        <v>283</v>
      </c>
      <c r="Z21" s="212"/>
      <c r="AA21" s="212"/>
      <c r="AB21" s="212"/>
      <c r="AC21" s="212"/>
      <c r="AD21" s="212"/>
      <c r="AE21" s="212"/>
      <c r="AF21" s="212"/>
      <c r="AG21" s="212" t="s">
        <v>400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9" t="s">
        <v>64</v>
      </c>
      <c r="D22" s="226"/>
      <c r="E22" s="227">
        <v>3</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6">
        <v>8</v>
      </c>
      <c r="B23" s="237" t="s">
        <v>3251</v>
      </c>
      <c r="C23" s="247" t="s">
        <v>3252</v>
      </c>
      <c r="D23" s="238" t="s">
        <v>382</v>
      </c>
      <c r="E23" s="239">
        <v>5</v>
      </c>
      <c r="F23" s="240"/>
      <c r="G23" s="241">
        <f>ROUND(E23*F23,2)</f>
        <v>0</v>
      </c>
      <c r="H23" s="240"/>
      <c r="I23" s="241">
        <f>ROUND(E23*H23,2)</f>
        <v>0</v>
      </c>
      <c r="J23" s="240"/>
      <c r="K23" s="241">
        <f>ROUND(E23*J23,2)</f>
        <v>0</v>
      </c>
      <c r="L23" s="241">
        <v>21</v>
      </c>
      <c r="M23" s="241">
        <f>G23*(1+L23/100)</f>
        <v>0</v>
      </c>
      <c r="N23" s="239">
        <v>0</v>
      </c>
      <c r="O23" s="239">
        <f>ROUND(E23*N23,2)</f>
        <v>0</v>
      </c>
      <c r="P23" s="239">
        <v>0</v>
      </c>
      <c r="Q23" s="239">
        <f>ROUND(E23*P23,2)</f>
        <v>0</v>
      </c>
      <c r="R23" s="241"/>
      <c r="S23" s="241" t="s">
        <v>316</v>
      </c>
      <c r="T23" s="242" t="s">
        <v>281</v>
      </c>
      <c r="U23" s="222">
        <v>0</v>
      </c>
      <c r="V23" s="222">
        <f>ROUND(E23*U23,2)</f>
        <v>0</v>
      </c>
      <c r="W23" s="222"/>
      <c r="X23" s="222" t="s">
        <v>399</v>
      </c>
      <c r="Y23" s="222" t="s">
        <v>283</v>
      </c>
      <c r="Z23" s="212"/>
      <c r="AA23" s="212"/>
      <c r="AB23" s="212"/>
      <c r="AC23" s="212"/>
      <c r="AD23" s="212"/>
      <c r="AE23" s="212"/>
      <c r="AF23" s="212"/>
      <c r="AG23" s="212" t="s">
        <v>400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9" t="s">
        <v>70</v>
      </c>
      <c r="D24" s="226"/>
      <c r="E24" s="227">
        <v>5</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36">
        <v>9</v>
      </c>
      <c r="B25" s="237" t="s">
        <v>3253</v>
      </c>
      <c r="C25" s="247" t="s">
        <v>3254</v>
      </c>
      <c r="D25" s="238" t="s">
        <v>382</v>
      </c>
      <c r="E25" s="239">
        <v>1</v>
      </c>
      <c r="F25" s="240"/>
      <c r="G25" s="241">
        <f>ROUND(E25*F25,2)</f>
        <v>0</v>
      </c>
      <c r="H25" s="240"/>
      <c r="I25" s="241">
        <f>ROUND(E25*H25,2)</f>
        <v>0</v>
      </c>
      <c r="J25" s="240"/>
      <c r="K25" s="241">
        <f>ROUND(E25*J25,2)</f>
        <v>0</v>
      </c>
      <c r="L25" s="241">
        <v>21</v>
      </c>
      <c r="M25" s="241">
        <f>G25*(1+L25/100)</f>
        <v>0</v>
      </c>
      <c r="N25" s="239">
        <v>0</v>
      </c>
      <c r="O25" s="239">
        <f>ROUND(E25*N25,2)</f>
        <v>0</v>
      </c>
      <c r="P25" s="239">
        <v>0</v>
      </c>
      <c r="Q25" s="239">
        <f>ROUND(E25*P25,2)</f>
        <v>0</v>
      </c>
      <c r="R25" s="241"/>
      <c r="S25" s="241" t="s">
        <v>316</v>
      </c>
      <c r="T25" s="242" t="s">
        <v>281</v>
      </c>
      <c r="U25" s="222">
        <v>0</v>
      </c>
      <c r="V25" s="222">
        <f>ROUND(E25*U25,2)</f>
        <v>0</v>
      </c>
      <c r="W25" s="222"/>
      <c r="X25" s="222" t="s">
        <v>399</v>
      </c>
      <c r="Y25" s="222" t="s">
        <v>283</v>
      </c>
      <c r="Z25" s="212"/>
      <c r="AA25" s="212"/>
      <c r="AB25" s="212"/>
      <c r="AC25" s="212"/>
      <c r="AD25" s="212"/>
      <c r="AE25" s="212"/>
      <c r="AF25" s="212"/>
      <c r="AG25" s="212" t="s">
        <v>400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49" t="s">
        <v>58</v>
      </c>
      <c r="D26" s="226"/>
      <c r="E26" s="227">
        <v>1</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36">
        <v>10</v>
      </c>
      <c r="B27" s="237" t="s">
        <v>3255</v>
      </c>
      <c r="C27" s="247" t="s">
        <v>3256</v>
      </c>
      <c r="D27" s="238" t="s">
        <v>382</v>
      </c>
      <c r="E27" s="239">
        <v>1</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c r="S27" s="241" t="s">
        <v>316</v>
      </c>
      <c r="T27" s="242" t="s">
        <v>281</v>
      </c>
      <c r="U27" s="222">
        <v>0</v>
      </c>
      <c r="V27" s="222">
        <f>ROUND(E27*U27,2)</f>
        <v>0</v>
      </c>
      <c r="W27" s="222"/>
      <c r="X27" s="222" t="s">
        <v>399</v>
      </c>
      <c r="Y27" s="222" t="s">
        <v>283</v>
      </c>
      <c r="Z27" s="212"/>
      <c r="AA27" s="212"/>
      <c r="AB27" s="212"/>
      <c r="AC27" s="212"/>
      <c r="AD27" s="212"/>
      <c r="AE27" s="212"/>
      <c r="AF27" s="212"/>
      <c r="AG27" s="212" t="s">
        <v>400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49" t="s">
        <v>58</v>
      </c>
      <c r="D28" s="226"/>
      <c r="E28" s="227">
        <v>1</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288</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11</v>
      </c>
      <c r="B29" s="237" t="s">
        <v>3257</v>
      </c>
      <c r="C29" s="247" t="s">
        <v>3258</v>
      </c>
      <c r="D29" s="238" t="s">
        <v>382</v>
      </c>
      <c r="E29" s="239">
        <v>4</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c r="S29" s="241" t="s">
        <v>316</v>
      </c>
      <c r="T29" s="242" t="s">
        <v>281</v>
      </c>
      <c r="U29" s="222">
        <v>0</v>
      </c>
      <c r="V29" s="222">
        <f>ROUND(E29*U29,2)</f>
        <v>0</v>
      </c>
      <c r="W29" s="222"/>
      <c r="X29" s="222" t="s">
        <v>399</v>
      </c>
      <c r="Y29" s="222" t="s">
        <v>283</v>
      </c>
      <c r="Z29" s="212"/>
      <c r="AA29" s="212"/>
      <c r="AB29" s="212"/>
      <c r="AC29" s="212"/>
      <c r="AD29" s="212"/>
      <c r="AE29" s="212"/>
      <c r="AF29" s="212"/>
      <c r="AG29" s="212" t="s">
        <v>400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9" t="s">
        <v>67</v>
      </c>
      <c r="D30" s="226"/>
      <c r="E30" s="227">
        <v>4</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12</v>
      </c>
      <c r="B31" s="237" t="s">
        <v>3259</v>
      </c>
      <c r="C31" s="247" t="s">
        <v>3260</v>
      </c>
      <c r="D31" s="238" t="s">
        <v>382</v>
      </c>
      <c r="E31" s="239">
        <v>2</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c r="S31" s="241" t="s">
        <v>316</v>
      </c>
      <c r="T31" s="242" t="s">
        <v>281</v>
      </c>
      <c r="U31" s="222">
        <v>0</v>
      </c>
      <c r="V31" s="222">
        <f>ROUND(E31*U31,2)</f>
        <v>0</v>
      </c>
      <c r="W31" s="222"/>
      <c r="X31" s="222" t="s">
        <v>399</v>
      </c>
      <c r="Y31" s="222" t="s">
        <v>283</v>
      </c>
      <c r="Z31" s="212"/>
      <c r="AA31" s="212"/>
      <c r="AB31" s="212"/>
      <c r="AC31" s="212"/>
      <c r="AD31" s="212"/>
      <c r="AE31" s="212"/>
      <c r="AF31" s="212"/>
      <c r="AG31" s="212" t="s">
        <v>400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9" t="s">
        <v>61</v>
      </c>
      <c r="D32" s="226"/>
      <c r="E32" s="227">
        <v>2</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13</v>
      </c>
      <c r="B33" s="237" t="s">
        <v>3261</v>
      </c>
      <c r="C33" s="247" t="s">
        <v>3262</v>
      </c>
      <c r="D33" s="238" t="s">
        <v>382</v>
      </c>
      <c r="E33" s="239">
        <v>2</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c r="S33" s="241" t="s">
        <v>316</v>
      </c>
      <c r="T33" s="242" t="s">
        <v>281</v>
      </c>
      <c r="U33" s="222">
        <v>0</v>
      </c>
      <c r="V33" s="222">
        <f>ROUND(E33*U33,2)</f>
        <v>0</v>
      </c>
      <c r="W33" s="222"/>
      <c r="X33" s="222" t="s">
        <v>399</v>
      </c>
      <c r="Y33" s="222" t="s">
        <v>283</v>
      </c>
      <c r="Z33" s="212"/>
      <c r="AA33" s="212"/>
      <c r="AB33" s="212"/>
      <c r="AC33" s="212"/>
      <c r="AD33" s="212"/>
      <c r="AE33" s="212"/>
      <c r="AF33" s="212"/>
      <c r="AG33" s="212" t="s">
        <v>400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9" t="s">
        <v>61</v>
      </c>
      <c r="D34" s="226"/>
      <c r="E34" s="227">
        <v>2</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14</v>
      </c>
      <c r="B35" s="237" t="s">
        <v>3263</v>
      </c>
      <c r="C35" s="247" t="s">
        <v>3264</v>
      </c>
      <c r="D35" s="238" t="s">
        <v>382</v>
      </c>
      <c r="E35" s="239">
        <v>4</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c r="S35" s="241" t="s">
        <v>316</v>
      </c>
      <c r="T35" s="242" t="s">
        <v>281</v>
      </c>
      <c r="U35" s="222">
        <v>0</v>
      </c>
      <c r="V35" s="222">
        <f>ROUND(E35*U35,2)</f>
        <v>0</v>
      </c>
      <c r="W35" s="222"/>
      <c r="X35" s="222" t="s">
        <v>399</v>
      </c>
      <c r="Y35" s="222" t="s">
        <v>283</v>
      </c>
      <c r="Z35" s="212"/>
      <c r="AA35" s="212"/>
      <c r="AB35" s="212"/>
      <c r="AC35" s="212"/>
      <c r="AD35" s="212"/>
      <c r="AE35" s="212"/>
      <c r="AF35" s="212"/>
      <c r="AG35" s="212" t="s">
        <v>400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9" t="s">
        <v>67</v>
      </c>
      <c r="D36" s="226"/>
      <c r="E36" s="227">
        <v>4</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15</v>
      </c>
      <c r="B37" s="237" t="s">
        <v>3265</v>
      </c>
      <c r="C37" s="247" t="s">
        <v>3266</v>
      </c>
      <c r="D37" s="238" t="s">
        <v>382</v>
      </c>
      <c r="E37" s="239">
        <v>1</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c r="S37" s="241" t="s">
        <v>316</v>
      </c>
      <c r="T37" s="242" t="s">
        <v>281</v>
      </c>
      <c r="U37" s="222">
        <v>0</v>
      </c>
      <c r="V37" s="222">
        <f>ROUND(E37*U37,2)</f>
        <v>0</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58</v>
      </c>
      <c r="D38" s="226"/>
      <c r="E38" s="227">
        <v>1</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16</v>
      </c>
      <c r="B39" s="237" t="s">
        <v>3267</v>
      </c>
      <c r="C39" s="247" t="s">
        <v>3268</v>
      </c>
      <c r="D39" s="238" t="s">
        <v>382</v>
      </c>
      <c r="E39" s="239">
        <v>1</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c r="S39" s="241" t="s">
        <v>316</v>
      </c>
      <c r="T39" s="242" t="s">
        <v>281</v>
      </c>
      <c r="U39" s="222">
        <v>0</v>
      </c>
      <c r="V39" s="222">
        <f>ROUND(E39*U39,2)</f>
        <v>0</v>
      </c>
      <c r="W39" s="222"/>
      <c r="X39" s="222" t="s">
        <v>399</v>
      </c>
      <c r="Y39" s="222" t="s">
        <v>283</v>
      </c>
      <c r="Z39" s="212"/>
      <c r="AA39" s="212"/>
      <c r="AB39" s="212"/>
      <c r="AC39" s="212"/>
      <c r="AD39" s="212"/>
      <c r="AE39" s="212"/>
      <c r="AF39" s="212"/>
      <c r="AG39" s="212" t="s">
        <v>400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9" t="s">
        <v>58</v>
      </c>
      <c r="D40" s="226"/>
      <c r="E40" s="227">
        <v>1</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36">
        <v>17</v>
      </c>
      <c r="B41" s="237" t="s">
        <v>3269</v>
      </c>
      <c r="C41" s="247" t="s">
        <v>3270</v>
      </c>
      <c r="D41" s="238" t="s">
        <v>382</v>
      </c>
      <c r="E41" s="239">
        <v>1</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c r="S41" s="241" t="s">
        <v>316</v>
      </c>
      <c r="T41" s="242" t="s">
        <v>281</v>
      </c>
      <c r="U41" s="222">
        <v>0</v>
      </c>
      <c r="V41" s="222">
        <f>ROUND(E41*U41,2)</f>
        <v>0</v>
      </c>
      <c r="W41" s="222"/>
      <c r="X41" s="222" t="s">
        <v>399</v>
      </c>
      <c r="Y41" s="222" t="s">
        <v>283</v>
      </c>
      <c r="Z41" s="212"/>
      <c r="AA41" s="212"/>
      <c r="AB41" s="212"/>
      <c r="AC41" s="212"/>
      <c r="AD41" s="212"/>
      <c r="AE41" s="212"/>
      <c r="AF41" s="212"/>
      <c r="AG41" s="212" t="s">
        <v>400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9" t="s">
        <v>58</v>
      </c>
      <c r="D42" s="226"/>
      <c r="E42" s="227">
        <v>1</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6">
        <v>18</v>
      </c>
      <c r="B43" s="237" t="s">
        <v>3271</v>
      </c>
      <c r="C43" s="247" t="s">
        <v>3272</v>
      </c>
      <c r="D43" s="238" t="s">
        <v>382</v>
      </c>
      <c r="E43" s="239">
        <v>1</v>
      </c>
      <c r="F43" s="240"/>
      <c r="G43" s="241">
        <f>ROUND(E43*F43,2)</f>
        <v>0</v>
      </c>
      <c r="H43" s="240"/>
      <c r="I43" s="241">
        <f>ROUND(E43*H43,2)</f>
        <v>0</v>
      </c>
      <c r="J43" s="240"/>
      <c r="K43" s="241">
        <f>ROUND(E43*J43,2)</f>
        <v>0</v>
      </c>
      <c r="L43" s="241">
        <v>21</v>
      </c>
      <c r="M43" s="241">
        <f>G43*(1+L43/100)</f>
        <v>0</v>
      </c>
      <c r="N43" s="239">
        <v>0</v>
      </c>
      <c r="O43" s="239">
        <f>ROUND(E43*N43,2)</f>
        <v>0</v>
      </c>
      <c r="P43" s="239">
        <v>0</v>
      </c>
      <c r="Q43" s="239">
        <f>ROUND(E43*P43,2)</f>
        <v>0</v>
      </c>
      <c r="R43" s="241"/>
      <c r="S43" s="241" t="s">
        <v>316</v>
      </c>
      <c r="T43" s="242" t="s">
        <v>281</v>
      </c>
      <c r="U43" s="222">
        <v>0</v>
      </c>
      <c r="V43" s="222">
        <f>ROUND(E43*U43,2)</f>
        <v>0</v>
      </c>
      <c r="W43" s="222"/>
      <c r="X43" s="222" t="s">
        <v>399</v>
      </c>
      <c r="Y43" s="222" t="s">
        <v>283</v>
      </c>
      <c r="Z43" s="212"/>
      <c r="AA43" s="212"/>
      <c r="AB43" s="212"/>
      <c r="AC43" s="212"/>
      <c r="AD43" s="212"/>
      <c r="AE43" s="212"/>
      <c r="AF43" s="212"/>
      <c r="AG43" s="212" t="s">
        <v>400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49" t="s">
        <v>58</v>
      </c>
      <c r="D44" s="226"/>
      <c r="E44" s="227">
        <v>1</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19</v>
      </c>
      <c r="B45" s="237" t="s">
        <v>3273</v>
      </c>
      <c r="C45" s="247" t="s">
        <v>3274</v>
      </c>
      <c r="D45" s="238" t="s">
        <v>382</v>
      </c>
      <c r="E45" s="239">
        <v>1</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c r="S45" s="241" t="s">
        <v>316</v>
      </c>
      <c r="T45" s="242" t="s">
        <v>281</v>
      </c>
      <c r="U45" s="222">
        <v>0</v>
      </c>
      <c r="V45" s="222">
        <f>ROUND(E45*U45,2)</f>
        <v>0</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49" t="s">
        <v>58</v>
      </c>
      <c r="D46" s="226"/>
      <c r="E46" s="227">
        <v>1</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6">
        <v>20</v>
      </c>
      <c r="B47" s="237" t="s">
        <v>3275</v>
      </c>
      <c r="C47" s="247" t="s">
        <v>3276</v>
      </c>
      <c r="D47" s="238" t="s">
        <v>382</v>
      </c>
      <c r="E47" s="239">
        <v>4</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c r="S47" s="241" t="s">
        <v>316</v>
      </c>
      <c r="T47" s="242" t="s">
        <v>281</v>
      </c>
      <c r="U47" s="222">
        <v>0</v>
      </c>
      <c r="V47" s="222">
        <f>ROUND(E47*U47,2)</f>
        <v>0</v>
      </c>
      <c r="W47" s="222"/>
      <c r="X47" s="222" t="s">
        <v>399</v>
      </c>
      <c r="Y47" s="222" t="s">
        <v>283</v>
      </c>
      <c r="Z47" s="212"/>
      <c r="AA47" s="212"/>
      <c r="AB47" s="212"/>
      <c r="AC47" s="212"/>
      <c r="AD47" s="212"/>
      <c r="AE47" s="212"/>
      <c r="AF47" s="212"/>
      <c r="AG47" s="212" t="s">
        <v>400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9" t="s">
        <v>67</v>
      </c>
      <c r="D48" s="226"/>
      <c r="E48" s="227">
        <v>4</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21</v>
      </c>
      <c r="B49" s="237" t="s">
        <v>3277</v>
      </c>
      <c r="C49" s="247" t="s">
        <v>3278</v>
      </c>
      <c r="D49" s="238" t="s">
        <v>382</v>
      </c>
      <c r="E49" s="239">
        <v>10</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316</v>
      </c>
      <c r="T49" s="242" t="s">
        <v>281</v>
      </c>
      <c r="U49" s="222">
        <v>0</v>
      </c>
      <c r="V49" s="222">
        <f>ROUND(E49*U49,2)</f>
        <v>0</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49" t="s">
        <v>3044</v>
      </c>
      <c r="D50" s="226"/>
      <c r="E50" s="227">
        <v>10</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6">
        <v>22</v>
      </c>
      <c r="B51" s="237" t="s">
        <v>3279</v>
      </c>
      <c r="C51" s="247" t="s">
        <v>3280</v>
      </c>
      <c r="D51" s="238" t="s">
        <v>382</v>
      </c>
      <c r="E51" s="239">
        <v>10</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c r="S51" s="241" t="s">
        <v>316</v>
      </c>
      <c r="T51" s="242" t="s">
        <v>281</v>
      </c>
      <c r="U51" s="222">
        <v>0</v>
      </c>
      <c r="V51" s="222">
        <f>ROUND(E51*U51,2)</f>
        <v>0</v>
      </c>
      <c r="W51" s="222"/>
      <c r="X51" s="222" t="s">
        <v>399</v>
      </c>
      <c r="Y51" s="222" t="s">
        <v>283</v>
      </c>
      <c r="Z51" s="212"/>
      <c r="AA51" s="212"/>
      <c r="AB51" s="212"/>
      <c r="AC51" s="212"/>
      <c r="AD51" s="212"/>
      <c r="AE51" s="212"/>
      <c r="AF51" s="212"/>
      <c r="AG51" s="212" t="s">
        <v>400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49" t="s">
        <v>3044</v>
      </c>
      <c r="D52" s="226"/>
      <c r="E52" s="227">
        <v>10</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36">
        <v>23</v>
      </c>
      <c r="B53" s="237" t="s">
        <v>3281</v>
      </c>
      <c r="C53" s="247" t="s">
        <v>3282</v>
      </c>
      <c r="D53" s="238" t="s">
        <v>382</v>
      </c>
      <c r="E53" s="239">
        <v>2</v>
      </c>
      <c r="F53" s="240"/>
      <c r="G53" s="241">
        <f>ROUND(E53*F53,2)</f>
        <v>0</v>
      </c>
      <c r="H53" s="240"/>
      <c r="I53" s="241">
        <f>ROUND(E53*H53,2)</f>
        <v>0</v>
      </c>
      <c r="J53" s="240"/>
      <c r="K53" s="241">
        <f>ROUND(E53*J53,2)</f>
        <v>0</v>
      </c>
      <c r="L53" s="241">
        <v>21</v>
      </c>
      <c r="M53" s="241">
        <f>G53*(1+L53/100)</f>
        <v>0</v>
      </c>
      <c r="N53" s="239">
        <v>0</v>
      </c>
      <c r="O53" s="239">
        <f>ROUND(E53*N53,2)</f>
        <v>0</v>
      </c>
      <c r="P53" s="239">
        <v>0</v>
      </c>
      <c r="Q53" s="239">
        <f>ROUND(E53*P53,2)</f>
        <v>0</v>
      </c>
      <c r="R53" s="241"/>
      <c r="S53" s="241" t="s">
        <v>316</v>
      </c>
      <c r="T53" s="242" t="s">
        <v>281</v>
      </c>
      <c r="U53" s="222">
        <v>0</v>
      </c>
      <c r="V53" s="222">
        <f>ROUND(E53*U53,2)</f>
        <v>0</v>
      </c>
      <c r="W53" s="222"/>
      <c r="X53" s="222" t="s">
        <v>399</v>
      </c>
      <c r="Y53" s="222" t="s">
        <v>283</v>
      </c>
      <c r="Z53" s="212"/>
      <c r="AA53" s="212"/>
      <c r="AB53" s="212"/>
      <c r="AC53" s="212"/>
      <c r="AD53" s="212"/>
      <c r="AE53" s="212"/>
      <c r="AF53" s="212"/>
      <c r="AG53" s="212" t="s">
        <v>400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49" t="s">
        <v>61</v>
      </c>
      <c r="D54" s="226"/>
      <c r="E54" s="227">
        <v>2</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24</v>
      </c>
      <c r="B55" s="237" t="s">
        <v>3283</v>
      </c>
      <c r="C55" s="247" t="s">
        <v>3284</v>
      </c>
      <c r="D55" s="238" t="s">
        <v>351</v>
      </c>
      <c r="E55" s="239">
        <v>16</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c r="S55" s="241" t="s">
        <v>316</v>
      </c>
      <c r="T55" s="242" t="s">
        <v>281</v>
      </c>
      <c r="U55" s="222">
        <v>0</v>
      </c>
      <c r="V55" s="222">
        <f>ROUND(E55*U55,2)</f>
        <v>0</v>
      </c>
      <c r="W55" s="222"/>
      <c r="X55" s="222" t="s">
        <v>399</v>
      </c>
      <c r="Y55" s="222" t="s">
        <v>283</v>
      </c>
      <c r="Z55" s="212"/>
      <c r="AA55" s="212"/>
      <c r="AB55" s="212"/>
      <c r="AC55" s="212"/>
      <c r="AD55" s="212"/>
      <c r="AE55" s="212"/>
      <c r="AF55" s="212"/>
      <c r="AG55" s="212" t="s">
        <v>400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49" t="s">
        <v>3285</v>
      </c>
      <c r="D56" s="226"/>
      <c r="E56" s="227">
        <v>16</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36">
        <v>25</v>
      </c>
      <c r="B57" s="237" t="s">
        <v>3286</v>
      </c>
      <c r="C57" s="247" t="s">
        <v>3287</v>
      </c>
      <c r="D57" s="238" t="s">
        <v>878</v>
      </c>
      <c r="E57" s="239">
        <v>1</v>
      </c>
      <c r="F57" s="240"/>
      <c r="G57" s="241">
        <f>ROUND(E57*F57,2)</f>
        <v>0</v>
      </c>
      <c r="H57" s="240"/>
      <c r="I57" s="241">
        <f>ROUND(E57*H57,2)</f>
        <v>0</v>
      </c>
      <c r="J57" s="240"/>
      <c r="K57" s="241">
        <f>ROUND(E57*J57,2)</f>
        <v>0</v>
      </c>
      <c r="L57" s="241">
        <v>21</v>
      </c>
      <c r="M57" s="241">
        <f>G57*(1+L57/100)</f>
        <v>0</v>
      </c>
      <c r="N57" s="239">
        <v>0</v>
      </c>
      <c r="O57" s="239">
        <f>ROUND(E57*N57,2)</f>
        <v>0</v>
      </c>
      <c r="P57" s="239">
        <v>0</v>
      </c>
      <c r="Q57" s="239">
        <f>ROUND(E57*P57,2)</f>
        <v>0</v>
      </c>
      <c r="R57" s="241"/>
      <c r="S57" s="241" t="s">
        <v>316</v>
      </c>
      <c r="T57" s="242" t="s">
        <v>281</v>
      </c>
      <c r="U57" s="222">
        <v>0</v>
      </c>
      <c r="V57" s="222">
        <f>ROUND(E57*U57,2)</f>
        <v>0</v>
      </c>
      <c r="W57" s="222"/>
      <c r="X57" s="222" t="s">
        <v>399</v>
      </c>
      <c r="Y57" s="222" t="s">
        <v>283</v>
      </c>
      <c r="Z57" s="212"/>
      <c r="AA57" s="212"/>
      <c r="AB57" s="212"/>
      <c r="AC57" s="212"/>
      <c r="AD57" s="212"/>
      <c r="AE57" s="212"/>
      <c r="AF57" s="212"/>
      <c r="AG57" s="212" t="s">
        <v>400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49" t="s">
        <v>58</v>
      </c>
      <c r="D58" s="226"/>
      <c r="E58" s="227">
        <v>1</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36">
        <v>26</v>
      </c>
      <c r="B59" s="237" t="s">
        <v>3288</v>
      </c>
      <c r="C59" s="247" t="s">
        <v>3289</v>
      </c>
      <c r="D59" s="238" t="s">
        <v>878</v>
      </c>
      <c r="E59" s="239">
        <v>1</v>
      </c>
      <c r="F59" s="240"/>
      <c r="G59" s="241">
        <f>ROUND(E59*F59,2)</f>
        <v>0</v>
      </c>
      <c r="H59" s="240"/>
      <c r="I59" s="241">
        <f>ROUND(E59*H59,2)</f>
        <v>0</v>
      </c>
      <c r="J59" s="240"/>
      <c r="K59" s="241">
        <f>ROUND(E59*J59,2)</f>
        <v>0</v>
      </c>
      <c r="L59" s="241">
        <v>21</v>
      </c>
      <c r="M59" s="241">
        <f>G59*(1+L59/100)</f>
        <v>0</v>
      </c>
      <c r="N59" s="239">
        <v>0</v>
      </c>
      <c r="O59" s="239">
        <f>ROUND(E59*N59,2)</f>
        <v>0</v>
      </c>
      <c r="P59" s="239">
        <v>0</v>
      </c>
      <c r="Q59" s="239">
        <f>ROUND(E59*P59,2)</f>
        <v>0</v>
      </c>
      <c r="R59" s="241"/>
      <c r="S59" s="241" t="s">
        <v>316</v>
      </c>
      <c r="T59" s="242" t="s">
        <v>281</v>
      </c>
      <c r="U59" s="222">
        <v>0</v>
      </c>
      <c r="V59" s="222">
        <f>ROUND(E59*U59,2)</f>
        <v>0</v>
      </c>
      <c r="W59" s="222"/>
      <c r="X59" s="222" t="s">
        <v>399</v>
      </c>
      <c r="Y59" s="222" t="s">
        <v>283</v>
      </c>
      <c r="Z59" s="212"/>
      <c r="AA59" s="212"/>
      <c r="AB59" s="212"/>
      <c r="AC59" s="212"/>
      <c r="AD59" s="212"/>
      <c r="AE59" s="212"/>
      <c r="AF59" s="212"/>
      <c r="AG59" s="212" t="s">
        <v>400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49" t="s">
        <v>58</v>
      </c>
      <c r="D60" s="226"/>
      <c r="E60" s="227">
        <v>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288</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36">
        <v>27</v>
      </c>
      <c r="B61" s="237" t="s">
        <v>3290</v>
      </c>
      <c r="C61" s="247" t="s">
        <v>3291</v>
      </c>
      <c r="D61" s="238" t="s">
        <v>564</v>
      </c>
      <c r="E61" s="239">
        <v>320</v>
      </c>
      <c r="F61" s="240"/>
      <c r="G61" s="241">
        <f>ROUND(E61*F61,2)</f>
        <v>0</v>
      </c>
      <c r="H61" s="240"/>
      <c r="I61" s="241">
        <f>ROUND(E61*H61,2)</f>
        <v>0</v>
      </c>
      <c r="J61" s="240"/>
      <c r="K61" s="241">
        <f>ROUND(E61*J61,2)</f>
        <v>0</v>
      </c>
      <c r="L61" s="241">
        <v>21</v>
      </c>
      <c r="M61" s="241">
        <f>G61*(1+L61/100)</f>
        <v>0</v>
      </c>
      <c r="N61" s="239">
        <v>0</v>
      </c>
      <c r="O61" s="239">
        <f>ROUND(E61*N61,2)</f>
        <v>0</v>
      </c>
      <c r="P61" s="239">
        <v>0</v>
      </c>
      <c r="Q61" s="239">
        <f>ROUND(E61*P61,2)</f>
        <v>0</v>
      </c>
      <c r="R61" s="241"/>
      <c r="S61" s="241" t="s">
        <v>316</v>
      </c>
      <c r="T61" s="242" t="s">
        <v>281</v>
      </c>
      <c r="U61" s="222">
        <v>0</v>
      </c>
      <c r="V61" s="222">
        <f>ROUND(E61*U61,2)</f>
        <v>0</v>
      </c>
      <c r="W61" s="222"/>
      <c r="X61" s="222" t="s">
        <v>399</v>
      </c>
      <c r="Y61" s="222" t="s">
        <v>283</v>
      </c>
      <c r="Z61" s="212"/>
      <c r="AA61" s="212"/>
      <c r="AB61" s="212"/>
      <c r="AC61" s="212"/>
      <c r="AD61" s="212"/>
      <c r="AE61" s="212"/>
      <c r="AF61" s="212"/>
      <c r="AG61" s="212" t="s">
        <v>400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49" t="s">
        <v>3292</v>
      </c>
      <c r="D62" s="226"/>
      <c r="E62" s="227">
        <v>320</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288</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36">
        <v>28</v>
      </c>
      <c r="B63" s="237" t="s">
        <v>3293</v>
      </c>
      <c r="C63" s="247" t="s">
        <v>3294</v>
      </c>
      <c r="D63" s="238" t="s">
        <v>564</v>
      </c>
      <c r="E63" s="239">
        <v>150</v>
      </c>
      <c r="F63" s="240"/>
      <c r="G63" s="241">
        <f>ROUND(E63*F63,2)</f>
        <v>0</v>
      </c>
      <c r="H63" s="240"/>
      <c r="I63" s="241">
        <f>ROUND(E63*H63,2)</f>
        <v>0</v>
      </c>
      <c r="J63" s="240"/>
      <c r="K63" s="241">
        <f>ROUND(E63*J63,2)</f>
        <v>0</v>
      </c>
      <c r="L63" s="241">
        <v>21</v>
      </c>
      <c r="M63" s="241">
        <f>G63*(1+L63/100)</f>
        <v>0</v>
      </c>
      <c r="N63" s="239">
        <v>0</v>
      </c>
      <c r="O63" s="239">
        <f>ROUND(E63*N63,2)</f>
        <v>0</v>
      </c>
      <c r="P63" s="239">
        <v>0</v>
      </c>
      <c r="Q63" s="239">
        <f>ROUND(E63*P63,2)</f>
        <v>0</v>
      </c>
      <c r="R63" s="241"/>
      <c r="S63" s="241" t="s">
        <v>316</v>
      </c>
      <c r="T63" s="242" t="s">
        <v>281</v>
      </c>
      <c r="U63" s="222">
        <v>0</v>
      </c>
      <c r="V63" s="222">
        <f>ROUND(E63*U63,2)</f>
        <v>0</v>
      </c>
      <c r="W63" s="222"/>
      <c r="X63" s="222" t="s">
        <v>399</v>
      </c>
      <c r="Y63" s="222" t="s">
        <v>283</v>
      </c>
      <c r="Z63" s="212"/>
      <c r="AA63" s="212"/>
      <c r="AB63" s="212"/>
      <c r="AC63" s="212"/>
      <c r="AD63" s="212"/>
      <c r="AE63" s="212"/>
      <c r="AF63" s="212"/>
      <c r="AG63" s="212" t="s">
        <v>400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49" t="s">
        <v>3295</v>
      </c>
      <c r="D64" s="226"/>
      <c r="E64" s="227">
        <v>150</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6">
        <v>29</v>
      </c>
      <c r="B65" s="237" t="s">
        <v>3296</v>
      </c>
      <c r="C65" s="247" t="s">
        <v>3297</v>
      </c>
      <c r="D65" s="238" t="s">
        <v>564</v>
      </c>
      <c r="E65" s="239">
        <v>400</v>
      </c>
      <c r="F65" s="240"/>
      <c r="G65" s="241">
        <f>ROUND(E65*F65,2)</f>
        <v>0</v>
      </c>
      <c r="H65" s="240"/>
      <c r="I65" s="241">
        <f>ROUND(E65*H65,2)</f>
        <v>0</v>
      </c>
      <c r="J65" s="240"/>
      <c r="K65" s="241">
        <f>ROUND(E65*J65,2)</f>
        <v>0</v>
      </c>
      <c r="L65" s="241">
        <v>21</v>
      </c>
      <c r="M65" s="241">
        <f>G65*(1+L65/100)</f>
        <v>0</v>
      </c>
      <c r="N65" s="239">
        <v>0</v>
      </c>
      <c r="O65" s="239">
        <f>ROUND(E65*N65,2)</f>
        <v>0</v>
      </c>
      <c r="P65" s="239">
        <v>0</v>
      </c>
      <c r="Q65" s="239">
        <f>ROUND(E65*P65,2)</f>
        <v>0</v>
      </c>
      <c r="R65" s="241"/>
      <c r="S65" s="241" t="s">
        <v>316</v>
      </c>
      <c r="T65" s="242" t="s">
        <v>281</v>
      </c>
      <c r="U65" s="222">
        <v>0</v>
      </c>
      <c r="V65" s="222">
        <f>ROUND(E65*U65,2)</f>
        <v>0</v>
      </c>
      <c r="W65" s="222"/>
      <c r="X65" s="222" t="s">
        <v>399</v>
      </c>
      <c r="Y65" s="222" t="s">
        <v>283</v>
      </c>
      <c r="Z65" s="212"/>
      <c r="AA65" s="212"/>
      <c r="AB65" s="212"/>
      <c r="AC65" s="212"/>
      <c r="AD65" s="212"/>
      <c r="AE65" s="212"/>
      <c r="AF65" s="212"/>
      <c r="AG65" s="212" t="s">
        <v>400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49" t="s">
        <v>3298</v>
      </c>
      <c r="D66" s="226"/>
      <c r="E66" s="227">
        <v>400</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288</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6">
        <v>30</v>
      </c>
      <c r="B67" s="237" t="s">
        <v>3299</v>
      </c>
      <c r="C67" s="247" t="s">
        <v>3300</v>
      </c>
      <c r="D67" s="238" t="s">
        <v>564</v>
      </c>
      <c r="E67" s="239">
        <v>20</v>
      </c>
      <c r="F67" s="240"/>
      <c r="G67" s="241">
        <f>ROUND(E67*F67,2)</f>
        <v>0</v>
      </c>
      <c r="H67" s="240"/>
      <c r="I67" s="241">
        <f>ROUND(E67*H67,2)</f>
        <v>0</v>
      </c>
      <c r="J67" s="240"/>
      <c r="K67" s="241">
        <f>ROUND(E67*J67,2)</f>
        <v>0</v>
      </c>
      <c r="L67" s="241">
        <v>21</v>
      </c>
      <c r="M67" s="241">
        <f>G67*(1+L67/100)</f>
        <v>0</v>
      </c>
      <c r="N67" s="239">
        <v>0</v>
      </c>
      <c r="O67" s="239">
        <f>ROUND(E67*N67,2)</f>
        <v>0</v>
      </c>
      <c r="P67" s="239">
        <v>0</v>
      </c>
      <c r="Q67" s="239">
        <f>ROUND(E67*P67,2)</f>
        <v>0</v>
      </c>
      <c r="R67" s="241"/>
      <c r="S67" s="241" t="s">
        <v>316</v>
      </c>
      <c r="T67" s="242" t="s">
        <v>281</v>
      </c>
      <c r="U67" s="222">
        <v>0</v>
      </c>
      <c r="V67" s="222">
        <f>ROUND(E67*U67,2)</f>
        <v>0</v>
      </c>
      <c r="W67" s="222"/>
      <c r="X67" s="222" t="s">
        <v>399</v>
      </c>
      <c r="Y67" s="222" t="s">
        <v>283</v>
      </c>
      <c r="Z67" s="212"/>
      <c r="AA67" s="212"/>
      <c r="AB67" s="212"/>
      <c r="AC67" s="212"/>
      <c r="AD67" s="212"/>
      <c r="AE67" s="212"/>
      <c r="AF67" s="212"/>
      <c r="AG67" s="212" t="s">
        <v>400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9" t="s">
        <v>3197</v>
      </c>
      <c r="D68" s="226"/>
      <c r="E68" s="227">
        <v>20</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36">
        <v>31</v>
      </c>
      <c r="B69" s="237" t="s">
        <v>3301</v>
      </c>
      <c r="C69" s="247" t="s">
        <v>3302</v>
      </c>
      <c r="D69" s="238" t="s">
        <v>564</v>
      </c>
      <c r="E69" s="239">
        <v>50</v>
      </c>
      <c r="F69" s="240"/>
      <c r="G69" s="241">
        <f>ROUND(E69*F69,2)</f>
        <v>0</v>
      </c>
      <c r="H69" s="240"/>
      <c r="I69" s="241">
        <f>ROUND(E69*H69,2)</f>
        <v>0</v>
      </c>
      <c r="J69" s="240"/>
      <c r="K69" s="241">
        <f>ROUND(E69*J69,2)</f>
        <v>0</v>
      </c>
      <c r="L69" s="241">
        <v>21</v>
      </c>
      <c r="M69" s="241">
        <f>G69*(1+L69/100)</f>
        <v>0</v>
      </c>
      <c r="N69" s="239">
        <v>0</v>
      </c>
      <c r="O69" s="239">
        <f>ROUND(E69*N69,2)</f>
        <v>0</v>
      </c>
      <c r="P69" s="239">
        <v>0</v>
      </c>
      <c r="Q69" s="239">
        <f>ROUND(E69*P69,2)</f>
        <v>0</v>
      </c>
      <c r="R69" s="241"/>
      <c r="S69" s="241" t="s">
        <v>316</v>
      </c>
      <c r="T69" s="242" t="s">
        <v>281</v>
      </c>
      <c r="U69" s="222">
        <v>0</v>
      </c>
      <c r="V69" s="222">
        <f>ROUND(E69*U69,2)</f>
        <v>0</v>
      </c>
      <c r="W69" s="222"/>
      <c r="X69" s="222" t="s">
        <v>399</v>
      </c>
      <c r="Y69" s="222" t="s">
        <v>283</v>
      </c>
      <c r="Z69" s="212"/>
      <c r="AA69" s="212"/>
      <c r="AB69" s="212"/>
      <c r="AC69" s="212"/>
      <c r="AD69" s="212"/>
      <c r="AE69" s="212"/>
      <c r="AF69" s="212"/>
      <c r="AG69" s="212" t="s">
        <v>400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49" t="s">
        <v>3185</v>
      </c>
      <c r="D70" s="226"/>
      <c r="E70" s="227">
        <v>50</v>
      </c>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36">
        <v>32</v>
      </c>
      <c r="B71" s="237" t="s">
        <v>3303</v>
      </c>
      <c r="C71" s="247" t="s">
        <v>3304</v>
      </c>
      <c r="D71" s="238" t="s">
        <v>564</v>
      </c>
      <c r="E71" s="239">
        <v>10</v>
      </c>
      <c r="F71" s="240"/>
      <c r="G71" s="241">
        <f>ROUND(E71*F71,2)</f>
        <v>0</v>
      </c>
      <c r="H71" s="240"/>
      <c r="I71" s="241">
        <f>ROUND(E71*H71,2)</f>
        <v>0</v>
      </c>
      <c r="J71" s="240"/>
      <c r="K71" s="241">
        <f>ROUND(E71*J71,2)</f>
        <v>0</v>
      </c>
      <c r="L71" s="241">
        <v>21</v>
      </c>
      <c r="M71" s="241">
        <f>G71*(1+L71/100)</f>
        <v>0</v>
      </c>
      <c r="N71" s="239">
        <v>0</v>
      </c>
      <c r="O71" s="239">
        <f>ROUND(E71*N71,2)</f>
        <v>0</v>
      </c>
      <c r="P71" s="239">
        <v>0</v>
      </c>
      <c r="Q71" s="239">
        <f>ROUND(E71*P71,2)</f>
        <v>0</v>
      </c>
      <c r="R71" s="241"/>
      <c r="S71" s="241" t="s">
        <v>316</v>
      </c>
      <c r="T71" s="242" t="s">
        <v>281</v>
      </c>
      <c r="U71" s="222">
        <v>0</v>
      </c>
      <c r="V71" s="222">
        <f>ROUND(E71*U71,2)</f>
        <v>0</v>
      </c>
      <c r="W71" s="222"/>
      <c r="X71" s="222" t="s">
        <v>399</v>
      </c>
      <c r="Y71" s="222" t="s">
        <v>283</v>
      </c>
      <c r="Z71" s="212"/>
      <c r="AA71" s="212"/>
      <c r="AB71" s="212"/>
      <c r="AC71" s="212"/>
      <c r="AD71" s="212"/>
      <c r="AE71" s="212"/>
      <c r="AF71" s="212"/>
      <c r="AG71" s="212" t="s">
        <v>400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49" t="s">
        <v>3044</v>
      </c>
      <c r="D72" s="226"/>
      <c r="E72" s="227">
        <v>10</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33</v>
      </c>
      <c r="B73" s="237" t="s">
        <v>3305</v>
      </c>
      <c r="C73" s="247" t="s">
        <v>3306</v>
      </c>
      <c r="D73" s="238" t="s">
        <v>564</v>
      </c>
      <c r="E73" s="239">
        <v>15</v>
      </c>
      <c r="F73" s="240"/>
      <c r="G73" s="241">
        <f>ROUND(E73*F73,2)</f>
        <v>0</v>
      </c>
      <c r="H73" s="240"/>
      <c r="I73" s="241">
        <f>ROUND(E73*H73,2)</f>
        <v>0</v>
      </c>
      <c r="J73" s="240"/>
      <c r="K73" s="241">
        <f>ROUND(E73*J73,2)</f>
        <v>0</v>
      </c>
      <c r="L73" s="241">
        <v>21</v>
      </c>
      <c r="M73" s="241">
        <f>G73*(1+L73/100)</f>
        <v>0</v>
      </c>
      <c r="N73" s="239">
        <v>0</v>
      </c>
      <c r="O73" s="239">
        <f>ROUND(E73*N73,2)</f>
        <v>0</v>
      </c>
      <c r="P73" s="239">
        <v>0</v>
      </c>
      <c r="Q73" s="239">
        <f>ROUND(E73*P73,2)</f>
        <v>0</v>
      </c>
      <c r="R73" s="241"/>
      <c r="S73" s="241" t="s">
        <v>316</v>
      </c>
      <c r="T73" s="242" t="s">
        <v>281</v>
      </c>
      <c r="U73" s="222">
        <v>0</v>
      </c>
      <c r="V73" s="222">
        <f>ROUND(E73*U73,2)</f>
        <v>0</v>
      </c>
      <c r="W73" s="222"/>
      <c r="X73" s="222" t="s">
        <v>399</v>
      </c>
      <c r="Y73" s="222" t="s">
        <v>283</v>
      </c>
      <c r="Z73" s="212"/>
      <c r="AA73" s="212"/>
      <c r="AB73" s="212"/>
      <c r="AC73" s="212"/>
      <c r="AD73" s="212"/>
      <c r="AE73" s="212"/>
      <c r="AF73" s="212"/>
      <c r="AG73" s="212" t="s">
        <v>400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49" t="s">
        <v>3220</v>
      </c>
      <c r="D74" s="226"/>
      <c r="E74" s="227">
        <v>15</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36">
        <v>34</v>
      </c>
      <c r="B75" s="237" t="s">
        <v>3307</v>
      </c>
      <c r="C75" s="247" t="s">
        <v>3308</v>
      </c>
      <c r="D75" s="238" t="s">
        <v>564</v>
      </c>
      <c r="E75" s="239">
        <v>10</v>
      </c>
      <c r="F75" s="240"/>
      <c r="G75" s="241">
        <f>ROUND(E75*F75,2)</f>
        <v>0</v>
      </c>
      <c r="H75" s="240"/>
      <c r="I75" s="241">
        <f>ROUND(E75*H75,2)</f>
        <v>0</v>
      </c>
      <c r="J75" s="240"/>
      <c r="K75" s="241">
        <f>ROUND(E75*J75,2)</f>
        <v>0</v>
      </c>
      <c r="L75" s="241">
        <v>21</v>
      </c>
      <c r="M75" s="241">
        <f>G75*(1+L75/100)</f>
        <v>0</v>
      </c>
      <c r="N75" s="239">
        <v>0</v>
      </c>
      <c r="O75" s="239">
        <f>ROUND(E75*N75,2)</f>
        <v>0</v>
      </c>
      <c r="P75" s="239">
        <v>0</v>
      </c>
      <c r="Q75" s="239">
        <f>ROUND(E75*P75,2)</f>
        <v>0</v>
      </c>
      <c r="R75" s="241"/>
      <c r="S75" s="241" t="s">
        <v>316</v>
      </c>
      <c r="T75" s="242" t="s">
        <v>281</v>
      </c>
      <c r="U75" s="222">
        <v>0</v>
      </c>
      <c r="V75" s="222">
        <f>ROUND(E75*U75,2)</f>
        <v>0</v>
      </c>
      <c r="W75" s="222"/>
      <c r="X75" s="222" t="s">
        <v>399</v>
      </c>
      <c r="Y75" s="222" t="s">
        <v>283</v>
      </c>
      <c r="Z75" s="212"/>
      <c r="AA75" s="212"/>
      <c r="AB75" s="212"/>
      <c r="AC75" s="212"/>
      <c r="AD75" s="212"/>
      <c r="AE75" s="212"/>
      <c r="AF75" s="212"/>
      <c r="AG75" s="212" t="s">
        <v>400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9" t="s">
        <v>3044</v>
      </c>
      <c r="D76" s="226"/>
      <c r="E76" s="227">
        <v>10</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36">
        <v>35</v>
      </c>
      <c r="B77" s="237" t="s">
        <v>3309</v>
      </c>
      <c r="C77" s="247" t="s">
        <v>3310</v>
      </c>
      <c r="D77" s="238" t="s">
        <v>382</v>
      </c>
      <c r="E77" s="239">
        <v>10</v>
      </c>
      <c r="F77" s="240"/>
      <c r="G77" s="241">
        <f>ROUND(E77*F77,2)</f>
        <v>0</v>
      </c>
      <c r="H77" s="240"/>
      <c r="I77" s="241">
        <f>ROUND(E77*H77,2)</f>
        <v>0</v>
      </c>
      <c r="J77" s="240"/>
      <c r="K77" s="241">
        <f>ROUND(E77*J77,2)</f>
        <v>0</v>
      </c>
      <c r="L77" s="241">
        <v>21</v>
      </c>
      <c r="M77" s="241">
        <f>G77*(1+L77/100)</f>
        <v>0</v>
      </c>
      <c r="N77" s="239">
        <v>0</v>
      </c>
      <c r="O77" s="239">
        <f>ROUND(E77*N77,2)</f>
        <v>0</v>
      </c>
      <c r="P77" s="239">
        <v>0</v>
      </c>
      <c r="Q77" s="239">
        <f>ROUND(E77*P77,2)</f>
        <v>0</v>
      </c>
      <c r="R77" s="241"/>
      <c r="S77" s="241" t="s">
        <v>316</v>
      </c>
      <c r="T77" s="242" t="s">
        <v>281</v>
      </c>
      <c r="U77" s="222">
        <v>0</v>
      </c>
      <c r="V77" s="222">
        <f>ROUND(E77*U77,2)</f>
        <v>0</v>
      </c>
      <c r="W77" s="222"/>
      <c r="X77" s="222" t="s">
        <v>399</v>
      </c>
      <c r="Y77" s="222" t="s">
        <v>283</v>
      </c>
      <c r="Z77" s="212"/>
      <c r="AA77" s="212"/>
      <c r="AB77" s="212"/>
      <c r="AC77" s="212"/>
      <c r="AD77" s="212"/>
      <c r="AE77" s="212"/>
      <c r="AF77" s="212"/>
      <c r="AG77" s="212" t="s">
        <v>400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49" t="s">
        <v>3044</v>
      </c>
      <c r="D78" s="226"/>
      <c r="E78" s="227">
        <v>10</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36">
        <v>36</v>
      </c>
      <c r="B79" s="237" t="s">
        <v>3311</v>
      </c>
      <c r="C79" s="247" t="s">
        <v>3312</v>
      </c>
      <c r="D79" s="238" t="s">
        <v>382</v>
      </c>
      <c r="E79" s="239">
        <v>15</v>
      </c>
      <c r="F79" s="240"/>
      <c r="G79" s="241">
        <f>ROUND(E79*F79,2)</f>
        <v>0</v>
      </c>
      <c r="H79" s="240"/>
      <c r="I79" s="241">
        <f>ROUND(E79*H79,2)</f>
        <v>0</v>
      </c>
      <c r="J79" s="240"/>
      <c r="K79" s="241">
        <f>ROUND(E79*J79,2)</f>
        <v>0</v>
      </c>
      <c r="L79" s="241">
        <v>21</v>
      </c>
      <c r="M79" s="241">
        <f>G79*(1+L79/100)</f>
        <v>0</v>
      </c>
      <c r="N79" s="239">
        <v>0</v>
      </c>
      <c r="O79" s="239">
        <f>ROUND(E79*N79,2)</f>
        <v>0</v>
      </c>
      <c r="P79" s="239">
        <v>0</v>
      </c>
      <c r="Q79" s="239">
        <f>ROUND(E79*P79,2)</f>
        <v>0</v>
      </c>
      <c r="R79" s="241"/>
      <c r="S79" s="241" t="s">
        <v>316</v>
      </c>
      <c r="T79" s="242" t="s">
        <v>281</v>
      </c>
      <c r="U79" s="222">
        <v>0</v>
      </c>
      <c r="V79" s="222">
        <f>ROUND(E79*U79,2)</f>
        <v>0</v>
      </c>
      <c r="W79" s="222"/>
      <c r="X79" s="222" t="s">
        <v>399</v>
      </c>
      <c r="Y79" s="222" t="s">
        <v>283</v>
      </c>
      <c r="Z79" s="212"/>
      <c r="AA79" s="212"/>
      <c r="AB79" s="212"/>
      <c r="AC79" s="212"/>
      <c r="AD79" s="212"/>
      <c r="AE79" s="212"/>
      <c r="AF79" s="212"/>
      <c r="AG79" s="212" t="s">
        <v>400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49" t="s">
        <v>3220</v>
      </c>
      <c r="D80" s="226"/>
      <c r="E80" s="227">
        <v>15</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288</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36">
        <v>37</v>
      </c>
      <c r="B81" s="237" t="s">
        <v>3313</v>
      </c>
      <c r="C81" s="247" t="s">
        <v>3314</v>
      </c>
      <c r="D81" s="238" t="s">
        <v>351</v>
      </c>
      <c r="E81" s="239">
        <v>3</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c r="S81" s="241" t="s">
        <v>316</v>
      </c>
      <c r="T81" s="242" t="s">
        <v>281</v>
      </c>
      <c r="U81" s="222">
        <v>0</v>
      </c>
      <c r="V81" s="222">
        <f>ROUND(E81*U81,2)</f>
        <v>0</v>
      </c>
      <c r="W81" s="222"/>
      <c r="X81" s="222" t="s">
        <v>399</v>
      </c>
      <c r="Y81" s="222" t="s">
        <v>283</v>
      </c>
      <c r="Z81" s="212"/>
      <c r="AA81" s="212"/>
      <c r="AB81" s="212"/>
      <c r="AC81" s="212"/>
      <c r="AD81" s="212"/>
      <c r="AE81" s="212"/>
      <c r="AF81" s="212"/>
      <c r="AG81" s="212" t="s">
        <v>400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49" t="s">
        <v>64</v>
      </c>
      <c r="D82" s="226"/>
      <c r="E82" s="227">
        <v>3</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288</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36">
        <v>38</v>
      </c>
      <c r="B83" s="237" t="s">
        <v>3315</v>
      </c>
      <c r="C83" s="247" t="s">
        <v>3316</v>
      </c>
      <c r="D83" s="238" t="s">
        <v>564</v>
      </c>
      <c r="E83" s="239">
        <v>60</v>
      </c>
      <c r="F83" s="240"/>
      <c r="G83" s="241">
        <f>ROUND(E83*F83,2)</f>
        <v>0</v>
      </c>
      <c r="H83" s="240"/>
      <c r="I83" s="241">
        <f>ROUND(E83*H83,2)</f>
        <v>0</v>
      </c>
      <c r="J83" s="240"/>
      <c r="K83" s="241">
        <f>ROUND(E83*J83,2)</f>
        <v>0</v>
      </c>
      <c r="L83" s="241">
        <v>21</v>
      </c>
      <c r="M83" s="241">
        <f>G83*(1+L83/100)</f>
        <v>0</v>
      </c>
      <c r="N83" s="239">
        <v>0</v>
      </c>
      <c r="O83" s="239">
        <f>ROUND(E83*N83,2)</f>
        <v>0</v>
      </c>
      <c r="P83" s="239">
        <v>0</v>
      </c>
      <c r="Q83" s="239">
        <f>ROUND(E83*P83,2)</f>
        <v>0</v>
      </c>
      <c r="R83" s="241"/>
      <c r="S83" s="241" t="s">
        <v>316</v>
      </c>
      <c r="T83" s="242" t="s">
        <v>281</v>
      </c>
      <c r="U83" s="222">
        <v>0</v>
      </c>
      <c r="V83" s="222">
        <f>ROUND(E83*U83,2)</f>
        <v>0</v>
      </c>
      <c r="W83" s="222"/>
      <c r="X83" s="222" t="s">
        <v>399</v>
      </c>
      <c r="Y83" s="222" t="s">
        <v>283</v>
      </c>
      <c r="Z83" s="212"/>
      <c r="AA83" s="212"/>
      <c r="AB83" s="212"/>
      <c r="AC83" s="212"/>
      <c r="AD83" s="212"/>
      <c r="AE83" s="212"/>
      <c r="AF83" s="212"/>
      <c r="AG83" s="212" t="s">
        <v>400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49" t="s">
        <v>3194</v>
      </c>
      <c r="D84" s="226"/>
      <c r="E84" s="227">
        <v>60</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288</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36">
        <v>39</v>
      </c>
      <c r="B85" s="237" t="s">
        <v>3317</v>
      </c>
      <c r="C85" s="247" t="s">
        <v>3318</v>
      </c>
      <c r="D85" s="238" t="s">
        <v>564</v>
      </c>
      <c r="E85" s="239">
        <v>10</v>
      </c>
      <c r="F85" s="240"/>
      <c r="G85" s="241">
        <f>ROUND(E85*F85,2)</f>
        <v>0</v>
      </c>
      <c r="H85" s="240"/>
      <c r="I85" s="241">
        <f>ROUND(E85*H85,2)</f>
        <v>0</v>
      </c>
      <c r="J85" s="240"/>
      <c r="K85" s="241">
        <f>ROUND(E85*J85,2)</f>
        <v>0</v>
      </c>
      <c r="L85" s="241">
        <v>21</v>
      </c>
      <c r="M85" s="241">
        <f>G85*(1+L85/100)</f>
        <v>0</v>
      </c>
      <c r="N85" s="239">
        <v>0</v>
      </c>
      <c r="O85" s="239">
        <f>ROUND(E85*N85,2)</f>
        <v>0</v>
      </c>
      <c r="P85" s="239">
        <v>0</v>
      </c>
      <c r="Q85" s="239">
        <f>ROUND(E85*P85,2)</f>
        <v>0</v>
      </c>
      <c r="R85" s="241"/>
      <c r="S85" s="241" t="s">
        <v>316</v>
      </c>
      <c r="T85" s="242" t="s">
        <v>281</v>
      </c>
      <c r="U85" s="222">
        <v>0</v>
      </c>
      <c r="V85" s="222">
        <f>ROUND(E85*U85,2)</f>
        <v>0</v>
      </c>
      <c r="W85" s="222"/>
      <c r="X85" s="222" t="s">
        <v>399</v>
      </c>
      <c r="Y85" s="222" t="s">
        <v>283</v>
      </c>
      <c r="Z85" s="212"/>
      <c r="AA85" s="212"/>
      <c r="AB85" s="212"/>
      <c r="AC85" s="212"/>
      <c r="AD85" s="212"/>
      <c r="AE85" s="212"/>
      <c r="AF85" s="212"/>
      <c r="AG85" s="212" t="s">
        <v>400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49" t="s">
        <v>3044</v>
      </c>
      <c r="D86" s="226"/>
      <c r="E86" s="227">
        <v>10</v>
      </c>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36">
        <v>40</v>
      </c>
      <c r="B87" s="237" t="s">
        <v>3319</v>
      </c>
      <c r="C87" s="247" t="s">
        <v>3320</v>
      </c>
      <c r="D87" s="238" t="s">
        <v>564</v>
      </c>
      <c r="E87" s="239">
        <v>1</v>
      </c>
      <c r="F87" s="240"/>
      <c r="G87" s="241">
        <f>ROUND(E87*F87,2)</f>
        <v>0</v>
      </c>
      <c r="H87" s="240"/>
      <c r="I87" s="241">
        <f>ROUND(E87*H87,2)</f>
        <v>0</v>
      </c>
      <c r="J87" s="240"/>
      <c r="K87" s="241">
        <f>ROUND(E87*J87,2)</f>
        <v>0</v>
      </c>
      <c r="L87" s="241">
        <v>21</v>
      </c>
      <c r="M87" s="241">
        <f>G87*(1+L87/100)</f>
        <v>0</v>
      </c>
      <c r="N87" s="239">
        <v>0</v>
      </c>
      <c r="O87" s="239">
        <f>ROUND(E87*N87,2)</f>
        <v>0</v>
      </c>
      <c r="P87" s="239">
        <v>0</v>
      </c>
      <c r="Q87" s="239">
        <f>ROUND(E87*P87,2)</f>
        <v>0</v>
      </c>
      <c r="R87" s="241"/>
      <c r="S87" s="241" t="s">
        <v>316</v>
      </c>
      <c r="T87" s="242" t="s">
        <v>281</v>
      </c>
      <c r="U87" s="222">
        <v>0</v>
      </c>
      <c r="V87" s="222">
        <f>ROUND(E87*U87,2)</f>
        <v>0</v>
      </c>
      <c r="W87" s="222"/>
      <c r="X87" s="222" t="s">
        <v>399</v>
      </c>
      <c r="Y87" s="222" t="s">
        <v>283</v>
      </c>
      <c r="Z87" s="212"/>
      <c r="AA87" s="212"/>
      <c r="AB87" s="212"/>
      <c r="AC87" s="212"/>
      <c r="AD87" s="212"/>
      <c r="AE87" s="212"/>
      <c r="AF87" s="212"/>
      <c r="AG87" s="212" t="s">
        <v>400</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49" t="s">
        <v>58</v>
      </c>
      <c r="D88" s="226"/>
      <c r="E88" s="227">
        <v>1</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288</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36">
        <v>41</v>
      </c>
      <c r="B89" s="237" t="s">
        <v>3321</v>
      </c>
      <c r="C89" s="247" t="s">
        <v>3322</v>
      </c>
      <c r="D89" s="238" t="s">
        <v>564</v>
      </c>
      <c r="E89" s="239">
        <v>90</v>
      </c>
      <c r="F89" s="240"/>
      <c r="G89" s="241">
        <f>ROUND(E89*F89,2)</f>
        <v>0</v>
      </c>
      <c r="H89" s="240"/>
      <c r="I89" s="241">
        <f>ROUND(E89*H89,2)</f>
        <v>0</v>
      </c>
      <c r="J89" s="240"/>
      <c r="K89" s="241">
        <f>ROUND(E89*J89,2)</f>
        <v>0</v>
      </c>
      <c r="L89" s="241">
        <v>21</v>
      </c>
      <c r="M89" s="241">
        <f>G89*(1+L89/100)</f>
        <v>0</v>
      </c>
      <c r="N89" s="239">
        <v>0</v>
      </c>
      <c r="O89" s="239">
        <f>ROUND(E89*N89,2)</f>
        <v>0</v>
      </c>
      <c r="P89" s="239">
        <v>0</v>
      </c>
      <c r="Q89" s="239">
        <f>ROUND(E89*P89,2)</f>
        <v>0</v>
      </c>
      <c r="R89" s="241"/>
      <c r="S89" s="241" t="s">
        <v>316</v>
      </c>
      <c r="T89" s="242" t="s">
        <v>281</v>
      </c>
      <c r="U89" s="222">
        <v>0</v>
      </c>
      <c r="V89" s="222">
        <f>ROUND(E89*U89,2)</f>
        <v>0</v>
      </c>
      <c r="W89" s="222"/>
      <c r="X89" s="222" t="s">
        <v>399</v>
      </c>
      <c r="Y89" s="222" t="s">
        <v>283</v>
      </c>
      <c r="Z89" s="212"/>
      <c r="AA89" s="212"/>
      <c r="AB89" s="212"/>
      <c r="AC89" s="212"/>
      <c r="AD89" s="212"/>
      <c r="AE89" s="212"/>
      <c r="AF89" s="212"/>
      <c r="AG89" s="212" t="s">
        <v>400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49" t="s">
        <v>3323</v>
      </c>
      <c r="D90" s="226"/>
      <c r="E90" s="227">
        <v>90</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36">
        <v>42</v>
      </c>
      <c r="B91" s="237" t="s">
        <v>3324</v>
      </c>
      <c r="C91" s="247" t="s">
        <v>3325</v>
      </c>
      <c r="D91" s="238" t="s">
        <v>878</v>
      </c>
      <c r="E91" s="239">
        <v>1</v>
      </c>
      <c r="F91" s="240"/>
      <c r="G91" s="241">
        <f>ROUND(E91*F91,2)</f>
        <v>0</v>
      </c>
      <c r="H91" s="240"/>
      <c r="I91" s="241">
        <f>ROUND(E91*H91,2)</f>
        <v>0</v>
      </c>
      <c r="J91" s="240"/>
      <c r="K91" s="241">
        <f>ROUND(E91*J91,2)</f>
        <v>0</v>
      </c>
      <c r="L91" s="241">
        <v>21</v>
      </c>
      <c r="M91" s="241">
        <f>G91*(1+L91/100)</f>
        <v>0</v>
      </c>
      <c r="N91" s="239">
        <v>0</v>
      </c>
      <c r="O91" s="239">
        <f>ROUND(E91*N91,2)</f>
        <v>0</v>
      </c>
      <c r="P91" s="239">
        <v>0</v>
      </c>
      <c r="Q91" s="239">
        <f>ROUND(E91*P91,2)</f>
        <v>0</v>
      </c>
      <c r="R91" s="241"/>
      <c r="S91" s="241" t="s">
        <v>316</v>
      </c>
      <c r="T91" s="242" t="s">
        <v>281</v>
      </c>
      <c r="U91" s="222">
        <v>0</v>
      </c>
      <c r="V91" s="222">
        <f>ROUND(E91*U91,2)</f>
        <v>0</v>
      </c>
      <c r="W91" s="222"/>
      <c r="X91" s="222" t="s">
        <v>399</v>
      </c>
      <c r="Y91" s="222" t="s">
        <v>283</v>
      </c>
      <c r="Z91" s="212"/>
      <c r="AA91" s="212"/>
      <c r="AB91" s="212"/>
      <c r="AC91" s="212"/>
      <c r="AD91" s="212"/>
      <c r="AE91" s="212"/>
      <c r="AF91" s="212"/>
      <c r="AG91" s="212" t="s">
        <v>400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49" t="s">
        <v>58</v>
      </c>
      <c r="D92" s="226"/>
      <c r="E92" s="227">
        <v>1</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288</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36">
        <v>43</v>
      </c>
      <c r="B93" s="237" t="s">
        <v>3326</v>
      </c>
      <c r="C93" s="247" t="s">
        <v>3327</v>
      </c>
      <c r="D93" s="238" t="s">
        <v>3211</v>
      </c>
      <c r="E93" s="239">
        <v>150</v>
      </c>
      <c r="F93" s="240"/>
      <c r="G93" s="241">
        <f>ROUND(E93*F93,2)</f>
        <v>0</v>
      </c>
      <c r="H93" s="240"/>
      <c r="I93" s="241">
        <f>ROUND(E93*H93,2)</f>
        <v>0</v>
      </c>
      <c r="J93" s="240"/>
      <c r="K93" s="241">
        <f>ROUND(E93*J93,2)</f>
        <v>0</v>
      </c>
      <c r="L93" s="241">
        <v>21</v>
      </c>
      <c r="M93" s="241">
        <f>G93*(1+L93/100)</f>
        <v>0</v>
      </c>
      <c r="N93" s="239">
        <v>0</v>
      </c>
      <c r="O93" s="239">
        <f>ROUND(E93*N93,2)</f>
        <v>0</v>
      </c>
      <c r="P93" s="239">
        <v>0</v>
      </c>
      <c r="Q93" s="239">
        <f>ROUND(E93*P93,2)</f>
        <v>0</v>
      </c>
      <c r="R93" s="241"/>
      <c r="S93" s="241" t="s">
        <v>316</v>
      </c>
      <c r="T93" s="242" t="s">
        <v>281</v>
      </c>
      <c r="U93" s="222">
        <v>0</v>
      </c>
      <c r="V93" s="222">
        <f>ROUND(E93*U93,2)</f>
        <v>0</v>
      </c>
      <c r="W93" s="222"/>
      <c r="X93" s="222" t="s">
        <v>399</v>
      </c>
      <c r="Y93" s="222" t="s">
        <v>283</v>
      </c>
      <c r="Z93" s="212"/>
      <c r="AA93" s="212"/>
      <c r="AB93" s="212"/>
      <c r="AC93" s="212"/>
      <c r="AD93" s="212"/>
      <c r="AE93" s="212"/>
      <c r="AF93" s="212"/>
      <c r="AG93" s="212" t="s">
        <v>400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49" t="s">
        <v>3295</v>
      </c>
      <c r="D94" s="226"/>
      <c r="E94" s="227">
        <v>150</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288</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36">
        <v>44</v>
      </c>
      <c r="B95" s="237" t="s">
        <v>3328</v>
      </c>
      <c r="C95" s="247" t="s">
        <v>3329</v>
      </c>
      <c r="D95" s="238" t="s">
        <v>3211</v>
      </c>
      <c r="E95" s="239">
        <v>24</v>
      </c>
      <c r="F95" s="240"/>
      <c r="G95" s="241">
        <f>ROUND(E95*F95,2)</f>
        <v>0</v>
      </c>
      <c r="H95" s="240"/>
      <c r="I95" s="241">
        <f>ROUND(E95*H95,2)</f>
        <v>0</v>
      </c>
      <c r="J95" s="240"/>
      <c r="K95" s="241">
        <f>ROUND(E95*J95,2)</f>
        <v>0</v>
      </c>
      <c r="L95" s="241">
        <v>21</v>
      </c>
      <c r="M95" s="241">
        <f>G95*(1+L95/100)</f>
        <v>0</v>
      </c>
      <c r="N95" s="239">
        <v>0</v>
      </c>
      <c r="O95" s="239">
        <f>ROUND(E95*N95,2)</f>
        <v>0</v>
      </c>
      <c r="P95" s="239">
        <v>0</v>
      </c>
      <c r="Q95" s="239">
        <f>ROUND(E95*P95,2)</f>
        <v>0</v>
      </c>
      <c r="R95" s="241"/>
      <c r="S95" s="241" t="s">
        <v>316</v>
      </c>
      <c r="T95" s="242" t="s">
        <v>281</v>
      </c>
      <c r="U95" s="222">
        <v>0</v>
      </c>
      <c r="V95" s="222">
        <f>ROUND(E95*U95,2)</f>
        <v>0</v>
      </c>
      <c r="W95" s="222"/>
      <c r="X95" s="222" t="s">
        <v>399</v>
      </c>
      <c r="Y95" s="222" t="s">
        <v>283</v>
      </c>
      <c r="Z95" s="212"/>
      <c r="AA95" s="212"/>
      <c r="AB95" s="212"/>
      <c r="AC95" s="212"/>
      <c r="AD95" s="212"/>
      <c r="AE95" s="212"/>
      <c r="AF95" s="212"/>
      <c r="AG95" s="212" t="s">
        <v>400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
      <c r="A96" s="219"/>
      <c r="B96" s="220"/>
      <c r="C96" s="249" t="s">
        <v>3330</v>
      </c>
      <c r="D96" s="226"/>
      <c r="E96" s="227">
        <v>24</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36">
        <v>45</v>
      </c>
      <c r="B97" s="237" t="s">
        <v>3331</v>
      </c>
      <c r="C97" s="247" t="s">
        <v>3332</v>
      </c>
      <c r="D97" s="238" t="s">
        <v>3211</v>
      </c>
      <c r="E97" s="239">
        <v>10</v>
      </c>
      <c r="F97" s="240"/>
      <c r="G97" s="241">
        <f>ROUND(E97*F97,2)</f>
        <v>0</v>
      </c>
      <c r="H97" s="240"/>
      <c r="I97" s="241">
        <f>ROUND(E97*H97,2)</f>
        <v>0</v>
      </c>
      <c r="J97" s="240"/>
      <c r="K97" s="241">
        <f>ROUND(E97*J97,2)</f>
        <v>0</v>
      </c>
      <c r="L97" s="241">
        <v>21</v>
      </c>
      <c r="M97" s="241">
        <f>G97*(1+L97/100)</f>
        <v>0</v>
      </c>
      <c r="N97" s="239">
        <v>0</v>
      </c>
      <c r="O97" s="239">
        <f>ROUND(E97*N97,2)</f>
        <v>0</v>
      </c>
      <c r="P97" s="239">
        <v>0</v>
      </c>
      <c r="Q97" s="239">
        <f>ROUND(E97*P97,2)</f>
        <v>0</v>
      </c>
      <c r="R97" s="241"/>
      <c r="S97" s="241" t="s">
        <v>316</v>
      </c>
      <c r="T97" s="242" t="s">
        <v>281</v>
      </c>
      <c r="U97" s="222">
        <v>0</v>
      </c>
      <c r="V97" s="222">
        <f>ROUND(E97*U97,2)</f>
        <v>0</v>
      </c>
      <c r="W97" s="222"/>
      <c r="X97" s="222" t="s">
        <v>399</v>
      </c>
      <c r="Y97" s="222" t="s">
        <v>283</v>
      </c>
      <c r="Z97" s="212"/>
      <c r="AA97" s="212"/>
      <c r="AB97" s="212"/>
      <c r="AC97" s="212"/>
      <c r="AD97" s="212"/>
      <c r="AE97" s="212"/>
      <c r="AF97" s="212"/>
      <c r="AG97" s="212" t="s">
        <v>400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49" t="s">
        <v>3044</v>
      </c>
      <c r="D98" s="226"/>
      <c r="E98" s="227">
        <v>10</v>
      </c>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x14ac:dyDescent="0.2">
      <c r="A99" s="3"/>
      <c r="B99" s="4"/>
      <c r="C99" s="251"/>
      <c r="D99" s="6"/>
      <c r="E99" s="3"/>
      <c r="F99" s="3"/>
      <c r="G99" s="3"/>
      <c r="H99" s="3"/>
      <c r="I99" s="3"/>
      <c r="J99" s="3"/>
      <c r="K99" s="3"/>
      <c r="L99" s="3"/>
      <c r="M99" s="3"/>
      <c r="N99" s="3"/>
      <c r="O99" s="3"/>
      <c r="P99" s="3"/>
      <c r="Q99" s="3"/>
      <c r="R99" s="3"/>
      <c r="S99" s="3"/>
      <c r="T99" s="3"/>
      <c r="U99" s="3"/>
      <c r="V99" s="3"/>
      <c r="W99" s="3"/>
      <c r="X99" s="3"/>
      <c r="Y99" s="3"/>
      <c r="AE99">
        <v>15</v>
      </c>
      <c r="AF99">
        <v>21</v>
      </c>
      <c r="AG99" t="s">
        <v>261</v>
      </c>
    </row>
    <row r="100" spans="1:60" x14ac:dyDescent="0.2">
      <c r="A100" s="215"/>
      <c r="B100" s="216" t="s">
        <v>29</v>
      </c>
      <c r="C100" s="252"/>
      <c r="D100" s="217"/>
      <c r="E100" s="218"/>
      <c r="F100" s="218"/>
      <c r="G100" s="235">
        <f>G8</f>
        <v>0</v>
      </c>
      <c r="H100" s="3"/>
      <c r="I100" s="3"/>
      <c r="J100" s="3"/>
      <c r="K100" s="3"/>
      <c r="L100" s="3"/>
      <c r="M100" s="3"/>
      <c r="N100" s="3"/>
      <c r="O100" s="3"/>
      <c r="P100" s="3"/>
      <c r="Q100" s="3"/>
      <c r="R100" s="3"/>
      <c r="S100" s="3"/>
      <c r="T100" s="3"/>
      <c r="U100" s="3"/>
      <c r="V100" s="3"/>
      <c r="W100" s="3"/>
      <c r="X100" s="3"/>
      <c r="Y100" s="3"/>
      <c r="AE100">
        <f>SUMIF(L7:L98,AE99,G7:G98)</f>
        <v>0</v>
      </c>
      <c r="AF100">
        <f>SUMIF(L7:L98,AF99,G7:G98)</f>
        <v>0</v>
      </c>
      <c r="AG100" t="s">
        <v>405</v>
      </c>
    </row>
    <row r="101" spans="1:60" x14ac:dyDescent="0.2">
      <c r="C101" s="253"/>
      <c r="D101" s="10"/>
      <c r="AG101" t="s">
        <v>435</v>
      </c>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oW4uwJwKZrPRTBChjo8aOFwlGf9Tj43hy+runtrZdb3szDry6B1kycGJl9SLvXzMiLVGq7PFs4nAxCyKL1IFQ==" saltValue="RJlrD2a76nZJVsFcxSyxQ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FF2F7-D92D-420B-B122-D02EBE86DF7F}">
  <sheetPr codeName="List12">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80</v>
      </c>
      <c r="C3" s="201" t="s">
        <v>81</v>
      </c>
      <c r="D3" s="199"/>
      <c r="E3" s="199"/>
      <c r="F3" s="199"/>
      <c r="G3" s="200"/>
      <c r="AC3" s="176" t="s">
        <v>248</v>
      </c>
      <c r="AG3" t="s">
        <v>251</v>
      </c>
    </row>
    <row r="4" spans="1:60" ht="24.95" customHeight="1" x14ac:dyDescent="0.2">
      <c r="A4" s="202" t="s">
        <v>9</v>
      </c>
      <c r="B4" s="203" t="s">
        <v>82</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240</v>
      </c>
      <c r="C8" s="246" t="s">
        <v>241</v>
      </c>
      <c r="D8" s="231"/>
      <c r="E8" s="232"/>
      <c r="F8" s="233"/>
      <c r="G8" s="233">
        <f>SUMIF(AG9:AG70,"&lt;&gt;NOR",G9:G70)</f>
        <v>0</v>
      </c>
      <c r="H8" s="233"/>
      <c r="I8" s="233">
        <f>SUM(I9:I70)</f>
        <v>0</v>
      </c>
      <c r="J8" s="233"/>
      <c r="K8" s="233">
        <f>SUM(K9:K70)</f>
        <v>0</v>
      </c>
      <c r="L8" s="233"/>
      <c r="M8" s="233">
        <f>SUM(M9:M70)</f>
        <v>0</v>
      </c>
      <c r="N8" s="232"/>
      <c r="O8" s="232">
        <f>SUM(O9:O70)</f>
        <v>0</v>
      </c>
      <c r="P8" s="232"/>
      <c r="Q8" s="232">
        <f>SUM(Q9:Q70)</f>
        <v>0</v>
      </c>
      <c r="R8" s="233"/>
      <c r="S8" s="233"/>
      <c r="T8" s="234"/>
      <c r="U8" s="228"/>
      <c r="V8" s="228">
        <f>SUM(V9:V70)</f>
        <v>0</v>
      </c>
      <c r="W8" s="228"/>
      <c r="X8" s="228"/>
      <c r="Y8" s="228"/>
      <c r="AG8" t="s">
        <v>276</v>
      </c>
    </row>
    <row r="9" spans="1:60" outlineLevel="1" x14ac:dyDescent="0.2">
      <c r="A9" s="236">
        <v>1</v>
      </c>
      <c r="B9" s="237" t="s">
        <v>3237</v>
      </c>
      <c r="C9" s="247" t="s">
        <v>3238</v>
      </c>
      <c r="D9" s="238" t="s">
        <v>382</v>
      </c>
      <c r="E9" s="239">
        <v>2</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316</v>
      </c>
      <c r="T9" s="242" t="s">
        <v>281</v>
      </c>
      <c r="U9" s="222">
        <v>0</v>
      </c>
      <c r="V9" s="222">
        <f>ROUND(E9*U9,2)</f>
        <v>0</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9" t="s">
        <v>61</v>
      </c>
      <c r="D10" s="226"/>
      <c r="E10" s="227">
        <v>2</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36">
        <v>2</v>
      </c>
      <c r="B11" s="237" t="s">
        <v>3239</v>
      </c>
      <c r="C11" s="247" t="s">
        <v>3240</v>
      </c>
      <c r="D11" s="238" t="s">
        <v>382</v>
      </c>
      <c r="E11" s="239">
        <v>2</v>
      </c>
      <c r="F11" s="240"/>
      <c r="G11" s="241">
        <f>ROUND(E11*F11,2)</f>
        <v>0</v>
      </c>
      <c r="H11" s="240"/>
      <c r="I11" s="241">
        <f>ROUND(E11*H11,2)</f>
        <v>0</v>
      </c>
      <c r="J11" s="240"/>
      <c r="K11" s="241">
        <f>ROUND(E11*J11,2)</f>
        <v>0</v>
      </c>
      <c r="L11" s="241">
        <v>21</v>
      </c>
      <c r="M11" s="241">
        <f>G11*(1+L11/100)</f>
        <v>0</v>
      </c>
      <c r="N11" s="239">
        <v>0</v>
      </c>
      <c r="O11" s="239">
        <f>ROUND(E11*N11,2)</f>
        <v>0</v>
      </c>
      <c r="P11" s="239">
        <v>0</v>
      </c>
      <c r="Q11" s="239">
        <f>ROUND(E11*P11,2)</f>
        <v>0</v>
      </c>
      <c r="R11" s="241"/>
      <c r="S11" s="241" t="s">
        <v>316</v>
      </c>
      <c r="T11" s="242" t="s">
        <v>281</v>
      </c>
      <c r="U11" s="222">
        <v>0</v>
      </c>
      <c r="V11" s="222">
        <f>ROUND(E11*U11,2)</f>
        <v>0</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61</v>
      </c>
      <c r="D12" s="226"/>
      <c r="E12" s="227">
        <v>2</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3</v>
      </c>
      <c r="B13" s="237" t="s">
        <v>3241</v>
      </c>
      <c r="C13" s="247" t="s">
        <v>3242</v>
      </c>
      <c r="D13" s="238" t="s">
        <v>382</v>
      </c>
      <c r="E13" s="239">
        <v>4</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c r="S13" s="241" t="s">
        <v>316</v>
      </c>
      <c r="T13" s="242" t="s">
        <v>281</v>
      </c>
      <c r="U13" s="222">
        <v>0</v>
      </c>
      <c r="V13" s="222">
        <f>ROUND(E13*U13,2)</f>
        <v>0</v>
      </c>
      <c r="W13" s="222"/>
      <c r="X13" s="222" t="s">
        <v>399</v>
      </c>
      <c r="Y13" s="222" t="s">
        <v>283</v>
      </c>
      <c r="Z13" s="212"/>
      <c r="AA13" s="212"/>
      <c r="AB13" s="212"/>
      <c r="AC13" s="212"/>
      <c r="AD13" s="212"/>
      <c r="AE13" s="212"/>
      <c r="AF13" s="212"/>
      <c r="AG13" s="212" t="s">
        <v>400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49" t="s">
        <v>67</v>
      </c>
      <c r="D14" s="226"/>
      <c r="E14" s="227">
        <v>4</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4</v>
      </c>
      <c r="B15" s="237" t="s">
        <v>3243</v>
      </c>
      <c r="C15" s="247" t="s">
        <v>3244</v>
      </c>
      <c r="D15" s="238" t="s">
        <v>382</v>
      </c>
      <c r="E15" s="239">
        <v>2</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c r="S15" s="241" t="s">
        <v>316</v>
      </c>
      <c r="T15" s="242" t="s">
        <v>281</v>
      </c>
      <c r="U15" s="222">
        <v>0</v>
      </c>
      <c r="V15" s="222">
        <f>ROUND(E15*U15,2)</f>
        <v>0</v>
      </c>
      <c r="W15" s="222"/>
      <c r="X15" s="222" t="s">
        <v>399</v>
      </c>
      <c r="Y15" s="222" t="s">
        <v>283</v>
      </c>
      <c r="Z15" s="212"/>
      <c r="AA15" s="212"/>
      <c r="AB15" s="212"/>
      <c r="AC15" s="212"/>
      <c r="AD15" s="212"/>
      <c r="AE15" s="212"/>
      <c r="AF15" s="212"/>
      <c r="AG15" s="212" t="s">
        <v>400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9" t="s">
        <v>61</v>
      </c>
      <c r="D16" s="226"/>
      <c r="E16" s="227">
        <v>2</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5</v>
      </c>
      <c r="B17" s="237" t="s">
        <v>3245</v>
      </c>
      <c r="C17" s="247" t="s">
        <v>3246</v>
      </c>
      <c r="D17" s="238" t="s">
        <v>382</v>
      </c>
      <c r="E17" s="239">
        <v>2</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316</v>
      </c>
      <c r="T17" s="242" t="s">
        <v>281</v>
      </c>
      <c r="U17" s="222">
        <v>0</v>
      </c>
      <c r="V17" s="222">
        <f>ROUND(E17*U17,2)</f>
        <v>0</v>
      </c>
      <c r="W17" s="222"/>
      <c r="X17" s="222" t="s">
        <v>399</v>
      </c>
      <c r="Y17" s="222" t="s">
        <v>283</v>
      </c>
      <c r="Z17" s="212"/>
      <c r="AA17" s="212"/>
      <c r="AB17" s="212"/>
      <c r="AC17" s="212"/>
      <c r="AD17" s="212"/>
      <c r="AE17" s="212"/>
      <c r="AF17" s="212"/>
      <c r="AG17" s="212" t="s">
        <v>400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49" t="s">
        <v>61</v>
      </c>
      <c r="D18" s="226"/>
      <c r="E18" s="227">
        <v>2</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36">
        <v>6</v>
      </c>
      <c r="B19" s="237" t="s">
        <v>3247</v>
      </c>
      <c r="C19" s="247" t="s">
        <v>3248</v>
      </c>
      <c r="D19" s="238" t="s">
        <v>382</v>
      </c>
      <c r="E19" s="239">
        <v>1</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316</v>
      </c>
      <c r="T19" s="242" t="s">
        <v>281</v>
      </c>
      <c r="U19" s="222">
        <v>0</v>
      </c>
      <c r="V19" s="222">
        <f>ROUND(E19*U19,2)</f>
        <v>0</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9" t="s">
        <v>58</v>
      </c>
      <c r="D20" s="226"/>
      <c r="E20" s="227">
        <v>1</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36">
        <v>7</v>
      </c>
      <c r="B21" s="237" t="s">
        <v>3249</v>
      </c>
      <c r="C21" s="247" t="s">
        <v>3250</v>
      </c>
      <c r="D21" s="238" t="s">
        <v>382</v>
      </c>
      <c r="E21" s="239">
        <v>3</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c r="S21" s="241" t="s">
        <v>316</v>
      </c>
      <c r="T21" s="242" t="s">
        <v>281</v>
      </c>
      <c r="U21" s="222">
        <v>0</v>
      </c>
      <c r="V21" s="222">
        <f>ROUND(E21*U21,2)</f>
        <v>0</v>
      </c>
      <c r="W21" s="222"/>
      <c r="X21" s="222" t="s">
        <v>399</v>
      </c>
      <c r="Y21" s="222" t="s">
        <v>283</v>
      </c>
      <c r="Z21" s="212"/>
      <c r="AA21" s="212"/>
      <c r="AB21" s="212"/>
      <c r="AC21" s="212"/>
      <c r="AD21" s="212"/>
      <c r="AE21" s="212"/>
      <c r="AF21" s="212"/>
      <c r="AG21" s="212" t="s">
        <v>400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9" t="s">
        <v>64</v>
      </c>
      <c r="D22" s="226"/>
      <c r="E22" s="227">
        <v>3</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6">
        <v>8</v>
      </c>
      <c r="B23" s="237" t="s">
        <v>3253</v>
      </c>
      <c r="C23" s="247" t="s">
        <v>3254</v>
      </c>
      <c r="D23" s="238" t="s">
        <v>382</v>
      </c>
      <c r="E23" s="239">
        <v>1</v>
      </c>
      <c r="F23" s="240"/>
      <c r="G23" s="241">
        <f>ROUND(E23*F23,2)</f>
        <v>0</v>
      </c>
      <c r="H23" s="240"/>
      <c r="I23" s="241">
        <f>ROUND(E23*H23,2)</f>
        <v>0</v>
      </c>
      <c r="J23" s="240"/>
      <c r="K23" s="241">
        <f>ROUND(E23*J23,2)</f>
        <v>0</v>
      </c>
      <c r="L23" s="241">
        <v>21</v>
      </c>
      <c r="M23" s="241">
        <f>G23*(1+L23/100)</f>
        <v>0</v>
      </c>
      <c r="N23" s="239">
        <v>0</v>
      </c>
      <c r="O23" s="239">
        <f>ROUND(E23*N23,2)</f>
        <v>0</v>
      </c>
      <c r="P23" s="239">
        <v>0</v>
      </c>
      <c r="Q23" s="239">
        <f>ROUND(E23*P23,2)</f>
        <v>0</v>
      </c>
      <c r="R23" s="241"/>
      <c r="S23" s="241" t="s">
        <v>316</v>
      </c>
      <c r="T23" s="242" t="s">
        <v>281</v>
      </c>
      <c r="U23" s="222">
        <v>0</v>
      </c>
      <c r="V23" s="222">
        <f>ROUND(E23*U23,2)</f>
        <v>0</v>
      </c>
      <c r="W23" s="222"/>
      <c r="X23" s="222" t="s">
        <v>399</v>
      </c>
      <c r="Y23" s="222" t="s">
        <v>283</v>
      </c>
      <c r="Z23" s="212"/>
      <c r="AA23" s="212"/>
      <c r="AB23" s="212"/>
      <c r="AC23" s="212"/>
      <c r="AD23" s="212"/>
      <c r="AE23" s="212"/>
      <c r="AF23" s="212"/>
      <c r="AG23" s="212" t="s">
        <v>400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9" t="s">
        <v>58</v>
      </c>
      <c r="D24" s="226"/>
      <c r="E24" s="227">
        <v>1</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36">
        <v>9</v>
      </c>
      <c r="B25" s="237" t="s">
        <v>3261</v>
      </c>
      <c r="C25" s="247" t="s">
        <v>3333</v>
      </c>
      <c r="D25" s="238" t="s">
        <v>382</v>
      </c>
      <c r="E25" s="239">
        <v>3</v>
      </c>
      <c r="F25" s="240"/>
      <c r="G25" s="241">
        <f>ROUND(E25*F25,2)</f>
        <v>0</v>
      </c>
      <c r="H25" s="240"/>
      <c r="I25" s="241">
        <f>ROUND(E25*H25,2)</f>
        <v>0</v>
      </c>
      <c r="J25" s="240"/>
      <c r="K25" s="241">
        <f>ROUND(E25*J25,2)</f>
        <v>0</v>
      </c>
      <c r="L25" s="241">
        <v>21</v>
      </c>
      <c r="M25" s="241">
        <f>G25*(1+L25/100)</f>
        <v>0</v>
      </c>
      <c r="N25" s="239">
        <v>0</v>
      </c>
      <c r="O25" s="239">
        <f>ROUND(E25*N25,2)</f>
        <v>0</v>
      </c>
      <c r="P25" s="239">
        <v>0</v>
      </c>
      <c r="Q25" s="239">
        <f>ROUND(E25*P25,2)</f>
        <v>0</v>
      </c>
      <c r="R25" s="241"/>
      <c r="S25" s="241" t="s">
        <v>316</v>
      </c>
      <c r="T25" s="242" t="s">
        <v>281</v>
      </c>
      <c r="U25" s="222">
        <v>0</v>
      </c>
      <c r="V25" s="222">
        <f>ROUND(E25*U25,2)</f>
        <v>0</v>
      </c>
      <c r="W25" s="222"/>
      <c r="X25" s="222" t="s">
        <v>399</v>
      </c>
      <c r="Y25" s="222" t="s">
        <v>283</v>
      </c>
      <c r="Z25" s="212"/>
      <c r="AA25" s="212"/>
      <c r="AB25" s="212"/>
      <c r="AC25" s="212"/>
      <c r="AD25" s="212"/>
      <c r="AE25" s="212"/>
      <c r="AF25" s="212"/>
      <c r="AG25" s="212" t="s">
        <v>400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49" t="s">
        <v>64</v>
      </c>
      <c r="D26" s="226"/>
      <c r="E26" s="227">
        <v>3</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36">
        <v>10</v>
      </c>
      <c r="B27" s="237" t="s">
        <v>3263</v>
      </c>
      <c r="C27" s="247" t="s">
        <v>3334</v>
      </c>
      <c r="D27" s="238" t="s">
        <v>382</v>
      </c>
      <c r="E27" s="239">
        <v>3</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c r="S27" s="241" t="s">
        <v>316</v>
      </c>
      <c r="T27" s="242" t="s">
        <v>281</v>
      </c>
      <c r="U27" s="222">
        <v>0</v>
      </c>
      <c r="V27" s="222">
        <f>ROUND(E27*U27,2)</f>
        <v>0</v>
      </c>
      <c r="W27" s="222"/>
      <c r="X27" s="222" t="s">
        <v>399</v>
      </c>
      <c r="Y27" s="222" t="s">
        <v>283</v>
      </c>
      <c r="Z27" s="212"/>
      <c r="AA27" s="212"/>
      <c r="AB27" s="212"/>
      <c r="AC27" s="212"/>
      <c r="AD27" s="212"/>
      <c r="AE27" s="212"/>
      <c r="AF27" s="212"/>
      <c r="AG27" s="212" t="s">
        <v>400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49" t="s">
        <v>64</v>
      </c>
      <c r="D28" s="226"/>
      <c r="E28" s="227">
        <v>3</v>
      </c>
      <c r="F28" s="222"/>
      <c r="G28" s="222"/>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288</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11</v>
      </c>
      <c r="B29" s="237" t="s">
        <v>3267</v>
      </c>
      <c r="C29" s="247" t="s">
        <v>3335</v>
      </c>
      <c r="D29" s="238" t="s">
        <v>382</v>
      </c>
      <c r="E29" s="239">
        <v>1</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c r="S29" s="241" t="s">
        <v>316</v>
      </c>
      <c r="T29" s="242" t="s">
        <v>281</v>
      </c>
      <c r="U29" s="222">
        <v>0</v>
      </c>
      <c r="V29" s="222">
        <f>ROUND(E29*U29,2)</f>
        <v>0</v>
      </c>
      <c r="W29" s="222"/>
      <c r="X29" s="222" t="s">
        <v>399</v>
      </c>
      <c r="Y29" s="222" t="s">
        <v>283</v>
      </c>
      <c r="Z29" s="212"/>
      <c r="AA29" s="212"/>
      <c r="AB29" s="212"/>
      <c r="AC29" s="212"/>
      <c r="AD29" s="212"/>
      <c r="AE29" s="212"/>
      <c r="AF29" s="212"/>
      <c r="AG29" s="212" t="s">
        <v>400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9" t="s">
        <v>58</v>
      </c>
      <c r="D30" s="226"/>
      <c r="E30" s="227">
        <v>1</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12</v>
      </c>
      <c r="B31" s="237" t="s">
        <v>3269</v>
      </c>
      <c r="C31" s="247" t="s">
        <v>3336</v>
      </c>
      <c r="D31" s="238" t="s">
        <v>382</v>
      </c>
      <c r="E31" s="239">
        <v>1</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c r="S31" s="241" t="s">
        <v>316</v>
      </c>
      <c r="T31" s="242" t="s">
        <v>281</v>
      </c>
      <c r="U31" s="222">
        <v>0</v>
      </c>
      <c r="V31" s="222">
        <f>ROUND(E31*U31,2)</f>
        <v>0</v>
      </c>
      <c r="W31" s="222"/>
      <c r="X31" s="222" t="s">
        <v>399</v>
      </c>
      <c r="Y31" s="222" t="s">
        <v>283</v>
      </c>
      <c r="Z31" s="212"/>
      <c r="AA31" s="212"/>
      <c r="AB31" s="212"/>
      <c r="AC31" s="212"/>
      <c r="AD31" s="212"/>
      <c r="AE31" s="212"/>
      <c r="AF31" s="212"/>
      <c r="AG31" s="212" t="s">
        <v>400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9" t="s">
        <v>58</v>
      </c>
      <c r="D32" s="226"/>
      <c r="E32" s="227">
        <v>1</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13</v>
      </c>
      <c r="B33" s="237" t="s">
        <v>3273</v>
      </c>
      <c r="C33" s="247" t="s">
        <v>3274</v>
      </c>
      <c r="D33" s="238" t="s">
        <v>382</v>
      </c>
      <c r="E33" s="239">
        <v>1</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c r="S33" s="241" t="s">
        <v>316</v>
      </c>
      <c r="T33" s="242" t="s">
        <v>281</v>
      </c>
      <c r="U33" s="222">
        <v>0</v>
      </c>
      <c r="V33" s="222">
        <f>ROUND(E33*U33,2)</f>
        <v>0</v>
      </c>
      <c r="W33" s="222"/>
      <c r="X33" s="222" t="s">
        <v>399</v>
      </c>
      <c r="Y33" s="222" t="s">
        <v>283</v>
      </c>
      <c r="Z33" s="212"/>
      <c r="AA33" s="212"/>
      <c r="AB33" s="212"/>
      <c r="AC33" s="212"/>
      <c r="AD33" s="212"/>
      <c r="AE33" s="212"/>
      <c r="AF33" s="212"/>
      <c r="AG33" s="212" t="s">
        <v>400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9" t="s">
        <v>58</v>
      </c>
      <c r="D34" s="226"/>
      <c r="E34" s="227">
        <v>1</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14</v>
      </c>
      <c r="B35" s="237" t="s">
        <v>3275</v>
      </c>
      <c r="C35" s="247" t="s">
        <v>3337</v>
      </c>
      <c r="D35" s="238" t="s">
        <v>382</v>
      </c>
      <c r="E35" s="239">
        <v>2</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c r="S35" s="241" t="s">
        <v>316</v>
      </c>
      <c r="T35" s="242" t="s">
        <v>281</v>
      </c>
      <c r="U35" s="222">
        <v>0</v>
      </c>
      <c r="V35" s="222">
        <f>ROUND(E35*U35,2)</f>
        <v>0</v>
      </c>
      <c r="W35" s="222"/>
      <c r="X35" s="222" t="s">
        <v>399</v>
      </c>
      <c r="Y35" s="222" t="s">
        <v>283</v>
      </c>
      <c r="Z35" s="212"/>
      <c r="AA35" s="212"/>
      <c r="AB35" s="212"/>
      <c r="AC35" s="212"/>
      <c r="AD35" s="212"/>
      <c r="AE35" s="212"/>
      <c r="AF35" s="212"/>
      <c r="AG35" s="212" t="s">
        <v>400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9" t="s">
        <v>61</v>
      </c>
      <c r="D36" s="226"/>
      <c r="E36" s="227">
        <v>2</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15</v>
      </c>
      <c r="B37" s="237" t="s">
        <v>3277</v>
      </c>
      <c r="C37" s="247" t="s">
        <v>3278</v>
      </c>
      <c r="D37" s="238" t="s">
        <v>382</v>
      </c>
      <c r="E37" s="239">
        <v>6</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c r="S37" s="241" t="s">
        <v>316</v>
      </c>
      <c r="T37" s="242" t="s">
        <v>281</v>
      </c>
      <c r="U37" s="222">
        <v>0</v>
      </c>
      <c r="V37" s="222">
        <f>ROUND(E37*U37,2)</f>
        <v>0</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152</v>
      </c>
      <c r="D38" s="226"/>
      <c r="E38" s="227">
        <v>6</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16</v>
      </c>
      <c r="B39" s="237" t="s">
        <v>3279</v>
      </c>
      <c r="C39" s="247" t="s">
        <v>3280</v>
      </c>
      <c r="D39" s="238" t="s">
        <v>382</v>
      </c>
      <c r="E39" s="239">
        <v>5</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c r="S39" s="241" t="s">
        <v>316</v>
      </c>
      <c r="T39" s="242" t="s">
        <v>281</v>
      </c>
      <c r="U39" s="222">
        <v>0</v>
      </c>
      <c r="V39" s="222">
        <f>ROUND(E39*U39,2)</f>
        <v>0</v>
      </c>
      <c r="W39" s="222"/>
      <c r="X39" s="222" t="s">
        <v>399</v>
      </c>
      <c r="Y39" s="222" t="s">
        <v>283</v>
      </c>
      <c r="Z39" s="212"/>
      <c r="AA39" s="212"/>
      <c r="AB39" s="212"/>
      <c r="AC39" s="212"/>
      <c r="AD39" s="212"/>
      <c r="AE39" s="212"/>
      <c r="AF39" s="212"/>
      <c r="AG39" s="212" t="s">
        <v>400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9" t="s">
        <v>70</v>
      </c>
      <c r="D40" s="226"/>
      <c r="E40" s="227">
        <v>5</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36">
        <v>17</v>
      </c>
      <c r="B41" s="237" t="s">
        <v>3281</v>
      </c>
      <c r="C41" s="247" t="s">
        <v>3282</v>
      </c>
      <c r="D41" s="238" t="s">
        <v>382</v>
      </c>
      <c r="E41" s="239">
        <v>1</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c r="S41" s="241" t="s">
        <v>316</v>
      </c>
      <c r="T41" s="242" t="s">
        <v>281</v>
      </c>
      <c r="U41" s="222">
        <v>0</v>
      </c>
      <c r="V41" s="222">
        <f>ROUND(E41*U41,2)</f>
        <v>0</v>
      </c>
      <c r="W41" s="222"/>
      <c r="X41" s="222" t="s">
        <v>399</v>
      </c>
      <c r="Y41" s="222" t="s">
        <v>283</v>
      </c>
      <c r="Z41" s="212"/>
      <c r="AA41" s="212"/>
      <c r="AB41" s="212"/>
      <c r="AC41" s="212"/>
      <c r="AD41" s="212"/>
      <c r="AE41" s="212"/>
      <c r="AF41" s="212"/>
      <c r="AG41" s="212" t="s">
        <v>400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9" t="s">
        <v>58</v>
      </c>
      <c r="D42" s="226"/>
      <c r="E42" s="227">
        <v>1</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6">
        <v>18</v>
      </c>
      <c r="B43" s="237" t="s">
        <v>3283</v>
      </c>
      <c r="C43" s="247" t="s">
        <v>3284</v>
      </c>
      <c r="D43" s="238" t="s">
        <v>351</v>
      </c>
      <c r="E43" s="239">
        <v>12</v>
      </c>
      <c r="F43" s="240"/>
      <c r="G43" s="241">
        <f>ROUND(E43*F43,2)</f>
        <v>0</v>
      </c>
      <c r="H43" s="240"/>
      <c r="I43" s="241">
        <f>ROUND(E43*H43,2)</f>
        <v>0</v>
      </c>
      <c r="J43" s="240"/>
      <c r="K43" s="241">
        <f>ROUND(E43*J43,2)</f>
        <v>0</v>
      </c>
      <c r="L43" s="241">
        <v>21</v>
      </c>
      <c r="M43" s="241">
        <f>G43*(1+L43/100)</f>
        <v>0</v>
      </c>
      <c r="N43" s="239">
        <v>0</v>
      </c>
      <c r="O43" s="239">
        <f>ROUND(E43*N43,2)</f>
        <v>0</v>
      </c>
      <c r="P43" s="239">
        <v>0</v>
      </c>
      <c r="Q43" s="239">
        <f>ROUND(E43*P43,2)</f>
        <v>0</v>
      </c>
      <c r="R43" s="241"/>
      <c r="S43" s="241" t="s">
        <v>316</v>
      </c>
      <c r="T43" s="242" t="s">
        <v>281</v>
      </c>
      <c r="U43" s="222">
        <v>0</v>
      </c>
      <c r="V43" s="222">
        <f>ROUND(E43*U43,2)</f>
        <v>0</v>
      </c>
      <c r="W43" s="222"/>
      <c r="X43" s="222" t="s">
        <v>399</v>
      </c>
      <c r="Y43" s="222" t="s">
        <v>283</v>
      </c>
      <c r="Z43" s="212"/>
      <c r="AA43" s="212"/>
      <c r="AB43" s="212"/>
      <c r="AC43" s="212"/>
      <c r="AD43" s="212"/>
      <c r="AE43" s="212"/>
      <c r="AF43" s="212"/>
      <c r="AG43" s="212" t="s">
        <v>400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49" t="s">
        <v>3338</v>
      </c>
      <c r="D44" s="226"/>
      <c r="E44" s="227">
        <v>12</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19</v>
      </c>
      <c r="B45" s="237" t="s">
        <v>3286</v>
      </c>
      <c r="C45" s="247" t="s">
        <v>3287</v>
      </c>
      <c r="D45" s="238" t="s">
        <v>878</v>
      </c>
      <c r="E45" s="239">
        <v>1</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c r="S45" s="241" t="s">
        <v>316</v>
      </c>
      <c r="T45" s="242" t="s">
        <v>281</v>
      </c>
      <c r="U45" s="222">
        <v>0</v>
      </c>
      <c r="V45" s="222">
        <f>ROUND(E45*U45,2)</f>
        <v>0</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49" t="s">
        <v>58</v>
      </c>
      <c r="D46" s="226"/>
      <c r="E46" s="227">
        <v>1</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6">
        <v>20</v>
      </c>
      <c r="B47" s="237" t="s">
        <v>3288</v>
      </c>
      <c r="C47" s="247" t="s">
        <v>3289</v>
      </c>
      <c r="D47" s="238" t="s">
        <v>878</v>
      </c>
      <c r="E47" s="239">
        <v>1</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c r="S47" s="241" t="s">
        <v>316</v>
      </c>
      <c r="T47" s="242" t="s">
        <v>281</v>
      </c>
      <c r="U47" s="222">
        <v>0</v>
      </c>
      <c r="V47" s="222">
        <f>ROUND(E47*U47,2)</f>
        <v>0</v>
      </c>
      <c r="W47" s="222"/>
      <c r="X47" s="222" t="s">
        <v>399</v>
      </c>
      <c r="Y47" s="222" t="s">
        <v>283</v>
      </c>
      <c r="Z47" s="212"/>
      <c r="AA47" s="212"/>
      <c r="AB47" s="212"/>
      <c r="AC47" s="212"/>
      <c r="AD47" s="212"/>
      <c r="AE47" s="212"/>
      <c r="AF47" s="212"/>
      <c r="AG47" s="212" t="s">
        <v>400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9" t="s">
        <v>58</v>
      </c>
      <c r="D48" s="226"/>
      <c r="E48" s="227">
        <v>1</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21</v>
      </c>
      <c r="B49" s="237" t="s">
        <v>3290</v>
      </c>
      <c r="C49" s="247" t="s">
        <v>3291</v>
      </c>
      <c r="D49" s="238" t="s">
        <v>564</v>
      </c>
      <c r="E49" s="239">
        <v>150</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316</v>
      </c>
      <c r="T49" s="242" t="s">
        <v>281</v>
      </c>
      <c r="U49" s="222">
        <v>0</v>
      </c>
      <c r="V49" s="222">
        <f>ROUND(E49*U49,2)</f>
        <v>0</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49" t="s">
        <v>3295</v>
      </c>
      <c r="D50" s="226"/>
      <c r="E50" s="227">
        <v>150</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6">
        <v>22</v>
      </c>
      <c r="B51" s="237" t="s">
        <v>3296</v>
      </c>
      <c r="C51" s="247" t="s">
        <v>3297</v>
      </c>
      <c r="D51" s="238" t="s">
        <v>564</v>
      </c>
      <c r="E51" s="239">
        <v>160</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c r="S51" s="241" t="s">
        <v>316</v>
      </c>
      <c r="T51" s="242" t="s">
        <v>281</v>
      </c>
      <c r="U51" s="222">
        <v>0</v>
      </c>
      <c r="V51" s="222">
        <f>ROUND(E51*U51,2)</f>
        <v>0</v>
      </c>
      <c r="W51" s="222"/>
      <c r="X51" s="222" t="s">
        <v>399</v>
      </c>
      <c r="Y51" s="222" t="s">
        <v>283</v>
      </c>
      <c r="Z51" s="212"/>
      <c r="AA51" s="212"/>
      <c r="AB51" s="212"/>
      <c r="AC51" s="212"/>
      <c r="AD51" s="212"/>
      <c r="AE51" s="212"/>
      <c r="AF51" s="212"/>
      <c r="AG51" s="212" t="s">
        <v>400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49" t="s">
        <v>3339</v>
      </c>
      <c r="D52" s="226"/>
      <c r="E52" s="227">
        <v>160</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36">
        <v>23</v>
      </c>
      <c r="B53" s="237" t="s">
        <v>3303</v>
      </c>
      <c r="C53" s="247" t="s">
        <v>3304</v>
      </c>
      <c r="D53" s="238" t="s">
        <v>564</v>
      </c>
      <c r="E53" s="239">
        <v>10</v>
      </c>
      <c r="F53" s="240"/>
      <c r="G53" s="241">
        <f>ROUND(E53*F53,2)</f>
        <v>0</v>
      </c>
      <c r="H53" s="240"/>
      <c r="I53" s="241">
        <f>ROUND(E53*H53,2)</f>
        <v>0</v>
      </c>
      <c r="J53" s="240"/>
      <c r="K53" s="241">
        <f>ROUND(E53*J53,2)</f>
        <v>0</v>
      </c>
      <c r="L53" s="241">
        <v>21</v>
      </c>
      <c r="M53" s="241">
        <f>G53*(1+L53/100)</f>
        <v>0</v>
      </c>
      <c r="N53" s="239">
        <v>0</v>
      </c>
      <c r="O53" s="239">
        <f>ROUND(E53*N53,2)</f>
        <v>0</v>
      </c>
      <c r="P53" s="239">
        <v>0</v>
      </c>
      <c r="Q53" s="239">
        <f>ROUND(E53*P53,2)</f>
        <v>0</v>
      </c>
      <c r="R53" s="241"/>
      <c r="S53" s="241" t="s">
        <v>316</v>
      </c>
      <c r="T53" s="242" t="s">
        <v>281</v>
      </c>
      <c r="U53" s="222">
        <v>0</v>
      </c>
      <c r="V53" s="222">
        <f>ROUND(E53*U53,2)</f>
        <v>0</v>
      </c>
      <c r="W53" s="222"/>
      <c r="X53" s="222" t="s">
        <v>399</v>
      </c>
      <c r="Y53" s="222" t="s">
        <v>283</v>
      </c>
      <c r="Z53" s="212"/>
      <c r="AA53" s="212"/>
      <c r="AB53" s="212"/>
      <c r="AC53" s="212"/>
      <c r="AD53" s="212"/>
      <c r="AE53" s="212"/>
      <c r="AF53" s="212"/>
      <c r="AG53" s="212" t="s">
        <v>400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49" t="s">
        <v>3044</v>
      </c>
      <c r="D54" s="226"/>
      <c r="E54" s="227">
        <v>10</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24</v>
      </c>
      <c r="B55" s="237" t="s">
        <v>3305</v>
      </c>
      <c r="C55" s="247" t="s">
        <v>3306</v>
      </c>
      <c r="D55" s="238" t="s">
        <v>564</v>
      </c>
      <c r="E55" s="239">
        <v>20</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c r="S55" s="241" t="s">
        <v>316</v>
      </c>
      <c r="T55" s="242" t="s">
        <v>281</v>
      </c>
      <c r="U55" s="222">
        <v>0</v>
      </c>
      <c r="V55" s="222">
        <f>ROUND(E55*U55,2)</f>
        <v>0</v>
      </c>
      <c r="W55" s="222"/>
      <c r="X55" s="222" t="s">
        <v>399</v>
      </c>
      <c r="Y55" s="222" t="s">
        <v>283</v>
      </c>
      <c r="Z55" s="212"/>
      <c r="AA55" s="212"/>
      <c r="AB55" s="212"/>
      <c r="AC55" s="212"/>
      <c r="AD55" s="212"/>
      <c r="AE55" s="212"/>
      <c r="AF55" s="212"/>
      <c r="AG55" s="212" t="s">
        <v>400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49" t="s">
        <v>3197</v>
      </c>
      <c r="D56" s="226"/>
      <c r="E56" s="227">
        <v>20</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36">
        <v>25</v>
      </c>
      <c r="B57" s="237" t="s">
        <v>3311</v>
      </c>
      <c r="C57" s="247" t="s">
        <v>3312</v>
      </c>
      <c r="D57" s="238" t="s">
        <v>382</v>
      </c>
      <c r="E57" s="239">
        <v>20</v>
      </c>
      <c r="F57" s="240"/>
      <c r="G57" s="241">
        <f>ROUND(E57*F57,2)</f>
        <v>0</v>
      </c>
      <c r="H57" s="240"/>
      <c r="I57" s="241">
        <f>ROUND(E57*H57,2)</f>
        <v>0</v>
      </c>
      <c r="J57" s="240"/>
      <c r="K57" s="241">
        <f>ROUND(E57*J57,2)</f>
        <v>0</v>
      </c>
      <c r="L57" s="241">
        <v>21</v>
      </c>
      <c r="M57" s="241">
        <f>G57*(1+L57/100)</f>
        <v>0</v>
      </c>
      <c r="N57" s="239">
        <v>0</v>
      </c>
      <c r="O57" s="239">
        <f>ROUND(E57*N57,2)</f>
        <v>0</v>
      </c>
      <c r="P57" s="239">
        <v>0</v>
      </c>
      <c r="Q57" s="239">
        <f>ROUND(E57*P57,2)</f>
        <v>0</v>
      </c>
      <c r="R57" s="241"/>
      <c r="S57" s="241" t="s">
        <v>316</v>
      </c>
      <c r="T57" s="242" t="s">
        <v>281</v>
      </c>
      <c r="U57" s="222">
        <v>0</v>
      </c>
      <c r="V57" s="222">
        <f>ROUND(E57*U57,2)</f>
        <v>0</v>
      </c>
      <c r="W57" s="222"/>
      <c r="X57" s="222" t="s">
        <v>399</v>
      </c>
      <c r="Y57" s="222" t="s">
        <v>283</v>
      </c>
      <c r="Z57" s="212"/>
      <c r="AA57" s="212"/>
      <c r="AB57" s="212"/>
      <c r="AC57" s="212"/>
      <c r="AD57" s="212"/>
      <c r="AE57" s="212"/>
      <c r="AF57" s="212"/>
      <c r="AG57" s="212" t="s">
        <v>400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49" t="s">
        <v>3197</v>
      </c>
      <c r="D58" s="226"/>
      <c r="E58" s="227">
        <v>20</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36">
        <v>26</v>
      </c>
      <c r="B59" s="237" t="s">
        <v>3313</v>
      </c>
      <c r="C59" s="247" t="s">
        <v>3314</v>
      </c>
      <c r="D59" s="238" t="s">
        <v>351</v>
      </c>
      <c r="E59" s="239">
        <v>1</v>
      </c>
      <c r="F59" s="240"/>
      <c r="G59" s="241">
        <f>ROUND(E59*F59,2)</f>
        <v>0</v>
      </c>
      <c r="H59" s="240"/>
      <c r="I59" s="241">
        <f>ROUND(E59*H59,2)</f>
        <v>0</v>
      </c>
      <c r="J59" s="240"/>
      <c r="K59" s="241">
        <f>ROUND(E59*J59,2)</f>
        <v>0</v>
      </c>
      <c r="L59" s="241">
        <v>21</v>
      </c>
      <c r="M59" s="241">
        <f>G59*(1+L59/100)</f>
        <v>0</v>
      </c>
      <c r="N59" s="239">
        <v>0</v>
      </c>
      <c r="O59" s="239">
        <f>ROUND(E59*N59,2)</f>
        <v>0</v>
      </c>
      <c r="P59" s="239">
        <v>0</v>
      </c>
      <c r="Q59" s="239">
        <f>ROUND(E59*P59,2)</f>
        <v>0</v>
      </c>
      <c r="R59" s="241"/>
      <c r="S59" s="241" t="s">
        <v>316</v>
      </c>
      <c r="T59" s="242" t="s">
        <v>281</v>
      </c>
      <c r="U59" s="222">
        <v>0</v>
      </c>
      <c r="V59" s="222">
        <f>ROUND(E59*U59,2)</f>
        <v>0</v>
      </c>
      <c r="W59" s="222"/>
      <c r="X59" s="222" t="s">
        <v>399</v>
      </c>
      <c r="Y59" s="222" t="s">
        <v>283</v>
      </c>
      <c r="Z59" s="212"/>
      <c r="AA59" s="212"/>
      <c r="AB59" s="212"/>
      <c r="AC59" s="212"/>
      <c r="AD59" s="212"/>
      <c r="AE59" s="212"/>
      <c r="AF59" s="212"/>
      <c r="AG59" s="212" t="s">
        <v>400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49" t="s">
        <v>58</v>
      </c>
      <c r="D60" s="226"/>
      <c r="E60" s="227">
        <v>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288</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36">
        <v>27</v>
      </c>
      <c r="B61" s="237" t="s">
        <v>3315</v>
      </c>
      <c r="C61" s="247" t="s">
        <v>3316</v>
      </c>
      <c r="D61" s="238" t="s">
        <v>564</v>
      </c>
      <c r="E61" s="239">
        <v>20</v>
      </c>
      <c r="F61" s="240"/>
      <c r="G61" s="241">
        <f>ROUND(E61*F61,2)</f>
        <v>0</v>
      </c>
      <c r="H61" s="240"/>
      <c r="I61" s="241">
        <f>ROUND(E61*H61,2)</f>
        <v>0</v>
      </c>
      <c r="J61" s="240"/>
      <c r="K61" s="241">
        <f>ROUND(E61*J61,2)</f>
        <v>0</v>
      </c>
      <c r="L61" s="241">
        <v>21</v>
      </c>
      <c r="M61" s="241">
        <f>G61*(1+L61/100)</f>
        <v>0</v>
      </c>
      <c r="N61" s="239">
        <v>0</v>
      </c>
      <c r="O61" s="239">
        <f>ROUND(E61*N61,2)</f>
        <v>0</v>
      </c>
      <c r="P61" s="239">
        <v>0</v>
      </c>
      <c r="Q61" s="239">
        <f>ROUND(E61*P61,2)</f>
        <v>0</v>
      </c>
      <c r="R61" s="241"/>
      <c r="S61" s="241" t="s">
        <v>316</v>
      </c>
      <c r="T61" s="242" t="s">
        <v>281</v>
      </c>
      <c r="U61" s="222">
        <v>0</v>
      </c>
      <c r="V61" s="222">
        <f>ROUND(E61*U61,2)</f>
        <v>0</v>
      </c>
      <c r="W61" s="222"/>
      <c r="X61" s="222" t="s">
        <v>399</v>
      </c>
      <c r="Y61" s="222" t="s">
        <v>283</v>
      </c>
      <c r="Z61" s="212"/>
      <c r="AA61" s="212"/>
      <c r="AB61" s="212"/>
      <c r="AC61" s="212"/>
      <c r="AD61" s="212"/>
      <c r="AE61" s="212"/>
      <c r="AF61" s="212"/>
      <c r="AG61" s="212" t="s">
        <v>400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49" t="s">
        <v>3197</v>
      </c>
      <c r="D62" s="226"/>
      <c r="E62" s="227">
        <v>20</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288</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36">
        <v>28</v>
      </c>
      <c r="B63" s="237" t="s">
        <v>3317</v>
      </c>
      <c r="C63" s="247" t="s">
        <v>3318</v>
      </c>
      <c r="D63" s="238" t="s">
        <v>564</v>
      </c>
      <c r="E63" s="239">
        <v>5</v>
      </c>
      <c r="F63" s="240"/>
      <c r="G63" s="241">
        <f>ROUND(E63*F63,2)</f>
        <v>0</v>
      </c>
      <c r="H63" s="240"/>
      <c r="I63" s="241">
        <f>ROUND(E63*H63,2)</f>
        <v>0</v>
      </c>
      <c r="J63" s="240"/>
      <c r="K63" s="241">
        <f>ROUND(E63*J63,2)</f>
        <v>0</v>
      </c>
      <c r="L63" s="241">
        <v>21</v>
      </c>
      <c r="M63" s="241">
        <f>G63*(1+L63/100)</f>
        <v>0</v>
      </c>
      <c r="N63" s="239">
        <v>0</v>
      </c>
      <c r="O63" s="239">
        <f>ROUND(E63*N63,2)</f>
        <v>0</v>
      </c>
      <c r="P63" s="239">
        <v>0</v>
      </c>
      <c r="Q63" s="239">
        <f>ROUND(E63*P63,2)</f>
        <v>0</v>
      </c>
      <c r="R63" s="241"/>
      <c r="S63" s="241" t="s">
        <v>316</v>
      </c>
      <c r="T63" s="242" t="s">
        <v>281</v>
      </c>
      <c r="U63" s="222">
        <v>0</v>
      </c>
      <c r="V63" s="222">
        <f>ROUND(E63*U63,2)</f>
        <v>0</v>
      </c>
      <c r="W63" s="222"/>
      <c r="X63" s="222" t="s">
        <v>399</v>
      </c>
      <c r="Y63" s="222" t="s">
        <v>283</v>
      </c>
      <c r="Z63" s="212"/>
      <c r="AA63" s="212"/>
      <c r="AB63" s="212"/>
      <c r="AC63" s="212"/>
      <c r="AD63" s="212"/>
      <c r="AE63" s="212"/>
      <c r="AF63" s="212"/>
      <c r="AG63" s="212" t="s">
        <v>400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49" t="s">
        <v>70</v>
      </c>
      <c r="D64" s="226"/>
      <c r="E64" s="227">
        <v>5</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6">
        <v>29</v>
      </c>
      <c r="B65" s="237" t="s">
        <v>3324</v>
      </c>
      <c r="C65" s="247" t="s">
        <v>3325</v>
      </c>
      <c r="D65" s="238" t="s">
        <v>878</v>
      </c>
      <c r="E65" s="239">
        <v>1</v>
      </c>
      <c r="F65" s="240"/>
      <c r="G65" s="241">
        <f>ROUND(E65*F65,2)</f>
        <v>0</v>
      </c>
      <c r="H65" s="240"/>
      <c r="I65" s="241">
        <f>ROUND(E65*H65,2)</f>
        <v>0</v>
      </c>
      <c r="J65" s="240"/>
      <c r="K65" s="241">
        <f>ROUND(E65*J65,2)</f>
        <v>0</v>
      </c>
      <c r="L65" s="241">
        <v>21</v>
      </c>
      <c r="M65" s="241">
        <f>G65*(1+L65/100)</f>
        <v>0</v>
      </c>
      <c r="N65" s="239">
        <v>0</v>
      </c>
      <c r="O65" s="239">
        <f>ROUND(E65*N65,2)</f>
        <v>0</v>
      </c>
      <c r="P65" s="239">
        <v>0</v>
      </c>
      <c r="Q65" s="239">
        <f>ROUND(E65*P65,2)</f>
        <v>0</v>
      </c>
      <c r="R65" s="241"/>
      <c r="S65" s="241" t="s">
        <v>316</v>
      </c>
      <c r="T65" s="242" t="s">
        <v>281</v>
      </c>
      <c r="U65" s="222">
        <v>0</v>
      </c>
      <c r="V65" s="222">
        <f>ROUND(E65*U65,2)</f>
        <v>0</v>
      </c>
      <c r="W65" s="222"/>
      <c r="X65" s="222" t="s">
        <v>399</v>
      </c>
      <c r="Y65" s="222" t="s">
        <v>283</v>
      </c>
      <c r="Z65" s="212"/>
      <c r="AA65" s="212"/>
      <c r="AB65" s="212"/>
      <c r="AC65" s="212"/>
      <c r="AD65" s="212"/>
      <c r="AE65" s="212"/>
      <c r="AF65" s="212"/>
      <c r="AG65" s="212" t="s">
        <v>400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49" t="s">
        <v>58</v>
      </c>
      <c r="D66" s="226"/>
      <c r="E66" s="227">
        <v>1</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288</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6">
        <v>30</v>
      </c>
      <c r="B67" s="237" t="s">
        <v>3326</v>
      </c>
      <c r="C67" s="247" t="s">
        <v>3327</v>
      </c>
      <c r="D67" s="238" t="s">
        <v>3211</v>
      </c>
      <c r="E67" s="239">
        <v>50</v>
      </c>
      <c r="F67" s="240"/>
      <c r="G67" s="241">
        <f>ROUND(E67*F67,2)</f>
        <v>0</v>
      </c>
      <c r="H67" s="240"/>
      <c r="I67" s="241">
        <f>ROUND(E67*H67,2)</f>
        <v>0</v>
      </c>
      <c r="J67" s="240"/>
      <c r="K67" s="241">
        <f>ROUND(E67*J67,2)</f>
        <v>0</v>
      </c>
      <c r="L67" s="241">
        <v>21</v>
      </c>
      <c r="M67" s="241">
        <f>G67*(1+L67/100)</f>
        <v>0</v>
      </c>
      <c r="N67" s="239">
        <v>0</v>
      </c>
      <c r="O67" s="239">
        <f>ROUND(E67*N67,2)</f>
        <v>0</v>
      </c>
      <c r="P67" s="239">
        <v>0</v>
      </c>
      <c r="Q67" s="239">
        <f>ROUND(E67*P67,2)</f>
        <v>0</v>
      </c>
      <c r="R67" s="241"/>
      <c r="S67" s="241" t="s">
        <v>316</v>
      </c>
      <c r="T67" s="242" t="s">
        <v>281</v>
      </c>
      <c r="U67" s="222">
        <v>0</v>
      </c>
      <c r="V67" s="222">
        <f>ROUND(E67*U67,2)</f>
        <v>0</v>
      </c>
      <c r="W67" s="222"/>
      <c r="X67" s="222" t="s">
        <v>399</v>
      </c>
      <c r="Y67" s="222" t="s">
        <v>283</v>
      </c>
      <c r="Z67" s="212"/>
      <c r="AA67" s="212"/>
      <c r="AB67" s="212"/>
      <c r="AC67" s="212"/>
      <c r="AD67" s="212"/>
      <c r="AE67" s="212"/>
      <c r="AF67" s="212"/>
      <c r="AG67" s="212" t="s">
        <v>400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9" t="s">
        <v>3185</v>
      </c>
      <c r="D68" s="226"/>
      <c r="E68" s="227">
        <v>50</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36">
        <v>31</v>
      </c>
      <c r="B69" s="237" t="s">
        <v>3328</v>
      </c>
      <c r="C69" s="247" t="s">
        <v>3329</v>
      </c>
      <c r="D69" s="238" t="s">
        <v>3211</v>
      </c>
      <c r="E69" s="239">
        <v>8</v>
      </c>
      <c r="F69" s="240"/>
      <c r="G69" s="241">
        <f>ROUND(E69*F69,2)</f>
        <v>0</v>
      </c>
      <c r="H69" s="240"/>
      <c r="I69" s="241">
        <f>ROUND(E69*H69,2)</f>
        <v>0</v>
      </c>
      <c r="J69" s="240"/>
      <c r="K69" s="241">
        <f>ROUND(E69*J69,2)</f>
        <v>0</v>
      </c>
      <c r="L69" s="241">
        <v>21</v>
      </c>
      <c r="M69" s="241">
        <f>G69*(1+L69/100)</f>
        <v>0</v>
      </c>
      <c r="N69" s="239">
        <v>0</v>
      </c>
      <c r="O69" s="239">
        <f>ROUND(E69*N69,2)</f>
        <v>0</v>
      </c>
      <c r="P69" s="239">
        <v>0</v>
      </c>
      <c r="Q69" s="239">
        <f>ROUND(E69*P69,2)</f>
        <v>0</v>
      </c>
      <c r="R69" s="241"/>
      <c r="S69" s="241" t="s">
        <v>316</v>
      </c>
      <c r="T69" s="242" t="s">
        <v>281</v>
      </c>
      <c r="U69" s="222">
        <v>0</v>
      </c>
      <c r="V69" s="222">
        <f>ROUND(E69*U69,2)</f>
        <v>0</v>
      </c>
      <c r="W69" s="222"/>
      <c r="X69" s="222" t="s">
        <v>399</v>
      </c>
      <c r="Y69" s="222" t="s">
        <v>283</v>
      </c>
      <c r="Z69" s="212"/>
      <c r="AA69" s="212"/>
      <c r="AB69" s="212"/>
      <c r="AC69" s="212"/>
      <c r="AD69" s="212"/>
      <c r="AE69" s="212"/>
      <c r="AF69" s="212"/>
      <c r="AG69" s="212" t="s">
        <v>400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49" t="s">
        <v>162</v>
      </c>
      <c r="D70" s="226"/>
      <c r="E70" s="227">
        <v>8</v>
      </c>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x14ac:dyDescent="0.2">
      <c r="A71" s="3"/>
      <c r="B71" s="4"/>
      <c r="C71" s="251"/>
      <c r="D71" s="6"/>
      <c r="E71" s="3"/>
      <c r="F71" s="3"/>
      <c r="G71" s="3"/>
      <c r="H71" s="3"/>
      <c r="I71" s="3"/>
      <c r="J71" s="3"/>
      <c r="K71" s="3"/>
      <c r="L71" s="3"/>
      <c r="M71" s="3"/>
      <c r="N71" s="3"/>
      <c r="O71" s="3"/>
      <c r="P71" s="3"/>
      <c r="Q71" s="3"/>
      <c r="R71" s="3"/>
      <c r="S71" s="3"/>
      <c r="T71" s="3"/>
      <c r="U71" s="3"/>
      <c r="V71" s="3"/>
      <c r="W71" s="3"/>
      <c r="X71" s="3"/>
      <c r="Y71" s="3"/>
      <c r="AE71">
        <v>15</v>
      </c>
      <c r="AF71">
        <v>21</v>
      </c>
      <c r="AG71" t="s">
        <v>261</v>
      </c>
    </row>
    <row r="72" spans="1:60" x14ac:dyDescent="0.2">
      <c r="A72" s="215"/>
      <c r="B72" s="216" t="s">
        <v>29</v>
      </c>
      <c r="C72" s="252"/>
      <c r="D72" s="217"/>
      <c r="E72" s="218"/>
      <c r="F72" s="218"/>
      <c r="G72" s="235">
        <f>G8</f>
        <v>0</v>
      </c>
      <c r="H72" s="3"/>
      <c r="I72" s="3"/>
      <c r="J72" s="3"/>
      <c r="K72" s="3"/>
      <c r="L72" s="3"/>
      <c r="M72" s="3"/>
      <c r="N72" s="3"/>
      <c r="O72" s="3"/>
      <c r="P72" s="3"/>
      <c r="Q72" s="3"/>
      <c r="R72" s="3"/>
      <c r="S72" s="3"/>
      <c r="T72" s="3"/>
      <c r="U72" s="3"/>
      <c r="V72" s="3"/>
      <c r="W72" s="3"/>
      <c r="X72" s="3"/>
      <c r="Y72" s="3"/>
      <c r="AE72">
        <f>SUMIF(L7:L70,AE71,G7:G70)</f>
        <v>0</v>
      </c>
      <c r="AF72">
        <f>SUMIF(L7:L70,AF71,G7:G70)</f>
        <v>0</v>
      </c>
      <c r="AG72" t="s">
        <v>405</v>
      </c>
    </row>
    <row r="73" spans="1:60" x14ac:dyDescent="0.2">
      <c r="C73" s="253"/>
      <c r="D73" s="10"/>
      <c r="AG73" t="s">
        <v>435</v>
      </c>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NY4C28lBlVatLJFOcp6ZyxSvL1Yq5h8CgaTGVKyGh+Bvgi4VqT0j+q7wldtNa12tYiOGKSgGfoCkxlfZeCS2Q==" saltValue="QvduWLwSqwiBZMwlzf+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24E4C-18C3-4FF6-ABF8-E5D94028550F}">
  <sheetPr codeName="List13">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83</v>
      </c>
      <c r="C3" s="201" t="s">
        <v>84</v>
      </c>
      <c r="D3" s="199"/>
      <c r="E3" s="199"/>
      <c r="F3" s="199"/>
      <c r="G3" s="200"/>
      <c r="AC3" s="176" t="s">
        <v>248</v>
      </c>
      <c r="AG3" t="s">
        <v>251</v>
      </c>
    </row>
    <row r="4" spans="1:60" ht="24.95" customHeight="1" x14ac:dyDescent="0.2">
      <c r="A4" s="202" t="s">
        <v>9</v>
      </c>
      <c r="B4" s="203" t="s">
        <v>85</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181</v>
      </c>
      <c r="C8" s="246" t="s">
        <v>182</v>
      </c>
      <c r="D8" s="231"/>
      <c r="E8" s="232"/>
      <c r="F8" s="233"/>
      <c r="G8" s="233">
        <f>SUMIF(AG9:AG25,"&lt;&gt;NOR",G9:G25)</f>
        <v>0</v>
      </c>
      <c r="H8" s="233"/>
      <c r="I8" s="233">
        <f>SUM(I9:I25)</f>
        <v>0</v>
      </c>
      <c r="J8" s="233"/>
      <c r="K8" s="233">
        <f>SUM(K9:K25)</f>
        <v>0</v>
      </c>
      <c r="L8" s="233"/>
      <c r="M8" s="233">
        <f>SUM(M9:M25)</f>
        <v>0</v>
      </c>
      <c r="N8" s="232"/>
      <c r="O8" s="232">
        <f>SUM(O9:O25)</f>
        <v>0.05</v>
      </c>
      <c r="P8" s="232"/>
      <c r="Q8" s="232">
        <f>SUM(Q9:Q25)</f>
        <v>0</v>
      </c>
      <c r="R8" s="233"/>
      <c r="S8" s="233"/>
      <c r="T8" s="234"/>
      <c r="U8" s="228"/>
      <c r="V8" s="228">
        <f>SUM(V9:V25)</f>
        <v>0.03</v>
      </c>
      <c r="W8" s="228"/>
      <c r="X8" s="228"/>
      <c r="Y8" s="228"/>
      <c r="AG8" t="s">
        <v>276</v>
      </c>
    </row>
    <row r="9" spans="1:60" outlineLevel="1" x14ac:dyDescent="0.2">
      <c r="A9" s="236">
        <v>1</v>
      </c>
      <c r="B9" s="237" t="s">
        <v>3035</v>
      </c>
      <c r="C9" s="247" t="s">
        <v>2295</v>
      </c>
      <c r="D9" s="238" t="s">
        <v>482</v>
      </c>
      <c r="E9" s="239">
        <v>0.02</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1079</v>
      </c>
      <c r="S9" s="241" t="s">
        <v>280</v>
      </c>
      <c r="T9" s="242" t="s">
        <v>441</v>
      </c>
      <c r="U9" s="222">
        <v>1.74</v>
      </c>
      <c r="V9" s="222">
        <f>ROUND(E9*U9,2)</f>
        <v>0.03</v>
      </c>
      <c r="W9" s="222"/>
      <c r="X9" s="222" t="s">
        <v>399</v>
      </c>
      <c r="Y9" s="222" t="s">
        <v>283</v>
      </c>
      <c r="Z9" s="212"/>
      <c r="AA9" s="212"/>
      <c r="AB9" s="212"/>
      <c r="AC9" s="212"/>
      <c r="AD9" s="212"/>
      <c r="AE9" s="212"/>
      <c r="AF9" s="212"/>
      <c r="AG9" s="212" t="s">
        <v>1036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4" t="s">
        <v>1076</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57">
        <v>2</v>
      </c>
      <c r="B11" s="258" t="s">
        <v>3340</v>
      </c>
      <c r="C11" s="265" t="s">
        <v>3341</v>
      </c>
      <c r="D11" s="259" t="s">
        <v>564</v>
      </c>
      <c r="E11" s="260">
        <v>95</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316</v>
      </c>
      <c r="T11" s="263" t="s">
        <v>281</v>
      </c>
      <c r="U11" s="222">
        <v>0</v>
      </c>
      <c r="V11" s="222">
        <f>ROUND(E11*U11,2)</f>
        <v>0</v>
      </c>
      <c r="W11" s="222"/>
      <c r="X11" s="222" t="s">
        <v>399</v>
      </c>
      <c r="Y11" s="222" t="s">
        <v>283</v>
      </c>
      <c r="Z11" s="212"/>
      <c r="AA11" s="212"/>
      <c r="AB11" s="212"/>
      <c r="AC11" s="212"/>
      <c r="AD11" s="212"/>
      <c r="AE11" s="212"/>
      <c r="AF11" s="212"/>
      <c r="AG11" s="212" t="s">
        <v>1036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33.75" outlineLevel="1" x14ac:dyDescent="0.2">
      <c r="A12" s="236">
        <v>3</v>
      </c>
      <c r="B12" s="237" t="s">
        <v>3342</v>
      </c>
      <c r="C12" s="247" t="s">
        <v>3343</v>
      </c>
      <c r="D12" s="238" t="s">
        <v>564</v>
      </c>
      <c r="E12" s="239">
        <v>6</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c r="S12" s="241" t="s">
        <v>316</v>
      </c>
      <c r="T12" s="242" t="s">
        <v>281</v>
      </c>
      <c r="U12" s="222">
        <v>0</v>
      </c>
      <c r="V12" s="222">
        <f>ROUND(E12*U12,2)</f>
        <v>0</v>
      </c>
      <c r="W12" s="222"/>
      <c r="X12" s="222" t="s">
        <v>831</v>
      </c>
      <c r="Y12" s="222" t="s">
        <v>283</v>
      </c>
      <c r="Z12" s="212"/>
      <c r="AA12" s="212"/>
      <c r="AB12" s="212"/>
      <c r="AC12" s="212"/>
      <c r="AD12" s="212"/>
      <c r="AE12" s="212"/>
      <c r="AF12" s="212"/>
      <c r="AG12" s="212" t="s">
        <v>3344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48" t="s">
        <v>3345</v>
      </c>
      <c r="D13" s="244"/>
      <c r="E13" s="244"/>
      <c r="F13" s="244"/>
      <c r="G13" s="244"/>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286</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33.75" outlineLevel="1" x14ac:dyDescent="0.2">
      <c r="A14" s="236">
        <v>4</v>
      </c>
      <c r="B14" s="237" t="s">
        <v>3346</v>
      </c>
      <c r="C14" s="247" t="s">
        <v>3343</v>
      </c>
      <c r="D14" s="238" t="s">
        <v>564</v>
      </c>
      <c r="E14" s="239">
        <v>4</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c r="S14" s="241" t="s">
        <v>316</v>
      </c>
      <c r="T14" s="242" t="s">
        <v>281</v>
      </c>
      <c r="U14" s="222">
        <v>0</v>
      </c>
      <c r="V14" s="222">
        <f>ROUND(E14*U14,2)</f>
        <v>0</v>
      </c>
      <c r="W14" s="222"/>
      <c r="X14" s="222" t="s">
        <v>831</v>
      </c>
      <c r="Y14" s="222" t="s">
        <v>283</v>
      </c>
      <c r="Z14" s="212"/>
      <c r="AA14" s="212"/>
      <c r="AB14" s="212"/>
      <c r="AC14" s="212"/>
      <c r="AD14" s="212"/>
      <c r="AE14" s="212"/>
      <c r="AF14" s="212"/>
      <c r="AG14" s="212" t="s">
        <v>3344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48" t="s">
        <v>3347</v>
      </c>
      <c r="D15" s="244"/>
      <c r="E15" s="244"/>
      <c r="F15" s="244"/>
      <c r="G15" s="244"/>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33.75" outlineLevel="1" x14ac:dyDescent="0.2">
      <c r="A16" s="236">
        <v>5</v>
      </c>
      <c r="B16" s="237" t="s">
        <v>3348</v>
      </c>
      <c r="C16" s="247" t="s">
        <v>3343</v>
      </c>
      <c r="D16" s="238" t="s">
        <v>564</v>
      </c>
      <c r="E16" s="239">
        <v>10</v>
      </c>
      <c r="F16" s="240"/>
      <c r="G16" s="241">
        <f>ROUND(E16*F16,2)</f>
        <v>0</v>
      </c>
      <c r="H16" s="240"/>
      <c r="I16" s="241">
        <f>ROUND(E16*H16,2)</f>
        <v>0</v>
      </c>
      <c r="J16" s="240"/>
      <c r="K16" s="241">
        <f>ROUND(E16*J16,2)</f>
        <v>0</v>
      </c>
      <c r="L16" s="241">
        <v>21</v>
      </c>
      <c r="M16" s="241">
        <f>G16*(1+L16/100)</f>
        <v>0</v>
      </c>
      <c r="N16" s="239">
        <v>0</v>
      </c>
      <c r="O16" s="239">
        <f>ROUND(E16*N16,2)</f>
        <v>0</v>
      </c>
      <c r="P16" s="239">
        <v>0</v>
      </c>
      <c r="Q16" s="239">
        <f>ROUND(E16*P16,2)</f>
        <v>0</v>
      </c>
      <c r="R16" s="241"/>
      <c r="S16" s="241" t="s">
        <v>316</v>
      </c>
      <c r="T16" s="242" t="s">
        <v>281</v>
      </c>
      <c r="U16" s="222">
        <v>0</v>
      </c>
      <c r="V16" s="222">
        <f>ROUND(E16*U16,2)</f>
        <v>0</v>
      </c>
      <c r="W16" s="222"/>
      <c r="X16" s="222" t="s">
        <v>831</v>
      </c>
      <c r="Y16" s="222" t="s">
        <v>283</v>
      </c>
      <c r="Z16" s="212"/>
      <c r="AA16" s="212"/>
      <c r="AB16" s="212"/>
      <c r="AC16" s="212"/>
      <c r="AD16" s="212"/>
      <c r="AE16" s="212"/>
      <c r="AF16" s="212"/>
      <c r="AG16" s="212" t="s">
        <v>3344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48" t="s">
        <v>3349</v>
      </c>
      <c r="D17" s="244"/>
      <c r="E17" s="244"/>
      <c r="F17" s="244"/>
      <c r="G17" s="244"/>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3.75" outlineLevel="1" x14ac:dyDescent="0.2">
      <c r="A18" s="236">
        <v>6</v>
      </c>
      <c r="B18" s="237" t="s">
        <v>3350</v>
      </c>
      <c r="C18" s="247" t="s">
        <v>3343</v>
      </c>
      <c r="D18" s="238" t="s">
        <v>564</v>
      </c>
      <c r="E18" s="239">
        <v>22</v>
      </c>
      <c r="F18" s="240"/>
      <c r="G18" s="241">
        <f>ROUND(E18*F18,2)</f>
        <v>0</v>
      </c>
      <c r="H18" s="240"/>
      <c r="I18" s="241">
        <f>ROUND(E18*H18,2)</f>
        <v>0</v>
      </c>
      <c r="J18" s="240"/>
      <c r="K18" s="241">
        <f>ROUND(E18*J18,2)</f>
        <v>0</v>
      </c>
      <c r="L18" s="241">
        <v>21</v>
      </c>
      <c r="M18" s="241">
        <f>G18*(1+L18/100)</f>
        <v>0</v>
      </c>
      <c r="N18" s="239">
        <v>0</v>
      </c>
      <c r="O18" s="239">
        <f>ROUND(E18*N18,2)</f>
        <v>0</v>
      </c>
      <c r="P18" s="239">
        <v>0</v>
      </c>
      <c r="Q18" s="239">
        <f>ROUND(E18*P18,2)</f>
        <v>0</v>
      </c>
      <c r="R18" s="241"/>
      <c r="S18" s="241" t="s">
        <v>316</v>
      </c>
      <c r="T18" s="242" t="s">
        <v>281</v>
      </c>
      <c r="U18" s="222">
        <v>0</v>
      </c>
      <c r="V18" s="222">
        <f>ROUND(E18*U18,2)</f>
        <v>0</v>
      </c>
      <c r="W18" s="222"/>
      <c r="X18" s="222" t="s">
        <v>831</v>
      </c>
      <c r="Y18" s="222" t="s">
        <v>283</v>
      </c>
      <c r="Z18" s="212"/>
      <c r="AA18" s="212"/>
      <c r="AB18" s="212"/>
      <c r="AC18" s="212"/>
      <c r="AD18" s="212"/>
      <c r="AE18" s="212"/>
      <c r="AF18" s="212"/>
      <c r="AG18" s="212" t="s">
        <v>3344</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48" t="s">
        <v>3351</v>
      </c>
      <c r="D19" s="244"/>
      <c r="E19" s="244"/>
      <c r="F19" s="244"/>
      <c r="G19" s="244"/>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33.75" outlineLevel="1" x14ac:dyDescent="0.2">
      <c r="A20" s="257">
        <v>7</v>
      </c>
      <c r="B20" s="258" t="s">
        <v>3352</v>
      </c>
      <c r="C20" s="265" t="s">
        <v>3353</v>
      </c>
      <c r="D20" s="259" t="s">
        <v>564</v>
      </c>
      <c r="E20" s="260">
        <v>16</v>
      </c>
      <c r="F20" s="261"/>
      <c r="G20" s="262">
        <f>ROUND(E20*F20,2)</f>
        <v>0</v>
      </c>
      <c r="H20" s="261"/>
      <c r="I20" s="262">
        <f>ROUND(E20*H20,2)</f>
        <v>0</v>
      </c>
      <c r="J20" s="261"/>
      <c r="K20" s="262">
        <f>ROUND(E20*J20,2)</f>
        <v>0</v>
      </c>
      <c r="L20" s="262">
        <v>21</v>
      </c>
      <c r="M20" s="262">
        <f>G20*(1+L20/100)</f>
        <v>0</v>
      </c>
      <c r="N20" s="260">
        <v>6.4999999999999997E-4</v>
      </c>
      <c r="O20" s="260">
        <f>ROUND(E20*N20,2)</f>
        <v>0.01</v>
      </c>
      <c r="P20" s="260">
        <v>0</v>
      </c>
      <c r="Q20" s="260">
        <f>ROUND(E20*P20,2)</f>
        <v>0</v>
      </c>
      <c r="R20" s="262" t="s">
        <v>889</v>
      </c>
      <c r="S20" s="262" t="s">
        <v>3354</v>
      </c>
      <c r="T20" s="263" t="s">
        <v>281</v>
      </c>
      <c r="U20" s="222">
        <v>0</v>
      </c>
      <c r="V20" s="222">
        <f>ROUND(E20*U20,2)</f>
        <v>0</v>
      </c>
      <c r="W20" s="222"/>
      <c r="X20" s="222" t="s">
        <v>831</v>
      </c>
      <c r="Y20" s="222" t="s">
        <v>283</v>
      </c>
      <c r="Z20" s="212"/>
      <c r="AA20" s="212"/>
      <c r="AB20" s="212"/>
      <c r="AC20" s="212"/>
      <c r="AD20" s="212"/>
      <c r="AE20" s="212"/>
      <c r="AF20" s="212"/>
      <c r="AG20" s="212" t="s">
        <v>3344</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33.75" outlineLevel="1" x14ac:dyDescent="0.2">
      <c r="A21" s="257">
        <v>8</v>
      </c>
      <c r="B21" s="258" t="s">
        <v>3355</v>
      </c>
      <c r="C21" s="265" t="s">
        <v>3356</v>
      </c>
      <c r="D21" s="259" t="s">
        <v>564</v>
      </c>
      <c r="E21" s="260">
        <v>37</v>
      </c>
      <c r="F21" s="261"/>
      <c r="G21" s="262">
        <f>ROUND(E21*F21,2)</f>
        <v>0</v>
      </c>
      <c r="H21" s="261"/>
      <c r="I21" s="262">
        <f>ROUND(E21*H21,2)</f>
        <v>0</v>
      </c>
      <c r="J21" s="261"/>
      <c r="K21" s="262">
        <f>ROUND(E21*J21,2)</f>
        <v>0</v>
      </c>
      <c r="L21" s="262">
        <v>21</v>
      </c>
      <c r="M21" s="262">
        <f>G21*(1+L21/100)</f>
        <v>0</v>
      </c>
      <c r="N21" s="260">
        <v>1.2099999999999999E-3</v>
      </c>
      <c r="O21" s="260">
        <f>ROUND(E21*N21,2)</f>
        <v>0.04</v>
      </c>
      <c r="P21" s="260">
        <v>0</v>
      </c>
      <c r="Q21" s="260">
        <f>ROUND(E21*P21,2)</f>
        <v>0</v>
      </c>
      <c r="R21" s="262" t="s">
        <v>889</v>
      </c>
      <c r="S21" s="262" t="s">
        <v>3354</v>
      </c>
      <c r="T21" s="263" t="s">
        <v>281</v>
      </c>
      <c r="U21" s="222">
        <v>0</v>
      </c>
      <c r="V21" s="222">
        <f>ROUND(E21*U21,2)</f>
        <v>0</v>
      </c>
      <c r="W21" s="222"/>
      <c r="X21" s="222" t="s">
        <v>831</v>
      </c>
      <c r="Y21" s="222" t="s">
        <v>283</v>
      </c>
      <c r="Z21" s="212"/>
      <c r="AA21" s="212"/>
      <c r="AB21" s="212"/>
      <c r="AC21" s="212"/>
      <c r="AD21" s="212"/>
      <c r="AE21" s="212"/>
      <c r="AF21" s="212"/>
      <c r="AG21" s="212" t="s">
        <v>3344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7">
        <v>9</v>
      </c>
      <c r="B22" s="258" t="s">
        <v>3357</v>
      </c>
      <c r="C22" s="265" t="s">
        <v>3358</v>
      </c>
      <c r="D22" s="259" t="s">
        <v>0</v>
      </c>
      <c r="E22" s="260">
        <v>0.4</v>
      </c>
      <c r="F22" s="261"/>
      <c r="G22" s="262">
        <f>ROUND(E22*F22,2)</f>
        <v>0</v>
      </c>
      <c r="H22" s="261"/>
      <c r="I22" s="262">
        <f>ROUND(E22*H22,2)</f>
        <v>0</v>
      </c>
      <c r="J22" s="261"/>
      <c r="K22" s="262">
        <f>ROUND(E22*J22,2)</f>
        <v>0</v>
      </c>
      <c r="L22" s="262">
        <v>21</v>
      </c>
      <c r="M22" s="262">
        <f>G22*(1+L22/100)</f>
        <v>0</v>
      </c>
      <c r="N22" s="260">
        <v>0</v>
      </c>
      <c r="O22" s="260">
        <f>ROUND(E22*N22,2)</f>
        <v>0</v>
      </c>
      <c r="P22" s="260">
        <v>0</v>
      </c>
      <c r="Q22" s="260">
        <f>ROUND(E22*P22,2)</f>
        <v>0</v>
      </c>
      <c r="R22" s="262"/>
      <c r="S22" s="262" t="s">
        <v>316</v>
      </c>
      <c r="T22" s="263" t="s">
        <v>281</v>
      </c>
      <c r="U22" s="222">
        <v>0</v>
      </c>
      <c r="V22" s="222">
        <f>ROUND(E22*U22,2)</f>
        <v>0</v>
      </c>
      <c r="W22" s="222"/>
      <c r="X22" s="222" t="s">
        <v>831</v>
      </c>
      <c r="Y22" s="222" t="s">
        <v>283</v>
      </c>
      <c r="Z22" s="212"/>
      <c r="AA22" s="212"/>
      <c r="AB22" s="212"/>
      <c r="AC22" s="212"/>
      <c r="AD22" s="212"/>
      <c r="AE22" s="212"/>
      <c r="AF22" s="212"/>
      <c r="AG22" s="212" t="s">
        <v>3344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7">
        <v>10</v>
      </c>
      <c r="B23" s="258" t="s">
        <v>3359</v>
      </c>
      <c r="C23" s="265" t="s">
        <v>3360</v>
      </c>
      <c r="D23" s="259" t="s">
        <v>492</v>
      </c>
      <c r="E23" s="260">
        <v>31</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c r="S23" s="262" t="s">
        <v>316</v>
      </c>
      <c r="T23" s="263" t="s">
        <v>281</v>
      </c>
      <c r="U23" s="222">
        <v>0</v>
      </c>
      <c r="V23" s="222">
        <f>ROUND(E23*U23,2)</f>
        <v>0</v>
      </c>
      <c r="W23" s="222"/>
      <c r="X23" s="222" t="s">
        <v>831</v>
      </c>
      <c r="Y23" s="222" t="s">
        <v>283</v>
      </c>
      <c r="Z23" s="212"/>
      <c r="AA23" s="212"/>
      <c r="AB23" s="212"/>
      <c r="AC23" s="212"/>
      <c r="AD23" s="212"/>
      <c r="AE23" s="212"/>
      <c r="AF23" s="212"/>
      <c r="AG23" s="212" t="s">
        <v>3344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7">
        <v>11</v>
      </c>
      <c r="B24" s="258" t="s">
        <v>3361</v>
      </c>
      <c r="C24" s="265" t="s">
        <v>3362</v>
      </c>
      <c r="D24" s="259" t="s">
        <v>492</v>
      </c>
      <c r="E24" s="260">
        <v>18</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c r="S24" s="262" t="s">
        <v>316</v>
      </c>
      <c r="T24" s="263" t="s">
        <v>281</v>
      </c>
      <c r="U24" s="222">
        <v>0</v>
      </c>
      <c r="V24" s="222">
        <f>ROUND(E24*U24,2)</f>
        <v>0</v>
      </c>
      <c r="W24" s="222"/>
      <c r="X24" s="222" t="s">
        <v>831</v>
      </c>
      <c r="Y24" s="222" t="s">
        <v>283</v>
      </c>
      <c r="Z24" s="212"/>
      <c r="AA24" s="212"/>
      <c r="AB24" s="212"/>
      <c r="AC24" s="212"/>
      <c r="AD24" s="212"/>
      <c r="AE24" s="212"/>
      <c r="AF24" s="212"/>
      <c r="AG24" s="212" t="s">
        <v>3344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12</v>
      </c>
      <c r="B25" s="258" t="s">
        <v>3363</v>
      </c>
      <c r="C25" s="265" t="s">
        <v>3364</v>
      </c>
      <c r="D25" s="259" t="s">
        <v>492</v>
      </c>
      <c r="E25" s="260">
        <v>2</v>
      </c>
      <c r="F25" s="261"/>
      <c r="G25" s="262">
        <f>ROUND(E25*F25,2)</f>
        <v>0</v>
      </c>
      <c r="H25" s="261"/>
      <c r="I25" s="262">
        <f>ROUND(E25*H25,2)</f>
        <v>0</v>
      </c>
      <c r="J25" s="261"/>
      <c r="K25" s="262">
        <f>ROUND(E25*J25,2)</f>
        <v>0</v>
      </c>
      <c r="L25" s="262">
        <v>21</v>
      </c>
      <c r="M25" s="262">
        <f>G25*(1+L25/100)</f>
        <v>0</v>
      </c>
      <c r="N25" s="260">
        <v>0</v>
      </c>
      <c r="O25" s="260">
        <f>ROUND(E25*N25,2)</f>
        <v>0</v>
      </c>
      <c r="P25" s="260">
        <v>0</v>
      </c>
      <c r="Q25" s="260">
        <f>ROUND(E25*P25,2)</f>
        <v>0</v>
      </c>
      <c r="R25" s="262"/>
      <c r="S25" s="262" t="s">
        <v>316</v>
      </c>
      <c r="T25" s="263" t="s">
        <v>281</v>
      </c>
      <c r="U25" s="222">
        <v>0</v>
      </c>
      <c r="V25" s="222">
        <f>ROUND(E25*U25,2)</f>
        <v>0</v>
      </c>
      <c r="W25" s="222"/>
      <c r="X25" s="222" t="s">
        <v>831</v>
      </c>
      <c r="Y25" s="222" t="s">
        <v>283</v>
      </c>
      <c r="Z25" s="212"/>
      <c r="AA25" s="212"/>
      <c r="AB25" s="212"/>
      <c r="AC25" s="212"/>
      <c r="AD25" s="212"/>
      <c r="AE25" s="212"/>
      <c r="AF25" s="212"/>
      <c r="AG25" s="212" t="s">
        <v>3344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
      <c r="A26" s="229" t="s">
        <v>275</v>
      </c>
      <c r="B26" s="230" t="s">
        <v>192</v>
      </c>
      <c r="C26" s="246" t="s">
        <v>193</v>
      </c>
      <c r="D26" s="231"/>
      <c r="E26" s="232"/>
      <c r="F26" s="233"/>
      <c r="G26" s="233">
        <f>SUMIF(AG27:AG52,"&lt;&gt;NOR",G27:G52)</f>
        <v>0</v>
      </c>
      <c r="H26" s="233"/>
      <c r="I26" s="233">
        <f>SUM(I27:I52)</f>
        <v>0</v>
      </c>
      <c r="J26" s="233"/>
      <c r="K26" s="233">
        <f>SUM(K27:K52)</f>
        <v>0</v>
      </c>
      <c r="L26" s="233"/>
      <c r="M26" s="233">
        <f>SUM(M27:M52)</f>
        <v>0</v>
      </c>
      <c r="N26" s="232"/>
      <c r="O26" s="232">
        <f>SUM(O27:O52)</f>
        <v>0</v>
      </c>
      <c r="P26" s="232"/>
      <c r="Q26" s="232">
        <f>SUM(Q27:Q52)</f>
        <v>0</v>
      </c>
      <c r="R26" s="233"/>
      <c r="S26" s="233"/>
      <c r="T26" s="234"/>
      <c r="U26" s="228"/>
      <c r="V26" s="228">
        <f>SUM(V27:V52)</f>
        <v>6.35</v>
      </c>
      <c r="W26" s="228"/>
      <c r="X26" s="228"/>
      <c r="Y26" s="228"/>
      <c r="AG26" t="s">
        <v>276</v>
      </c>
    </row>
    <row r="27" spans="1:60" outlineLevel="1" x14ac:dyDescent="0.2">
      <c r="A27" s="236">
        <v>13</v>
      </c>
      <c r="B27" s="237" t="s">
        <v>3365</v>
      </c>
      <c r="C27" s="247" t="s">
        <v>3366</v>
      </c>
      <c r="D27" s="238" t="s">
        <v>482</v>
      </c>
      <c r="E27" s="239">
        <v>0.6</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t="s">
        <v>3367</v>
      </c>
      <c r="S27" s="241" t="s">
        <v>280</v>
      </c>
      <c r="T27" s="242" t="s">
        <v>441</v>
      </c>
      <c r="U27" s="222">
        <v>10.582000000000001</v>
      </c>
      <c r="V27" s="222">
        <f>ROUND(E27*U27,2)</f>
        <v>6.35</v>
      </c>
      <c r="W27" s="222"/>
      <c r="X27" s="222" t="s">
        <v>399</v>
      </c>
      <c r="Y27" s="222" t="s">
        <v>283</v>
      </c>
      <c r="Z27" s="212"/>
      <c r="AA27" s="212"/>
      <c r="AB27" s="212"/>
      <c r="AC27" s="212"/>
      <c r="AD27" s="212"/>
      <c r="AE27" s="212"/>
      <c r="AF27" s="212"/>
      <c r="AG27" s="212" t="s">
        <v>1036</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64" t="s">
        <v>3368</v>
      </c>
      <c r="D28" s="256"/>
      <c r="E28" s="256"/>
      <c r="F28" s="256"/>
      <c r="G28" s="256"/>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448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14</v>
      </c>
      <c r="B29" s="258" t="s">
        <v>3369</v>
      </c>
      <c r="C29" s="265" t="s">
        <v>3370</v>
      </c>
      <c r="D29" s="259" t="s">
        <v>351</v>
      </c>
      <c r="E29" s="260">
        <v>1</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c r="S29" s="262" t="s">
        <v>316</v>
      </c>
      <c r="T29" s="263" t="s">
        <v>281</v>
      </c>
      <c r="U29" s="222">
        <v>0</v>
      </c>
      <c r="V29" s="222">
        <f>ROUND(E29*U29,2)</f>
        <v>0</v>
      </c>
      <c r="W29" s="222"/>
      <c r="X29" s="222" t="s">
        <v>399</v>
      </c>
      <c r="Y29" s="222" t="s">
        <v>283</v>
      </c>
      <c r="Z29" s="212"/>
      <c r="AA29" s="212"/>
      <c r="AB29" s="212"/>
      <c r="AC29" s="212"/>
      <c r="AD29" s="212"/>
      <c r="AE29" s="212"/>
      <c r="AF29" s="212"/>
      <c r="AG29" s="212" t="s">
        <v>1036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7">
        <v>15</v>
      </c>
      <c r="B30" s="258" t="s">
        <v>3227</v>
      </c>
      <c r="C30" s="265" t="s">
        <v>3371</v>
      </c>
      <c r="D30" s="259" t="s">
        <v>351</v>
      </c>
      <c r="E30" s="260">
        <v>1</v>
      </c>
      <c r="F30" s="261"/>
      <c r="G30" s="262">
        <f>ROUND(E30*F30,2)</f>
        <v>0</v>
      </c>
      <c r="H30" s="261"/>
      <c r="I30" s="262">
        <f>ROUND(E30*H30,2)</f>
        <v>0</v>
      </c>
      <c r="J30" s="261"/>
      <c r="K30" s="262">
        <f>ROUND(E30*J30,2)</f>
        <v>0</v>
      </c>
      <c r="L30" s="262">
        <v>21</v>
      </c>
      <c r="M30" s="262">
        <f>G30*(1+L30/100)</f>
        <v>0</v>
      </c>
      <c r="N30" s="260">
        <v>0</v>
      </c>
      <c r="O30" s="260">
        <f>ROUND(E30*N30,2)</f>
        <v>0</v>
      </c>
      <c r="P30" s="260">
        <v>0</v>
      </c>
      <c r="Q30" s="260">
        <f>ROUND(E30*P30,2)</f>
        <v>0</v>
      </c>
      <c r="R30" s="262"/>
      <c r="S30" s="262" t="s">
        <v>316</v>
      </c>
      <c r="T30" s="263" t="s">
        <v>281</v>
      </c>
      <c r="U30" s="222">
        <v>0</v>
      </c>
      <c r="V30" s="222">
        <f>ROUND(E30*U30,2)</f>
        <v>0</v>
      </c>
      <c r="W30" s="222"/>
      <c r="X30" s="222" t="s">
        <v>399</v>
      </c>
      <c r="Y30" s="222" t="s">
        <v>283</v>
      </c>
      <c r="Z30" s="212"/>
      <c r="AA30" s="212"/>
      <c r="AB30" s="212"/>
      <c r="AC30" s="212"/>
      <c r="AD30" s="212"/>
      <c r="AE30" s="212"/>
      <c r="AF30" s="212"/>
      <c r="AG30" s="212" t="s">
        <v>1036</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7">
        <v>16</v>
      </c>
      <c r="B31" s="258" t="s">
        <v>3372</v>
      </c>
      <c r="C31" s="265" t="s">
        <v>3373</v>
      </c>
      <c r="D31" s="259" t="s">
        <v>492</v>
      </c>
      <c r="E31" s="260">
        <v>1</v>
      </c>
      <c r="F31" s="261"/>
      <c r="G31" s="262">
        <f>ROUND(E31*F31,2)</f>
        <v>0</v>
      </c>
      <c r="H31" s="261"/>
      <c r="I31" s="262">
        <f>ROUND(E31*H31,2)</f>
        <v>0</v>
      </c>
      <c r="J31" s="261"/>
      <c r="K31" s="262">
        <f>ROUND(E31*J31,2)</f>
        <v>0</v>
      </c>
      <c r="L31" s="262">
        <v>21</v>
      </c>
      <c r="M31" s="262">
        <f>G31*(1+L31/100)</f>
        <v>0</v>
      </c>
      <c r="N31" s="260">
        <v>0</v>
      </c>
      <c r="O31" s="260">
        <f>ROUND(E31*N31,2)</f>
        <v>0</v>
      </c>
      <c r="P31" s="260">
        <v>0</v>
      </c>
      <c r="Q31" s="260">
        <f>ROUND(E31*P31,2)</f>
        <v>0</v>
      </c>
      <c r="R31" s="262"/>
      <c r="S31" s="262" t="s">
        <v>316</v>
      </c>
      <c r="T31" s="263" t="s">
        <v>281</v>
      </c>
      <c r="U31" s="222">
        <v>0</v>
      </c>
      <c r="V31" s="222">
        <f>ROUND(E31*U31,2)</f>
        <v>0</v>
      </c>
      <c r="W31" s="222"/>
      <c r="X31" s="222" t="s">
        <v>399</v>
      </c>
      <c r="Y31" s="222" t="s">
        <v>283</v>
      </c>
      <c r="Z31" s="212"/>
      <c r="AA31" s="212"/>
      <c r="AB31" s="212"/>
      <c r="AC31" s="212"/>
      <c r="AD31" s="212"/>
      <c r="AE31" s="212"/>
      <c r="AF31" s="212"/>
      <c r="AG31" s="212" t="s">
        <v>1036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33.75" outlineLevel="1" x14ac:dyDescent="0.2">
      <c r="A32" s="236">
        <v>17</v>
      </c>
      <c r="B32" s="237" t="s">
        <v>3374</v>
      </c>
      <c r="C32" s="247" t="s">
        <v>3375</v>
      </c>
      <c r="D32" s="238" t="s">
        <v>351</v>
      </c>
      <c r="E32" s="239">
        <v>1</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c r="S32" s="241" t="s">
        <v>316</v>
      </c>
      <c r="T32" s="242" t="s">
        <v>281</v>
      </c>
      <c r="U32" s="222">
        <v>0</v>
      </c>
      <c r="V32" s="222">
        <f>ROUND(E32*U32,2)</f>
        <v>0</v>
      </c>
      <c r="W32" s="222"/>
      <c r="X32" s="222" t="s">
        <v>831</v>
      </c>
      <c r="Y32" s="222" t="s">
        <v>283</v>
      </c>
      <c r="Z32" s="212"/>
      <c r="AA32" s="212"/>
      <c r="AB32" s="212"/>
      <c r="AC32" s="212"/>
      <c r="AD32" s="212"/>
      <c r="AE32" s="212"/>
      <c r="AF32" s="212"/>
      <c r="AG32" s="212" t="s">
        <v>3344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2" x14ac:dyDescent="0.2">
      <c r="A33" s="219"/>
      <c r="B33" s="220"/>
      <c r="C33" s="248" t="s">
        <v>3376</v>
      </c>
      <c r="D33" s="244"/>
      <c r="E33" s="244"/>
      <c r="F33" s="244"/>
      <c r="G33" s="244"/>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286</v>
      </c>
      <c r="AH33" s="212"/>
      <c r="AI33" s="212"/>
      <c r="AJ33" s="212"/>
      <c r="AK33" s="212"/>
      <c r="AL33" s="212"/>
      <c r="AM33" s="212"/>
      <c r="AN33" s="212"/>
      <c r="AO33" s="212"/>
      <c r="AP33" s="212"/>
      <c r="AQ33" s="212"/>
      <c r="AR33" s="212"/>
      <c r="AS33" s="212"/>
      <c r="AT33" s="212"/>
      <c r="AU33" s="212"/>
      <c r="AV33" s="212"/>
      <c r="AW33" s="212"/>
      <c r="AX33" s="212"/>
      <c r="AY33" s="212"/>
      <c r="AZ33" s="212"/>
      <c r="BA33" s="243" t="str">
        <f>C33</f>
        <v>originálními izolacemi), s řídícím systémem Siemens Kompletní řídící systém Siemens (včetně skříně, osazení čidel a jejich prodrátování) zapojenou do spínací skříně, systém ON/OF zajišťující:</v>
      </c>
      <c r="BB33" s="212"/>
      <c r="BC33" s="212"/>
      <c r="BD33" s="212"/>
      <c r="BE33" s="212"/>
      <c r="BF33" s="212"/>
      <c r="BG33" s="212"/>
      <c r="BH33" s="212"/>
    </row>
    <row r="34" spans="1:60" outlineLevel="3" x14ac:dyDescent="0.2">
      <c r="A34" s="219"/>
      <c r="B34" s="220"/>
      <c r="C34" s="250" t="s">
        <v>3377</v>
      </c>
      <c r="D34" s="245"/>
      <c r="E34" s="245"/>
      <c r="F34" s="245"/>
      <c r="G34" s="245"/>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50" t="s">
        <v>3378</v>
      </c>
      <c r="D35" s="245"/>
      <c r="E35" s="245"/>
      <c r="F35" s="245"/>
      <c r="G35" s="245"/>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286</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50" t="s">
        <v>3379</v>
      </c>
      <c r="D36" s="245"/>
      <c r="E36" s="245"/>
      <c r="F36" s="245"/>
      <c r="G36" s="245"/>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286</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50" t="s">
        <v>3380</v>
      </c>
      <c r="D37" s="245"/>
      <c r="E37" s="245"/>
      <c r="F37" s="245"/>
      <c r="G37" s="245"/>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286</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50" t="s">
        <v>3381</v>
      </c>
      <c r="D38" s="245"/>
      <c r="E38" s="245"/>
      <c r="F38" s="245"/>
      <c r="G38" s="245"/>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286</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50" t="s">
        <v>3382</v>
      </c>
      <c r="D39" s="245"/>
      <c r="E39" s="245"/>
      <c r="F39" s="245"/>
      <c r="G39" s="245"/>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50" t="s">
        <v>3383</v>
      </c>
      <c r="D40" s="245"/>
      <c r="E40" s="245"/>
      <c r="F40" s="245"/>
      <c r="G40" s="245"/>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50" t="s">
        <v>3384</v>
      </c>
      <c r="D41" s="245"/>
      <c r="E41" s="245"/>
      <c r="F41" s="245"/>
      <c r="G41" s="245"/>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286</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50" t="s">
        <v>3385</v>
      </c>
      <c r="D42" s="245"/>
      <c r="E42" s="245"/>
      <c r="F42" s="245"/>
      <c r="G42" s="245"/>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50" t="s">
        <v>3386</v>
      </c>
      <c r="D43" s="245"/>
      <c r="E43" s="245"/>
      <c r="F43" s="245"/>
      <c r="G43" s="245"/>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3" x14ac:dyDescent="0.2">
      <c r="A44" s="219"/>
      <c r="B44" s="220"/>
      <c r="C44" s="250" t="s">
        <v>3387</v>
      </c>
      <c r="D44" s="245"/>
      <c r="E44" s="245"/>
      <c r="F44" s="245"/>
      <c r="G44" s="245"/>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286</v>
      </c>
      <c r="AH44" s="212"/>
      <c r="AI44" s="212"/>
      <c r="AJ44" s="212"/>
      <c r="AK44" s="212"/>
      <c r="AL44" s="212"/>
      <c r="AM44" s="212"/>
      <c r="AN44" s="212"/>
      <c r="AO44" s="212"/>
      <c r="AP44" s="212"/>
      <c r="AQ44" s="212"/>
      <c r="AR44" s="212"/>
      <c r="AS44" s="212"/>
      <c r="AT44" s="212"/>
      <c r="AU44" s="212"/>
      <c r="AV44" s="212"/>
      <c r="AW44" s="212"/>
      <c r="AX44" s="212"/>
      <c r="AY44" s="212"/>
      <c r="AZ44" s="212"/>
      <c r="BA44" s="243" t="str">
        <f>C44</f>
        <v>Dopravu domovní výměníkové stanice, expanzní nádoby a servisní armatury k odběrateli. Stanice je určena pro napojení na rozdělovač sběrač.</v>
      </c>
      <c r="BB44" s="212"/>
      <c r="BC44" s="212"/>
      <c r="BD44" s="212"/>
      <c r="BE44" s="212"/>
      <c r="BF44" s="212"/>
      <c r="BG44" s="212"/>
      <c r="BH44" s="212"/>
    </row>
    <row r="45" spans="1:60" outlineLevel="3" x14ac:dyDescent="0.2">
      <c r="A45" s="219"/>
      <c r="B45" s="220"/>
      <c r="C45" s="250" t="s">
        <v>3388</v>
      </c>
      <c r="D45" s="245"/>
      <c r="E45" s="245"/>
      <c r="F45" s="245"/>
      <c r="G45" s="245"/>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286</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50" t="s">
        <v>3389</v>
      </c>
      <c r="D46" s="245"/>
      <c r="E46" s="245"/>
      <c r="F46" s="245"/>
      <c r="G46" s="245"/>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286</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50" t="s">
        <v>3390</v>
      </c>
      <c r="D47" s="245"/>
      <c r="E47" s="245"/>
      <c r="F47" s="245"/>
      <c r="G47" s="245"/>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50" t="s">
        <v>3391</v>
      </c>
      <c r="D48" s="245"/>
      <c r="E48" s="245"/>
      <c r="F48" s="245"/>
      <c r="G48" s="245"/>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286</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50" t="s">
        <v>3392</v>
      </c>
      <c r="D49" s="245"/>
      <c r="E49" s="245"/>
      <c r="F49" s="245"/>
      <c r="G49" s="245"/>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286</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50" t="s">
        <v>3393</v>
      </c>
      <c r="D50" s="245"/>
      <c r="E50" s="245"/>
      <c r="F50" s="245"/>
      <c r="G50" s="245"/>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286</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50" t="s">
        <v>3394</v>
      </c>
      <c r="D51" s="245"/>
      <c r="E51" s="245"/>
      <c r="F51" s="245"/>
      <c r="G51" s="245"/>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286</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57">
        <v>18</v>
      </c>
      <c r="B52" s="258" t="s">
        <v>3227</v>
      </c>
      <c r="C52" s="265" t="s">
        <v>3395</v>
      </c>
      <c r="D52" s="259" t="s">
        <v>492</v>
      </c>
      <c r="E52" s="260">
        <v>1</v>
      </c>
      <c r="F52" s="261"/>
      <c r="G52" s="262">
        <f>ROUND(E52*F52,2)</f>
        <v>0</v>
      </c>
      <c r="H52" s="261"/>
      <c r="I52" s="262">
        <f>ROUND(E52*H52,2)</f>
        <v>0</v>
      </c>
      <c r="J52" s="261"/>
      <c r="K52" s="262">
        <f>ROUND(E52*J52,2)</f>
        <v>0</v>
      </c>
      <c r="L52" s="262">
        <v>21</v>
      </c>
      <c r="M52" s="262">
        <f>G52*(1+L52/100)</f>
        <v>0</v>
      </c>
      <c r="N52" s="260">
        <v>0</v>
      </c>
      <c r="O52" s="260">
        <f>ROUND(E52*N52,2)</f>
        <v>0</v>
      </c>
      <c r="P52" s="260">
        <v>0</v>
      </c>
      <c r="Q52" s="260">
        <f>ROUND(E52*P52,2)</f>
        <v>0</v>
      </c>
      <c r="R52" s="262"/>
      <c r="S52" s="262" t="s">
        <v>316</v>
      </c>
      <c r="T52" s="263" t="s">
        <v>281</v>
      </c>
      <c r="U52" s="222">
        <v>0</v>
      </c>
      <c r="V52" s="222">
        <f>ROUND(E52*U52,2)</f>
        <v>0</v>
      </c>
      <c r="W52" s="222"/>
      <c r="X52" s="222" t="s">
        <v>831</v>
      </c>
      <c r="Y52" s="222" t="s">
        <v>283</v>
      </c>
      <c r="Z52" s="212"/>
      <c r="AA52" s="212"/>
      <c r="AB52" s="212"/>
      <c r="AC52" s="212"/>
      <c r="AD52" s="212"/>
      <c r="AE52" s="212"/>
      <c r="AF52" s="212"/>
      <c r="AG52" s="212" t="s">
        <v>3344</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x14ac:dyDescent="0.2">
      <c r="A53" s="229" t="s">
        <v>275</v>
      </c>
      <c r="B53" s="230" t="s">
        <v>194</v>
      </c>
      <c r="C53" s="246" t="s">
        <v>195</v>
      </c>
      <c r="D53" s="231"/>
      <c r="E53" s="232"/>
      <c r="F53" s="233"/>
      <c r="G53" s="233">
        <f>SUMIF(AG54:AG69,"&lt;&gt;NOR",G54:G69)</f>
        <v>0</v>
      </c>
      <c r="H53" s="233"/>
      <c r="I53" s="233">
        <f>SUM(I54:I69)</f>
        <v>0</v>
      </c>
      <c r="J53" s="233"/>
      <c r="K53" s="233">
        <f>SUM(K54:K69)</f>
        <v>0</v>
      </c>
      <c r="L53" s="233"/>
      <c r="M53" s="233">
        <f>SUM(M54:M69)</f>
        <v>0</v>
      </c>
      <c r="N53" s="232"/>
      <c r="O53" s="232">
        <f>SUM(O54:O69)</f>
        <v>0.02</v>
      </c>
      <c r="P53" s="232"/>
      <c r="Q53" s="232">
        <f>SUM(Q54:Q69)</f>
        <v>0</v>
      </c>
      <c r="R53" s="233"/>
      <c r="S53" s="233"/>
      <c r="T53" s="234"/>
      <c r="U53" s="228"/>
      <c r="V53" s="228">
        <f>SUM(V54:V69)</f>
        <v>8.17</v>
      </c>
      <c r="W53" s="228"/>
      <c r="X53" s="228"/>
      <c r="Y53" s="228"/>
      <c r="AG53" t="s">
        <v>276</v>
      </c>
    </row>
    <row r="54" spans="1:60" outlineLevel="1" x14ac:dyDescent="0.2">
      <c r="A54" s="257">
        <v>19</v>
      </c>
      <c r="B54" s="258" t="s">
        <v>3396</v>
      </c>
      <c r="C54" s="265" t="s">
        <v>3397</v>
      </c>
      <c r="D54" s="259" t="s">
        <v>351</v>
      </c>
      <c r="E54" s="260">
        <v>16</v>
      </c>
      <c r="F54" s="261"/>
      <c r="G54" s="262">
        <f>ROUND(E54*F54,2)</f>
        <v>0</v>
      </c>
      <c r="H54" s="261"/>
      <c r="I54" s="262">
        <f>ROUND(E54*H54,2)</f>
        <v>0</v>
      </c>
      <c r="J54" s="261"/>
      <c r="K54" s="262">
        <f>ROUND(E54*J54,2)</f>
        <v>0</v>
      </c>
      <c r="L54" s="262">
        <v>21</v>
      </c>
      <c r="M54" s="262">
        <f>G54*(1+L54/100)</f>
        <v>0</v>
      </c>
      <c r="N54" s="260">
        <v>1.1299999999999999E-3</v>
      </c>
      <c r="O54" s="260">
        <f>ROUND(E54*N54,2)</f>
        <v>0.02</v>
      </c>
      <c r="P54" s="260">
        <v>0</v>
      </c>
      <c r="Q54" s="260">
        <f>ROUND(E54*P54,2)</f>
        <v>0</v>
      </c>
      <c r="R54" s="262" t="s">
        <v>3367</v>
      </c>
      <c r="S54" s="262" t="s">
        <v>280</v>
      </c>
      <c r="T54" s="263" t="s">
        <v>441</v>
      </c>
      <c r="U54" s="222">
        <v>0.114</v>
      </c>
      <c r="V54" s="222">
        <f>ROUND(E54*U54,2)</f>
        <v>1.82</v>
      </c>
      <c r="W54" s="222"/>
      <c r="X54" s="222" t="s">
        <v>399</v>
      </c>
      <c r="Y54" s="222" t="s">
        <v>283</v>
      </c>
      <c r="Z54" s="212"/>
      <c r="AA54" s="212"/>
      <c r="AB54" s="212"/>
      <c r="AC54" s="212"/>
      <c r="AD54" s="212"/>
      <c r="AE54" s="212"/>
      <c r="AF54" s="212"/>
      <c r="AG54" s="212" t="s">
        <v>1036</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20</v>
      </c>
      <c r="B55" s="237" t="s">
        <v>3365</v>
      </c>
      <c r="C55" s="247" t="s">
        <v>3366</v>
      </c>
      <c r="D55" s="238" t="s">
        <v>482</v>
      </c>
      <c r="E55" s="239">
        <v>0.6</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t="s">
        <v>3367</v>
      </c>
      <c r="S55" s="241" t="s">
        <v>280</v>
      </c>
      <c r="T55" s="242" t="s">
        <v>441</v>
      </c>
      <c r="U55" s="222">
        <v>10.582000000000001</v>
      </c>
      <c r="V55" s="222">
        <f>ROUND(E55*U55,2)</f>
        <v>6.35</v>
      </c>
      <c r="W55" s="222"/>
      <c r="X55" s="222" t="s">
        <v>399</v>
      </c>
      <c r="Y55" s="222" t="s">
        <v>283</v>
      </c>
      <c r="Z55" s="212"/>
      <c r="AA55" s="212"/>
      <c r="AB55" s="212"/>
      <c r="AC55" s="212"/>
      <c r="AD55" s="212"/>
      <c r="AE55" s="212"/>
      <c r="AF55" s="212"/>
      <c r="AG55" s="212" t="s">
        <v>1036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4" t="s">
        <v>3368</v>
      </c>
      <c r="D56" s="256"/>
      <c r="E56" s="256"/>
      <c r="F56" s="256"/>
      <c r="G56" s="256"/>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448</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1" x14ac:dyDescent="0.2">
      <c r="A57" s="257">
        <v>21</v>
      </c>
      <c r="B57" s="258" t="s">
        <v>3398</v>
      </c>
      <c r="C57" s="265" t="s">
        <v>3399</v>
      </c>
      <c r="D57" s="259" t="s">
        <v>351</v>
      </c>
      <c r="E57" s="260">
        <v>1</v>
      </c>
      <c r="F57" s="261"/>
      <c r="G57" s="262">
        <f>ROUND(E57*F57,2)</f>
        <v>0</v>
      </c>
      <c r="H57" s="261"/>
      <c r="I57" s="262">
        <f>ROUND(E57*H57,2)</f>
        <v>0</v>
      </c>
      <c r="J57" s="261"/>
      <c r="K57" s="262">
        <f>ROUND(E57*J57,2)</f>
        <v>0</v>
      </c>
      <c r="L57" s="262">
        <v>21</v>
      </c>
      <c r="M57" s="262">
        <f>G57*(1+L57/100)</f>
        <v>0</v>
      </c>
      <c r="N57" s="260">
        <v>0</v>
      </c>
      <c r="O57" s="260">
        <f>ROUND(E57*N57,2)</f>
        <v>0</v>
      </c>
      <c r="P57" s="260">
        <v>0</v>
      </c>
      <c r="Q57" s="260">
        <f>ROUND(E57*P57,2)</f>
        <v>0</v>
      </c>
      <c r="R57" s="262"/>
      <c r="S57" s="262" t="s">
        <v>316</v>
      </c>
      <c r="T57" s="263" t="s">
        <v>281</v>
      </c>
      <c r="U57" s="222">
        <v>0</v>
      </c>
      <c r="V57" s="222">
        <f>ROUND(E57*U57,2)</f>
        <v>0</v>
      </c>
      <c r="W57" s="222"/>
      <c r="X57" s="222" t="s">
        <v>399</v>
      </c>
      <c r="Y57" s="222" t="s">
        <v>283</v>
      </c>
      <c r="Z57" s="212"/>
      <c r="AA57" s="212"/>
      <c r="AB57" s="212"/>
      <c r="AC57" s="212"/>
      <c r="AD57" s="212"/>
      <c r="AE57" s="212"/>
      <c r="AF57" s="212"/>
      <c r="AG57" s="212" t="s">
        <v>1036</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57">
        <v>22</v>
      </c>
      <c r="B58" s="258" t="s">
        <v>3400</v>
      </c>
      <c r="C58" s="265" t="s">
        <v>3401</v>
      </c>
      <c r="D58" s="259" t="s">
        <v>351</v>
      </c>
      <c r="E58" s="260">
        <v>1</v>
      </c>
      <c r="F58" s="261"/>
      <c r="G58" s="262">
        <f>ROUND(E58*F58,2)</f>
        <v>0</v>
      </c>
      <c r="H58" s="261"/>
      <c r="I58" s="262">
        <f>ROUND(E58*H58,2)</f>
        <v>0</v>
      </c>
      <c r="J58" s="261"/>
      <c r="K58" s="262">
        <f>ROUND(E58*J58,2)</f>
        <v>0</v>
      </c>
      <c r="L58" s="262">
        <v>21</v>
      </c>
      <c r="M58" s="262">
        <f>G58*(1+L58/100)</f>
        <v>0</v>
      </c>
      <c r="N58" s="260">
        <v>0</v>
      </c>
      <c r="O58" s="260">
        <f>ROUND(E58*N58,2)</f>
        <v>0</v>
      </c>
      <c r="P58" s="260">
        <v>0</v>
      </c>
      <c r="Q58" s="260">
        <f>ROUND(E58*P58,2)</f>
        <v>0</v>
      </c>
      <c r="R58" s="262"/>
      <c r="S58" s="262" t="s">
        <v>316</v>
      </c>
      <c r="T58" s="263" t="s">
        <v>281</v>
      </c>
      <c r="U58" s="222">
        <v>0</v>
      </c>
      <c r="V58" s="222">
        <f>ROUND(E58*U58,2)</f>
        <v>0</v>
      </c>
      <c r="W58" s="222"/>
      <c r="X58" s="222" t="s">
        <v>399</v>
      </c>
      <c r="Y58" s="222" t="s">
        <v>283</v>
      </c>
      <c r="Z58" s="212"/>
      <c r="AA58" s="212"/>
      <c r="AB58" s="212"/>
      <c r="AC58" s="212"/>
      <c r="AD58" s="212"/>
      <c r="AE58" s="212"/>
      <c r="AF58" s="212"/>
      <c r="AG58" s="212" t="s">
        <v>1036</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57">
        <v>23</v>
      </c>
      <c r="B59" s="258" t="s">
        <v>3402</v>
      </c>
      <c r="C59" s="265" t="s">
        <v>3403</v>
      </c>
      <c r="D59" s="259" t="s">
        <v>351</v>
      </c>
      <c r="E59" s="260">
        <v>3</v>
      </c>
      <c r="F59" s="261"/>
      <c r="G59" s="262">
        <f>ROUND(E59*F59,2)</f>
        <v>0</v>
      </c>
      <c r="H59" s="261"/>
      <c r="I59" s="262">
        <f>ROUND(E59*H59,2)</f>
        <v>0</v>
      </c>
      <c r="J59" s="261"/>
      <c r="K59" s="262">
        <f>ROUND(E59*J59,2)</f>
        <v>0</v>
      </c>
      <c r="L59" s="262">
        <v>21</v>
      </c>
      <c r="M59" s="262">
        <f>G59*(1+L59/100)</f>
        <v>0</v>
      </c>
      <c r="N59" s="260">
        <v>0</v>
      </c>
      <c r="O59" s="260">
        <f>ROUND(E59*N59,2)</f>
        <v>0</v>
      </c>
      <c r="P59" s="260">
        <v>0</v>
      </c>
      <c r="Q59" s="260">
        <f>ROUND(E59*P59,2)</f>
        <v>0</v>
      </c>
      <c r="R59" s="262"/>
      <c r="S59" s="262" t="s">
        <v>316</v>
      </c>
      <c r="T59" s="263" t="s">
        <v>281</v>
      </c>
      <c r="U59" s="222">
        <v>0</v>
      </c>
      <c r="V59" s="222">
        <f>ROUND(E59*U59,2)</f>
        <v>0</v>
      </c>
      <c r="W59" s="222"/>
      <c r="X59" s="222" t="s">
        <v>399</v>
      </c>
      <c r="Y59" s="222" t="s">
        <v>283</v>
      </c>
      <c r="Z59" s="212"/>
      <c r="AA59" s="212"/>
      <c r="AB59" s="212"/>
      <c r="AC59" s="212"/>
      <c r="AD59" s="212"/>
      <c r="AE59" s="212"/>
      <c r="AF59" s="212"/>
      <c r="AG59" s="212" t="s">
        <v>1036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7">
        <v>24</v>
      </c>
      <c r="B60" s="258" t="s">
        <v>3404</v>
      </c>
      <c r="C60" s="265" t="s">
        <v>3405</v>
      </c>
      <c r="D60" s="259" t="s">
        <v>351</v>
      </c>
      <c r="E60" s="260">
        <v>3</v>
      </c>
      <c r="F60" s="261"/>
      <c r="G60" s="262">
        <f>ROUND(E60*F60,2)</f>
        <v>0</v>
      </c>
      <c r="H60" s="261"/>
      <c r="I60" s="262">
        <f>ROUND(E60*H60,2)</f>
        <v>0</v>
      </c>
      <c r="J60" s="261"/>
      <c r="K60" s="262">
        <f>ROUND(E60*J60,2)</f>
        <v>0</v>
      </c>
      <c r="L60" s="262">
        <v>21</v>
      </c>
      <c r="M60" s="262">
        <f>G60*(1+L60/100)</f>
        <v>0</v>
      </c>
      <c r="N60" s="260">
        <v>0</v>
      </c>
      <c r="O60" s="260">
        <f>ROUND(E60*N60,2)</f>
        <v>0</v>
      </c>
      <c r="P60" s="260">
        <v>0</v>
      </c>
      <c r="Q60" s="260">
        <f>ROUND(E60*P60,2)</f>
        <v>0</v>
      </c>
      <c r="R60" s="262"/>
      <c r="S60" s="262" t="s">
        <v>316</v>
      </c>
      <c r="T60" s="263" t="s">
        <v>281</v>
      </c>
      <c r="U60" s="222">
        <v>0</v>
      </c>
      <c r="V60" s="222">
        <f>ROUND(E60*U60,2)</f>
        <v>0</v>
      </c>
      <c r="W60" s="222"/>
      <c r="X60" s="222" t="s">
        <v>399</v>
      </c>
      <c r="Y60" s="222" t="s">
        <v>283</v>
      </c>
      <c r="Z60" s="212"/>
      <c r="AA60" s="212"/>
      <c r="AB60" s="212"/>
      <c r="AC60" s="212"/>
      <c r="AD60" s="212"/>
      <c r="AE60" s="212"/>
      <c r="AF60" s="212"/>
      <c r="AG60" s="212" t="s">
        <v>1036</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7">
        <v>25</v>
      </c>
      <c r="B61" s="258" t="s">
        <v>3406</v>
      </c>
      <c r="C61" s="265" t="s">
        <v>3407</v>
      </c>
      <c r="D61" s="259" t="s">
        <v>492</v>
      </c>
      <c r="E61" s="260">
        <v>1</v>
      </c>
      <c r="F61" s="261"/>
      <c r="G61" s="262">
        <f>ROUND(E61*F61,2)</f>
        <v>0</v>
      </c>
      <c r="H61" s="261"/>
      <c r="I61" s="262">
        <f>ROUND(E61*H61,2)</f>
        <v>0</v>
      </c>
      <c r="J61" s="261"/>
      <c r="K61" s="262">
        <f>ROUND(E61*J61,2)</f>
        <v>0</v>
      </c>
      <c r="L61" s="262">
        <v>21</v>
      </c>
      <c r="M61" s="262">
        <f>G61*(1+L61/100)</f>
        <v>0</v>
      </c>
      <c r="N61" s="260">
        <v>0</v>
      </c>
      <c r="O61" s="260">
        <f>ROUND(E61*N61,2)</f>
        <v>0</v>
      </c>
      <c r="P61" s="260">
        <v>0</v>
      </c>
      <c r="Q61" s="260">
        <f>ROUND(E61*P61,2)</f>
        <v>0</v>
      </c>
      <c r="R61" s="262"/>
      <c r="S61" s="262" t="s">
        <v>316</v>
      </c>
      <c r="T61" s="263" t="s">
        <v>281</v>
      </c>
      <c r="U61" s="222">
        <v>0</v>
      </c>
      <c r="V61" s="222">
        <f>ROUND(E61*U61,2)</f>
        <v>0</v>
      </c>
      <c r="W61" s="222"/>
      <c r="X61" s="222" t="s">
        <v>831</v>
      </c>
      <c r="Y61" s="222" t="s">
        <v>283</v>
      </c>
      <c r="Z61" s="212"/>
      <c r="AA61" s="212"/>
      <c r="AB61" s="212"/>
      <c r="AC61" s="212"/>
      <c r="AD61" s="212"/>
      <c r="AE61" s="212"/>
      <c r="AF61" s="212"/>
      <c r="AG61" s="212" t="s">
        <v>3344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2.5" outlineLevel="1" x14ac:dyDescent="0.2">
      <c r="A62" s="257">
        <v>26</v>
      </c>
      <c r="B62" s="258" t="s">
        <v>3408</v>
      </c>
      <c r="C62" s="265" t="s">
        <v>3409</v>
      </c>
      <c r="D62" s="259" t="s">
        <v>492</v>
      </c>
      <c r="E62" s="260">
        <v>2</v>
      </c>
      <c r="F62" s="261"/>
      <c r="G62" s="262">
        <f>ROUND(E62*F62,2)</f>
        <v>0</v>
      </c>
      <c r="H62" s="261"/>
      <c r="I62" s="262">
        <f>ROUND(E62*H62,2)</f>
        <v>0</v>
      </c>
      <c r="J62" s="261"/>
      <c r="K62" s="262">
        <f>ROUND(E62*J62,2)</f>
        <v>0</v>
      </c>
      <c r="L62" s="262">
        <v>21</v>
      </c>
      <c r="M62" s="262">
        <f>G62*(1+L62/100)</f>
        <v>0</v>
      </c>
      <c r="N62" s="260">
        <v>0</v>
      </c>
      <c r="O62" s="260">
        <f>ROUND(E62*N62,2)</f>
        <v>0</v>
      </c>
      <c r="P62" s="260">
        <v>0</v>
      </c>
      <c r="Q62" s="260">
        <f>ROUND(E62*P62,2)</f>
        <v>0</v>
      </c>
      <c r="R62" s="262"/>
      <c r="S62" s="262" t="s">
        <v>316</v>
      </c>
      <c r="T62" s="263" t="s">
        <v>281</v>
      </c>
      <c r="U62" s="222">
        <v>0</v>
      </c>
      <c r="V62" s="222">
        <f>ROUND(E62*U62,2)</f>
        <v>0</v>
      </c>
      <c r="W62" s="222"/>
      <c r="X62" s="222" t="s">
        <v>831</v>
      </c>
      <c r="Y62" s="222" t="s">
        <v>283</v>
      </c>
      <c r="Z62" s="212"/>
      <c r="AA62" s="212"/>
      <c r="AB62" s="212"/>
      <c r="AC62" s="212"/>
      <c r="AD62" s="212"/>
      <c r="AE62" s="212"/>
      <c r="AF62" s="212"/>
      <c r="AG62" s="212" t="s">
        <v>3344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57">
        <v>27</v>
      </c>
      <c r="B63" s="258" t="s">
        <v>3410</v>
      </c>
      <c r="C63" s="265" t="s">
        <v>3411</v>
      </c>
      <c r="D63" s="259" t="s">
        <v>492</v>
      </c>
      <c r="E63" s="260">
        <v>1</v>
      </c>
      <c r="F63" s="261"/>
      <c r="G63" s="262">
        <f>ROUND(E63*F63,2)</f>
        <v>0</v>
      </c>
      <c r="H63" s="261"/>
      <c r="I63" s="262">
        <f>ROUND(E63*H63,2)</f>
        <v>0</v>
      </c>
      <c r="J63" s="261"/>
      <c r="K63" s="262">
        <f>ROUND(E63*J63,2)</f>
        <v>0</v>
      </c>
      <c r="L63" s="262">
        <v>21</v>
      </c>
      <c r="M63" s="262">
        <f>G63*(1+L63/100)</f>
        <v>0</v>
      </c>
      <c r="N63" s="260">
        <v>0</v>
      </c>
      <c r="O63" s="260">
        <f>ROUND(E63*N63,2)</f>
        <v>0</v>
      </c>
      <c r="P63" s="260">
        <v>0</v>
      </c>
      <c r="Q63" s="260">
        <f>ROUND(E63*P63,2)</f>
        <v>0</v>
      </c>
      <c r="R63" s="262"/>
      <c r="S63" s="262" t="s">
        <v>316</v>
      </c>
      <c r="T63" s="263" t="s">
        <v>281</v>
      </c>
      <c r="U63" s="222">
        <v>0</v>
      </c>
      <c r="V63" s="222">
        <f>ROUND(E63*U63,2)</f>
        <v>0</v>
      </c>
      <c r="W63" s="222"/>
      <c r="X63" s="222" t="s">
        <v>831</v>
      </c>
      <c r="Y63" s="222" t="s">
        <v>283</v>
      </c>
      <c r="Z63" s="212"/>
      <c r="AA63" s="212"/>
      <c r="AB63" s="212"/>
      <c r="AC63" s="212"/>
      <c r="AD63" s="212"/>
      <c r="AE63" s="212"/>
      <c r="AF63" s="212"/>
      <c r="AG63" s="212" t="s">
        <v>3344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57">
        <v>28</v>
      </c>
      <c r="B64" s="258" t="s">
        <v>3412</v>
      </c>
      <c r="C64" s="265" t="s">
        <v>3413</v>
      </c>
      <c r="D64" s="259" t="s">
        <v>492</v>
      </c>
      <c r="E64" s="260">
        <v>1</v>
      </c>
      <c r="F64" s="261"/>
      <c r="G64" s="262">
        <f>ROUND(E64*F64,2)</f>
        <v>0</v>
      </c>
      <c r="H64" s="261"/>
      <c r="I64" s="262">
        <f>ROUND(E64*H64,2)</f>
        <v>0</v>
      </c>
      <c r="J64" s="261"/>
      <c r="K64" s="262">
        <f>ROUND(E64*J64,2)</f>
        <v>0</v>
      </c>
      <c r="L64" s="262">
        <v>21</v>
      </c>
      <c r="M64" s="262">
        <f>G64*(1+L64/100)</f>
        <v>0</v>
      </c>
      <c r="N64" s="260">
        <v>0</v>
      </c>
      <c r="O64" s="260">
        <f>ROUND(E64*N64,2)</f>
        <v>0</v>
      </c>
      <c r="P64" s="260">
        <v>0</v>
      </c>
      <c r="Q64" s="260">
        <f>ROUND(E64*P64,2)</f>
        <v>0</v>
      </c>
      <c r="R64" s="262"/>
      <c r="S64" s="262" t="s">
        <v>316</v>
      </c>
      <c r="T64" s="263" t="s">
        <v>281</v>
      </c>
      <c r="U64" s="222">
        <v>0</v>
      </c>
      <c r="V64" s="222">
        <f>ROUND(E64*U64,2)</f>
        <v>0</v>
      </c>
      <c r="W64" s="222"/>
      <c r="X64" s="222" t="s">
        <v>831</v>
      </c>
      <c r="Y64" s="222" t="s">
        <v>283</v>
      </c>
      <c r="Z64" s="212"/>
      <c r="AA64" s="212"/>
      <c r="AB64" s="212"/>
      <c r="AC64" s="212"/>
      <c r="AD64" s="212"/>
      <c r="AE64" s="212"/>
      <c r="AF64" s="212"/>
      <c r="AG64" s="212" t="s">
        <v>3344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57">
        <v>29</v>
      </c>
      <c r="B65" s="258" t="s">
        <v>3414</v>
      </c>
      <c r="C65" s="265" t="s">
        <v>3415</v>
      </c>
      <c r="D65" s="259" t="s">
        <v>492</v>
      </c>
      <c r="E65" s="260">
        <v>2</v>
      </c>
      <c r="F65" s="261"/>
      <c r="G65" s="262">
        <f>ROUND(E65*F65,2)</f>
        <v>0</v>
      </c>
      <c r="H65" s="261"/>
      <c r="I65" s="262">
        <f>ROUND(E65*H65,2)</f>
        <v>0</v>
      </c>
      <c r="J65" s="261"/>
      <c r="K65" s="262">
        <f>ROUND(E65*J65,2)</f>
        <v>0</v>
      </c>
      <c r="L65" s="262">
        <v>21</v>
      </c>
      <c r="M65" s="262">
        <f>G65*(1+L65/100)</f>
        <v>0</v>
      </c>
      <c r="N65" s="260">
        <v>0</v>
      </c>
      <c r="O65" s="260">
        <f>ROUND(E65*N65,2)</f>
        <v>0</v>
      </c>
      <c r="P65" s="260">
        <v>0</v>
      </c>
      <c r="Q65" s="260">
        <f>ROUND(E65*P65,2)</f>
        <v>0</v>
      </c>
      <c r="R65" s="262"/>
      <c r="S65" s="262" t="s">
        <v>316</v>
      </c>
      <c r="T65" s="263" t="s">
        <v>281</v>
      </c>
      <c r="U65" s="222">
        <v>0</v>
      </c>
      <c r="V65" s="222">
        <f>ROUND(E65*U65,2)</f>
        <v>0</v>
      </c>
      <c r="W65" s="222"/>
      <c r="X65" s="222" t="s">
        <v>831</v>
      </c>
      <c r="Y65" s="222" t="s">
        <v>283</v>
      </c>
      <c r="Z65" s="212"/>
      <c r="AA65" s="212"/>
      <c r="AB65" s="212"/>
      <c r="AC65" s="212"/>
      <c r="AD65" s="212"/>
      <c r="AE65" s="212"/>
      <c r="AF65" s="212"/>
      <c r="AG65" s="212" t="s">
        <v>3344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30</v>
      </c>
      <c r="B66" s="258" t="s">
        <v>3416</v>
      </c>
      <c r="C66" s="265" t="s">
        <v>3417</v>
      </c>
      <c r="D66" s="259" t="s">
        <v>492</v>
      </c>
      <c r="E66" s="260">
        <v>4</v>
      </c>
      <c r="F66" s="261"/>
      <c r="G66" s="262">
        <f>ROUND(E66*F66,2)</f>
        <v>0</v>
      </c>
      <c r="H66" s="261"/>
      <c r="I66" s="262">
        <f>ROUND(E66*H66,2)</f>
        <v>0</v>
      </c>
      <c r="J66" s="261"/>
      <c r="K66" s="262">
        <f>ROUND(E66*J66,2)</f>
        <v>0</v>
      </c>
      <c r="L66" s="262">
        <v>21</v>
      </c>
      <c r="M66" s="262">
        <f>G66*(1+L66/100)</f>
        <v>0</v>
      </c>
      <c r="N66" s="260">
        <v>0</v>
      </c>
      <c r="O66" s="260">
        <f>ROUND(E66*N66,2)</f>
        <v>0</v>
      </c>
      <c r="P66" s="260">
        <v>0</v>
      </c>
      <c r="Q66" s="260">
        <f>ROUND(E66*P66,2)</f>
        <v>0</v>
      </c>
      <c r="R66" s="262"/>
      <c r="S66" s="262" t="s">
        <v>316</v>
      </c>
      <c r="T66" s="263" t="s">
        <v>281</v>
      </c>
      <c r="U66" s="222">
        <v>0</v>
      </c>
      <c r="V66" s="222">
        <f>ROUND(E66*U66,2)</f>
        <v>0</v>
      </c>
      <c r="W66" s="222"/>
      <c r="X66" s="222" t="s">
        <v>831</v>
      </c>
      <c r="Y66" s="222" t="s">
        <v>283</v>
      </c>
      <c r="Z66" s="212"/>
      <c r="AA66" s="212"/>
      <c r="AB66" s="212"/>
      <c r="AC66" s="212"/>
      <c r="AD66" s="212"/>
      <c r="AE66" s="212"/>
      <c r="AF66" s="212"/>
      <c r="AG66" s="212" t="s">
        <v>3344</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57">
        <v>31</v>
      </c>
      <c r="B67" s="258" t="s">
        <v>3418</v>
      </c>
      <c r="C67" s="265" t="s">
        <v>3419</v>
      </c>
      <c r="D67" s="259" t="s">
        <v>492</v>
      </c>
      <c r="E67" s="260">
        <v>1</v>
      </c>
      <c r="F67" s="261"/>
      <c r="G67" s="262">
        <f>ROUND(E67*F67,2)</f>
        <v>0</v>
      </c>
      <c r="H67" s="261"/>
      <c r="I67" s="262">
        <f>ROUND(E67*H67,2)</f>
        <v>0</v>
      </c>
      <c r="J67" s="261"/>
      <c r="K67" s="262">
        <f>ROUND(E67*J67,2)</f>
        <v>0</v>
      </c>
      <c r="L67" s="262">
        <v>21</v>
      </c>
      <c r="M67" s="262">
        <f>G67*(1+L67/100)</f>
        <v>0</v>
      </c>
      <c r="N67" s="260">
        <v>0</v>
      </c>
      <c r="O67" s="260">
        <f>ROUND(E67*N67,2)</f>
        <v>0</v>
      </c>
      <c r="P67" s="260">
        <v>0</v>
      </c>
      <c r="Q67" s="260">
        <f>ROUND(E67*P67,2)</f>
        <v>0</v>
      </c>
      <c r="R67" s="262"/>
      <c r="S67" s="262" t="s">
        <v>316</v>
      </c>
      <c r="T67" s="263" t="s">
        <v>281</v>
      </c>
      <c r="U67" s="222">
        <v>0</v>
      </c>
      <c r="V67" s="222">
        <f>ROUND(E67*U67,2)</f>
        <v>0</v>
      </c>
      <c r="W67" s="222"/>
      <c r="X67" s="222" t="s">
        <v>831</v>
      </c>
      <c r="Y67" s="222" t="s">
        <v>283</v>
      </c>
      <c r="Z67" s="212"/>
      <c r="AA67" s="212"/>
      <c r="AB67" s="212"/>
      <c r="AC67" s="212"/>
      <c r="AD67" s="212"/>
      <c r="AE67" s="212"/>
      <c r="AF67" s="212"/>
      <c r="AG67" s="212" t="s">
        <v>3344</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57">
        <v>32</v>
      </c>
      <c r="B68" s="258" t="s">
        <v>3420</v>
      </c>
      <c r="C68" s="265" t="s">
        <v>3421</v>
      </c>
      <c r="D68" s="259" t="s">
        <v>492</v>
      </c>
      <c r="E68" s="260">
        <v>1</v>
      </c>
      <c r="F68" s="261"/>
      <c r="G68" s="262">
        <f>ROUND(E68*F68,2)</f>
        <v>0</v>
      </c>
      <c r="H68" s="261"/>
      <c r="I68" s="262">
        <f>ROUND(E68*H68,2)</f>
        <v>0</v>
      </c>
      <c r="J68" s="261"/>
      <c r="K68" s="262">
        <f>ROUND(E68*J68,2)</f>
        <v>0</v>
      </c>
      <c r="L68" s="262">
        <v>21</v>
      </c>
      <c r="M68" s="262">
        <f>G68*(1+L68/100)</f>
        <v>0</v>
      </c>
      <c r="N68" s="260">
        <v>0</v>
      </c>
      <c r="O68" s="260">
        <f>ROUND(E68*N68,2)</f>
        <v>0</v>
      </c>
      <c r="P68" s="260">
        <v>0</v>
      </c>
      <c r="Q68" s="260">
        <f>ROUND(E68*P68,2)</f>
        <v>0</v>
      </c>
      <c r="R68" s="262"/>
      <c r="S68" s="262" t="s">
        <v>316</v>
      </c>
      <c r="T68" s="263" t="s">
        <v>281</v>
      </c>
      <c r="U68" s="222">
        <v>0</v>
      </c>
      <c r="V68" s="222">
        <f>ROUND(E68*U68,2)</f>
        <v>0</v>
      </c>
      <c r="W68" s="222"/>
      <c r="X68" s="222" t="s">
        <v>831</v>
      </c>
      <c r="Y68" s="222" t="s">
        <v>283</v>
      </c>
      <c r="Z68" s="212"/>
      <c r="AA68" s="212"/>
      <c r="AB68" s="212"/>
      <c r="AC68" s="212"/>
      <c r="AD68" s="212"/>
      <c r="AE68" s="212"/>
      <c r="AF68" s="212"/>
      <c r="AG68" s="212" t="s">
        <v>3344</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57">
        <v>33</v>
      </c>
      <c r="B69" s="258" t="s">
        <v>3422</v>
      </c>
      <c r="C69" s="265" t="s">
        <v>3423</v>
      </c>
      <c r="D69" s="259" t="s">
        <v>492</v>
      </c>
      <c r="E69" s="260">
        <v>16</v>
      </c>
      <c r="F69" s="261"/>
      <c r="G69" s="262">
        <f>ROUND(E69*F69,2)</f>
        <v>0</v>
      </c>
      <c r="H69" s="261"/>
      <c r="I69" s="262">
        <f>ROUND(E69*H69,2)</f>
        <v>0</v>
      </c>
      <c r="J69" s="261"/>
      <c r="K69" s="262">
        <f>ROUND(E69*J69,2)</f>
        <v>0</v>
      </c>
      <c r="L69" s="262">
        <v>21</v>
      </c>
      <c r="M69" s="262">
        <f>G69*(1+L69/100)</f>
        <v>0</v>
      </c>
      <c r="N69" s="260">
        <v>0</v>
      </c>
      <c r="O69" s="260">
        <f>ROUND(E69*N69,2)</f>
        <v>0</v>
      </c>
      <c r="P69" s="260">
        <v>0</v>
      </c>
      <c r="Q69" s="260">
        <f>ROUND(E69*P69,2)</f>
        <v>0</v>
      </c>
      <c r="R69" s="262"/>
      <c r="S69" s="262" t="s">
        <v>316</v>
      </c>
      <c r="T69" s="263" t="s">
        <v>281</v>
      </c>
      <c r="U69" s="222">
        <v>0</v>
      </c>
      <c r="V69" s="222">
        <f>ROUND(E69*U69,2)</f>
        <v>0</v>
      </c>
      <c r="W69" s="222"/>
      <c r="X69" s="222" t="s">
        <v>831</v>
      </c>
      <c r="Y69" s="222" t="s">
        <v>283</v>
      </c>
      <c r="Z69" s="212"/>
      <c r="AA69" s="212"/>
      <c r="AB69" s="212"/>
      <c r="AC69" s="212"/>
      <c r="AD69" s="212"/>
      <c r="AE69" s="212"/>
      <c r="AF69" s="212"/>
      <c r="AG69" s="212" t="s">
        <v>3344</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x14ac:dyDescent="0.2">
      <c r="A70" s="229" t="s">
        <v>275</v>
      </c>
      <c r="B70" s="230" t="s">
        <v>196</v>
      </c>
      <c r="C70" s="246" t="s">
        <v>197</v>
      </c>
      <c r="D70" s="231"/>
      <c r="E70" s="232"/>
      <c r="F70" s="233"/>
      <c r="G70" s="233">
        <f>SUMIF(AG71:AG92,"&lt;&gt;NOR",G71:G92)</f>
        <v>0</v>
      </c>
      <c r="H70" s="233"/>
      <c r="I70" s="233">
        <f>SUM(I71:I92)</f>
        <v>0</v>
      </c>
      <c r="J70" s="233"/>
      <c r="K70" s="233">
        <f>SUM(K71:K92)</f>
        <v>0</v>
      </c>
      <c r="L70" s="233"/>
      <c r="M70" s="233">
        <f>SUM(M71:M92)</f>
        <v>0</v>
      </c>
      <c r="N70" s="232"/>
      <c r="O70" s="232">
        <f>SUM(O71:O92)</f>
        <v>1.08</v>
      </c>
      <c r="P70" s="232"/>
      <c r="Q70" s="232">
        <f>SUM(Q71:Q92)</f>
        <v>0</v>
      </c>
      <c r="R70" s="233"/>
      <c r="S70" s="233"/>
      <c r="T70" s="234"/>
      <c r="U70" s="228"/>
      <c r="V70" s="228">
        <f>SUM(V71:V92)</f>
        <v>89.889999999999986</v>
      </c>
      <c r="W70" s="228"/>
      <c r="X70" s="228"/>
      <c r="Y70" s="228"/>
      <c r="AG70" t="s">
        <v>276</v>
      </c>
    </row>
    <row r="71" spans="1:60" ht="22.5" outlineLevel="1" x14ac:dyDescent="0.2">
      <c r="A71" s="236">
        <v>34</v>
      </c>
      <c r="B71" s="237" t="s">
        <v>3424</v>
      </c>
      <c r="C71" s="247" t="s">
        <v>3425</v>
      </c>
      <c r="D71" s="238" t="s">
        <v>564</v>
      </c>
      <c r="E71" s="239">
        <v>6</v>
      </c>
      <c r="F71" s="240"/>
      <c r="G71" s="241">
        <f>ROUND(E71*F71,2)</f>
        <v>0</v>
      </c>
      <c r="H71" s="240"/>
      <c r="I71" s="241">
        <f>ROUND(E71*H71,2)</f>
        <v>0</v>
      </c>
      <c r="J71" s="240"/>
      <c r="K71" s="241">
        <f>ROUND(E71*J71,2)</f>
        <v>0</v>
      </c>
      <c r="L71" s="241">
        <v>21</v>
      </c>
      <c r="M71" s="241">
        <f>G71*(1+L71/100)</f>
        <v>0</v>
      </c>
      <c r="N71" s="239">
        <v>5.7600000000000004E-3</v>
      </c>
      <c r="O71" s="239">
        <f>ROUND(E71*N71,2)</f>
        <v>0.03</v>
      </c>
      <c r="P71" s="239">
        <v>0</v>
      </c>
      <c r="Q71" s="239">
        <f>ROUND(E71*P71,2)</f>
        <v>0</v>
      </c>
      <c r="R71" s="241" t="s">
        <v>3367</v>
      </c>
      <c r="S71" s="241" t="s">
        <v>280</v>
      </c>
      <c r="T71" s="242" t="s">
        <v>441</v>
      </c>
      <c r="U71" s="222">
        <v>0.47299999999999998</v>
      </c>
      <c r="V71" s="222">
        <f>ROUND(E71*U71,2)</f>
        <v>2.84</v>
      </c>
      <c r="W71" s="222"/>
      <c r="X71" s="222" t="s">
        <v>399</v>
      </c>
      <c r="Y71" s="222" t="s">
        <v>283</v>
      </c>
      <c r="Z71" s="212"/>
      <c r="AA71" s="212"/>
      <c r="AB71" s="212"/>
      <c r="AC71" s="212"/>
      <c r="AD71" s="212"/>
      <c r="AE71" s="212"/>
      <c r="AF71" s="212"/>
      <c r="AG71" s="212" t="s">
        <v>1036</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48" t="s">
        <v>2011</v>
      </c>
      <c r="D72" s="244"/>
      <c r="E72" s="244"/>
      <c r="F72" s="244"/>
      <c r="G72" s="244"/>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286</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2.5" outlineLevel="1" x14ac:dyDescent="0.2">
      <c r="A73" s="236">
        <v>35</v>
      </c>
      <c r="B73" s="237" t="s">
        <v>3426</v>
      </c>
      <c r="C73" s="247" t="s">
        <v>3427</v>
      </c>
      <c r="D73" s="238" t="s">
        <v>564</v>
      </c>
      <c r="E73" s="239">
        <v>16</v>
      </c>
      <c r="F73" s="240"/>
      <c r="G73" s="241">
        <f>ROUND(E73*F73,2)</f>
        <v>0</v>
      </c>
      <c r="H73" s="240"/>
      <c r="I73" s="241">
        <f>ROUND(E73*H73,2)</f>
        <v>0</v>
      </c>
      <c r="J73" s="240"/>
      <c r="K73" s="241">
        <f>ROUND(E73*J73,2)</f>
        <v>0</v>
      </c>
      <c r="L73" s="241">
        <v>21</v>
      </c>
      <c r="M73" s="241">
        <f>G73*(1+L73/100)</f>
        <v>0</v>
      </c>
      <c r="N73" s="239">
        <v>7.0400000000000003E-3</v>
      </c>
      <c r="O73" s="239">
        <f>ROUND(E73*N73,2)</f>
        <v>0.11</v>
      </c>
      <c r="P73" s="239">
        <v>0</v>
      </c>
      <c r="Q73" s="239">
        <f>ROUND(E73*P73,2)</f>
        <v>0</v>
      </c>
      <c r="R73" s="241" t="s">
        <v>3367</v>
      </c>
      <c r="S73" s="241" t="s">
        <v>280</v>
      </c>
      <c r="T73" s="242" t="s">
        <v>441</v>
      </c>
      <c r="U73" s="222">
        <v>0.56499999999999995</v>
      </c>
      <c r="V73" s="222">
        <f>ROUND(E73*U73,2)</f>
        <v>9.0399999999999991</v>
      </c>
      <c r="W73" s="222"/>
      <c r="X73" s="222" t="s">
        <v>399</v>
      </c>
      <c r="Y73" s="222" t="s">
        <v>283</v>
      </c>
      <c r="Z73" s="212"/>
      <c r="AA73" s="212"/>
      <c r="AB73" s="212"/>
      <c r="AC73" s="212"/>
      <c r="AD73" s="212"/>
      <c r="AE73" s="212"/>
      <c r="AF73" s="212"/>
      <c r="AG73" s="212" t="s">
        <v>1036</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48" t="s">
        <v>2011</v>
      </c>
      <c r="D74" s="244"/>
      <c r="E74" s="244"/>
      <c r="F74" s="244"/>
      <c r="G74" s="244"/>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286</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2.5" outlineLevel="1" x14ac:dyDescent="0.2">
      <c r="A75" s="236">
        <v>36</v>
      </c>
      <c r="B75" s="237" t="s">
        <v>3428</v>
      </c>
      <c r="C75" s="247" t="s">
        <v>3429</v>
      </c>
      <c r="D75" s="238" t="s">
        <v>564</v>
      </c>
      <c r="E75" s="239">
        <v>37</v>
      </c>
      <c r="F75" s="240"/>
      <c r="G75" s="241">
        <f>ROUND(E75*F75,2)</f>
        <v>0</v>
      </c>
      <c r="H75" s="240"/>
      <c r="I75" s="241">
        <f>ROUND(E75*H75,2)</f>
        <v>0</v>
      </c>
      <c r="J75" s="240"/>
      <c r="K75" s="241">
        <f>ROUND(E75*J75,2)</f>
        <v>0</v>
      </c>
      <c r="L75" s="241">
        <v>21</v>
      </c>
      <c r="M75" s="241">
        <f>G75*(1+L75/100)</f>
        <v>0</v>
      </c>
      <c r="N75" s="239">
        <v>7.6E-3</v>
      </c>
      <c r="O75" s="239">
        <f>ROUND(E75*N75,2)</f>
        <v>0.28000000000000003</v>
      </c>
      <c r="P75" s="239">
        <v>0</v>
      </c>
      <c r="Q75" s="239">
        <f>ROUND(E75*P75,2)</f>
        <v>0</v>
      </c>
      <c r="R75" s="241" t="s">
        <v>3367</v>
      </c>
      <c r="S75" s="241" t="s">
        <v>280</v>
      </c>
      <c r="T75" s="242" t="s">
        <v>441</v>
      </c>
      <c r="U75" s="222">
        <v>0.748</v>
      </c>
      <c r="V75" s="222">
        <f>ROUND(E75*U75,2)</f>
        <v>27.68</v>
      </c>
      <c r="W75" s="222"/>
      <c r="X75" s="222" t="s">
        <v>399</v>
      </c>
      <c r="Y75" s="222" t="s">
        <v>283</v>
      </c>
      <c r="Z75" s="212"/>
      <c r="AA75" s="212"/>
      <c r="AB75" s="212"/>
      <c r="AC75" s="212"/>
      <c r="AD75" s="212"/>
      <c r="AE75" s="212"/>
      <c r="AF75" s="212"/>
      <c r="AG75" s="212" t="s">
        <v>1036</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8" t="s">
        <v>2011</v>
      </c>
      <c r="D76" s="244"/>
      <c r="E76" s="244"/>
      <c r="F76" s="244"/>
      <c r="G76" s="244"/>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286</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1" x14ac:dyDescent="0.2">
      <c r="A77" s="236">
        <v>37</v>
      </c>
      <c r="B77" s="237" t="s">
        <v>3430</v>
      </c>
      <c r="C77" s="247" t="s">
        <v>3431</v>
      </c>
      <c r="D77" s="238" t="s">
        <v>564</v>
      </c>
      <c r="E77" s="239">
        <v>4</v>
      </c>
      <c r="F77" s="240"/>
      <c r="G77" s="241">
        <f>ROUND(E77*F77,2)</f>
        <v>0</v>
      </c>
      <c r="H77" s="240"/>
      <c r="I77" s="241">
        <f>ROUND(E77*H77,2)</f>
        <v>0</v>
      </c>
      <c r="J77" s="240"/>
      <c r="K77" s="241">
        <f>ROUND(E77*J77,2)</f>
        <v>0</v>
      </c>
      <c r="L77" s="241">
        <v>21</v>
      </c>
      <c r="M77" s="241">
        <f>G77*(1+L77/100)</f>
        <v>0</v>
      </c>
      <c r="N77" s="239">
        <v>9.8499999999999994E-3</v>
      </c>
      <c r="O77" s="239">
        <f>ROUND(E77*N77,2)</f>
        <v>0.04</v>
      </c>
      <c r="P77" s="239">
        <v>0</v>
      </c>
      <c r="Q77" s="239">
        <f>ROUND(E77*P77,2)</f>
        <v>0</v>
      </c>
      <c r="R77" s="241" t="s">
        <v>3367</v>
      </c>
      <c r="S77" s="241" t="s">
        <v>280</v>
      </c>
      <c r="T77" s="242" t="s">
        <v>441</v>
      </c>
      <c r="U77" s="222">
        <v>0.91900000000000004</v>
      </c>
      <c r="V77" s="222">
        <f>ROUND(E77*U77,2)</f>
        <v>3.68</v>
      </c>
      <c r="W77" s="222"/>
      <c r="X77" s="222" t="s">
        <v>399</v>
      </c>
      <c r="Y77" s="222" t="s">
        <v>283</v>
      </c>
      <c r="Z77" s="212"/>
      <c r="AA77" s="212"/>
      <c r="AB77" s="212"/>
      <c r="AC77" s="212"/>
      <c r="AD77" s="212"/>
      <c r="AE77" s="212"/>
      <c r="AF77" s="212"/>
      <c r="AG77" s="212" t="s">
        <v>1036</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48" t="s">
        <v>2011</v>
      </c>
      <c r="D78" s="244"/>
      <c r="E78" s="244"/>
      <c r="F78" s="244"/>
      <c r="G78" s="244"/>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286</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6">
        <v>38</v>
      </c>
      <c r="B79" s="237" t="s">
        <v>3432</v>
      </c>
      <c r="C79" s="247" t="s">
        <v>3433</v>
      </c>
      <c r="D79" s="238" t="s">
        <v>564</v>
      </c>
      <c r="E79" s="239">
        <v>10</v>
      </c>
      <c r="F79" s="240"/>
      <c r="G79" s="241">
        <f>ROUND(E79*F79,2)</f>
        <v>0</v>
      </c>
      <c r="H79" s="240"/>
      <c r="I79" s="241">
        <f>ROUND(E79*H79,2)</f>
        <v>0</v>
      </c>
      <c r="J79" s="240"/>
      <c r="K79" s="241">
        <f>ROUND(E79*J79,2)</f>
        <v>0</v>
      </c>
      <c r="L79" s="241">
        <v>21</v>
      </c>
      <c r="M79" s="241">
        <f>G79*(1+L79/100)</f>
        <v>0</v>
      </c>
      <c r="N79" s="239">
        <v>1.362E-2</v>
      </c>
      <c r="O79" s="239">
        <f>ROUND(E79*N79,2)</f>
        <v>0.14000000000000001</v>
      </c>
      <c r="P79" s="239">
        <v>0</v>
      </c>
      <c r="Q79" s="239">
        <f>ROUND(E79*P79,2)</f>
        <v>0</v>
      </c>
      <c r="R79" s="241" t="s">
        <v>3367</v>
      </c>
      <c r="S79" s="241" t="s">
        <v>280</v>
      </c>
      <c r="T79" s="242" t="s">
        <v>441</v>
      </c>
      <c r="U79" s="222">
        <v>1.04</v>
      </c>
      <c r="V79" s="222">
        <f>ROUND(E79*U79,2)</f>
        <v>10.4</v>
      </c>
      <c r="W79" s="222"/>
      <c r="X79" s="222" t="s">
        <v>399</v>
      </c>
      <c r="Y79" s="222" t="s">
        <v>283</v>
      </c>
      <c r="Z79" s="212"/>
      <c r="AA79" s="212"/>
      <c r="AB79" s="212"/>
      <c r="AC79" s="212"/>
      <c r="AD79" s="212"/>
      <c r="AE79" s="212"/>
      <c r="AF79" s="212"/>
      <c r="AG79" s="212" t="s">
        <v>1036</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48" t="s">
        <v>2011</v>
      </c>
      <c r="D80" s="244"/>
      <c r="E80" s="244"/>
      <c r="F80" s="244"/>
      <c r="G80" s="244"/>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286</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36">
        <v>39</v>
      </c>
      <c r="B81" s="237" t="s">
        <v>3434</v>
      </c>
      <c r="C81" s="247" t="s">
        <v>3435</v>
      </c>
      <c r="D81" s="238" t="s">
        <v>564</v>
      </c>
      <c r="E81" s="239">
        <v>22</v>
      </c>
      <c r="F81" s="240"/>
      <c r="G81" s="241">
        <f>ROUND(E81*F81,2)</f>
        <v>0</v>
      </c>
      <c r="H81" s="240"/>
      <c r="I81" s="241">
        <f>ROUND(E81*H81,2)</f>
        <v>0</v>
      </c>
      <c r="J81" s="240"/>
      <c r="K81" s="241">
        <f>ROUND(E81*J81,2)</f>
        <v>0</v>
      </c>
      <c r="L81" s="241">
        <v>21</v>
      </c>
      <c r="M81" s="241">
        <f>G81*(1+L81/100)</f>
        <v>0</v>
      </c>
      <c r="N81" s="239">
        <v>2.1729999999999999E-2</v>
      </c>
      <c r="O81" s="239">
        <f>ROUND(E81*N81,2)</f>
        <v>0.48</v>
      </c>
      <c r="P81" s="239">
        <v>0</v>
      </c>
      <c r="Q81" s="239">
        <f>ROUND(E81*P81,2)</f>
        <v>0</v>
      </c>
      <c r="R81" s="241" t="s">
        <v>3367</v>
      </c>
      <c r="S81" s="241" t="s">
        <v>280</v>
      </c>
      <c r="T81" s="242" t="s">
        <v>441</v>
      </c>
      <c r="U81" s="222">
        <v>1.4</v>
      </c>
      <c r="V81" s="222">
        <f>ROUND(E81*U81,2)</f>
        <v>30.8</v>
      </c>
      <c r="W81" s="222"/>
      <c r="X81" s="222" t="s">
        <v>399</v>
      </c>
      <c r="Y81" s="222" t="s">
        <v>283</v>
      </c>
      <c r="Z81" s="212"/>
      <c r="AA81" s="212"/>
      <c r="AB81" s="212"/>
      <c r="AC81" s="212"/>
      <c r="AD81" s="212"/>
      <c r="AE81" s="212"/>
      <c r="AF81" s="212"/>
      <c r="AG81" s="212" t="s">
        <v>1036</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48" t="s">
        <v>2011</v>
      </c>
      <c r="D82" s="244"/>
      <c r="E82" s="244"/>
      <c r="F82" s="244"/>
      <c r="G82" s="244"/>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286</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2.5" outlineLevel="1" x14ac:dyDescent="0.2">
      <c r="A83" s="257">
        <v>40</v>
      </c>
      <c r="B83" s="258" t="s">
        <v>3436</v>
      </c>
      <c r="C83" s="265" t="s">
        <v>3437</v>
      </c>
      <c r="D83" s="259" t="s">
        <v>492</v>
      </c>
      <c r="E83" s="260">
        <v>2</v>
      </c>
      <c r="F83" s="261"/>
      <c r="G83" s="262">
        <f>ROUND(E83*F83,2)</f>
        <v>0</v>
      </c>
      <c r="H83" s="261"/>
      <c r="I83" s="262">
        <f>ROUND(E83*H83,2)</f>
        <v>0</v>
      </c>
      <c r="J83" s="261"/>
      <c r="K83" s="262">
        <f>ROUND(E83*J83,2)</f>
        <v>0</v>
      </c>
      <c r="L83" s="262">
        <v>21</v>
      </c>
      <c r="M83" s="262">
        <f>G83*(1+L83/100)</f>
        <v>0</v>
      </c>
      <c r="N83" s="260">
        <v>1.14E-3</v>
      </c>
      <c r="O83" s="260">
        <f>ROUND(E83*N83,2)</f>
        <v>0</v>
      </c>
      <c r="P83" s="260">
        <v>0</v>
      </c>
      <c r="Q83" s="260">
        <f>ROUND(E83*P83,2)</f>
        <v>0</v>
      </c>
      <c r="R83" s="262" t="s">
        <v>3367</v>
      </c>
      <c r="S83" s="262" t="s">
        <v>280</v>
      </c>
      <c r="T83" s="263" t="s">
        <v>441</v>
      </c>
      <c r="U83" s="222">
        <v>1.1020000000000001</v>
      </c>
      <c r="V83" s="222">
        <f>ROUND(E83*U83,2)</f>
        <v>2.2000000000000002</v>
      </c>
      <c r="W83" s="222"/>
      <c r="X83" s="222" t="s">
        <v>399</v>
      </c>
      <c r="Y83" s="222" t="s">
        <v>283</v>
      </c>
      <c r="Z83" s="212"/>
      <c r="AA83" s="212"/>
      <c r="AB83" s="212"/>
      <c r="AC83" s="212"/>
      <c r="AD83" s="212"/>
      <c r="AE83" s="212"/>
      <c r="AF83" s="212"/>
      <c r="AG83" s="212" t="s">
        <v>1036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36">
        <v>41</v>
      </c>
      <c r="B84" s="237" t="s">
        <v>3438</v>
      </c>
      <c r="C84" s="247" t="s">
        <v>3439</v>
      </c>
      <c r="D84" s="238" t="s">
        <v>564</v>
      </c>
      <c r="E84" s="239">
        <v>22</v>
      </c>
      <c r="F84" s="240"/>
      <c r="G84" s="241">
        <f>ROUND(E84*F84,2)</f>
        <v>0</v>
      </c>
      <c r="H84" s="240"/>
      <c r="I84" s="241">
        <f>ROUND(E84*H84,2)</f>
        <v>0</v>
      </c>
      <c r="J84" s="240"/>
      <c r="K84" s="241">
        <f>ROUND(E84*J84,2)</f>
        <v>0</v>
      </c>
      <c r="L84" s="241">
        <v>21</v>
      </c>
      <c r="M84" s="241">
        <f>G84*(1+L84/100)</f>
        <v>0</v>
      </c>
      <c r="N84" s="239">
        <v>0</v>
      </c>
      <c r="O84" s="239">
        <f>ROUND(E84*N84,2)</f>
        <v>0</v>
      </c>
      <c r="P84" s="239">
        <v>0</v>
      </c>
      <c r="Q84" s="239">
        <f>ROUND(E84*P84,2)</f>
        <v>0</v>
      </c>
      <c r="R84" s="241" t="s">
        <v>3367</v>
      </c>
      <c r="S84" s="241" t="s">
        <v>280</v>
      </c>
      <c r="T84" s="242" t="s">
        <v>441</v>
      </c>
      <c r="U84" s="222">
        <v>2.1000000000000001E-2</v>
      </c>
      <c r="V84" s="222">
        <f>ROUND(E84*U84,2)</f>
        <v>0.46</v>
      </c>
      <c r="W84" s="222"/>
      <c r="X84" s="222" t="s">
        <v>399</v>
      </c>
      <c r="Y84" s="222" t="s">
        <v>283</v>
      </c>
      <c r="Z84" s="212"/>
      <c r="AA84" s="212"/>
      <c r="AB84" s="212"/>
      <c r="AC84" s="212"/>
      <c r="AD84" s="212"/>
      <c r="AE84" s="212"/>
      <c r="AF84" s="212"/>
      <c r="AG84" s="212" t="s">
        <v>1036</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48" t="s">
        <v>2023</v>
      </c>
      <c r="D85" s="244"/>
      <c r="E85" s="244"/>
      <c r="F85" s="244"/>
      <c r="G85" s="244"/>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286</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36">
        <v>42</v>
      </c>
      <c r="B86" s="237" t="s">
        <v>3440</v>
      </c>
      <c r="C86" s="247" t="s">
        <v>3441</v>
      </c>
      <c r="D86" s="238" t="s">
        <v>564</v>
      </c>
      <c r="E86" s="239">
        <v>4</v>
      </c>
      <c r="F86" s="240"/>
      <c r="G86" s="241">
        <f>ROUND(E86*F86,2)</f>
        <v>0</v>
      </c>
      <c r="H86" s="240"/>
      <c r="I86" s="241">
        <f>ROUND(E86*H86,2)</f>
        <v>0</v>
      </c>
      <c r="J86" s="240"/>
      <c r="K86" s="241">
        <f>ROUND(E86*J86,2)</f>
        <v>0</v>
      </c>
      <c r="L86" s="241">
        <v>21</v>
      </c>
      <c r="M86" s="241">
        <f>G86*(1+L86/100)</f>
        <v>0</v>
      </c>
      <c r="N86" s="239">
        <v>0</v>
      </c>
      <c r="O86" s="239">
        <f>ROUND(E86*N86,2)</f>
        <v>0</v>
      </c>
      <c r="P86" s="239">
        <v>0</v>
      </c>
      <c r="Q86" s="239">
        <f>ROUND(E86*P86,2)</f>
        <v>0</v>
      </c>
      <c r="R86" s="241" t="s">
        <v>3367</v>
      </c>
      <c r="S86" s="241" t="s">
        <v>280</v>
      </c>
      <c r="T86" s="242" t="s">
        <v>441</v>
      </c>
      <c r="U86" s="222">
        <v>3.2000000000000001E-2</v>
      </c>
      <c r="V86" s="222">
        <f>ROUND(E86*U86,2)</f>
        <v>0.13</v>
      </c>
      <c r="W86" s="222"/>
      <c r="X86" s="222" t="s">
        <v>399</v>
      </c>
      <c r="Y86" s="222" t="s">
        <v>283</v>
      </c>
      <c r="Z86" s="212"/>
      <c r="AA86" s="212"/>
      <c r="AB86" s="212"/>
      <c r="AC86" s="212"/>
      <c r="AD86" s="212"/>
      <c r="AE86" s="212"/>
      <c r="AF86" s="212"/>
      <c r="AG86" s="212" t="s">
        <v>1036</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48" t="s">
        <v>2023</v>
      </c>
      <c r="D87" s="244"/>
      <c r="E87" s="244"/>
      <c r="F87" s="244"/>
      <c r="G87" s="244"/>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286</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36">
        <v>43</v>
      </c>
      <c r="B88" s="237" t="s">
        <v>3442</v>
      </c>
      <c r="C88" s="247" t="s">
        <v>3443</v>
      </c>
      <c r="D88" s="238" t="s">
        <v>564</v>
      </c>
      <c r="E88" s="239">
        <v>10</v>
      </c>
      <c r="F88" s="240"/>
      <c r="G88" s="241">
        <f>ROUND(E88*F88,2)</f>
        <v>0</v>
      </c>
      <c r="H88" s="240"/>
      <c r="I88" s="241">
        <f>ROUND(E88*H88,2)</f>
        <v>0</v>
      </c>
      <c r="J88" s="240"/>
      <c r="K88" s="241">
        <f>ROUND(E88*J88,2)</f>
        <v>0</v>
      </c>
      <c r="L88" s="241">
        <v>21</v>
      </c>
      <c r="M88" s="241">
        <f>G88*(1+L88/100)</f>
        <v>0</v>
      </c>
      <c r="N88" s="239">
        <v>0</v>
      </c>
      <c r="O88" s="239">
        <f>ROUND(E88*N88,2)</f>
        <v>0</v>
      </c>
      <c r="P88" s="239">
        <v>0</v>
      </c>
      <c r="Q88" s="239">
        <f>ROUND(E88*P88,2)</f>
        <v>0</v>
      </c>
      <c r="R88" s="241" t="s">
        <v>3367</v>
      </c>
      <c r="S88" s="241" t="s">
        <v>280</v>
      </c>
      <c r="T88" s="242" t="s">
        <v>441</v>
      </c>
      <c r="U88" s="222">
        <v>4.2000000000000003E-2</v>
      </c>
      <c r="V88" s="222">
        <f>ROUND(E88*U88,2)</f>
        <v>0.42</v>
      </c>
      <c r="W88" s="222"/>
      <c r="X88" s="222" t="s">
        <v>399</v>
      </c>
      <c r="Y88" s="222" t="s">
        <v>283</v>
      </c>
      <c r="Z88" s="212"/>
      <c r="AA88" s="212"/>
      <c r="AB88" s="212"/>
      <c r="AC88" s="212"/>
      <c r="AD88" s="212"/>
      <c r="AE88" s="212"/>
      <c r="AF88" s="212"/>
      <c r="AG88" s="212" t="s">
        <v>1036</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48" t="s">
        <v>2023</v>
      </c>
      <c r="D89" s="244"/>
      <c r="E89" s="244"/>
      <c r="F89" s="244"/>
      <c r="G89" s="244"/>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286</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6">
        <v>44</v>
      </c>
      <c r="B90" s="237" t="s">
        <v>3444</v>
      </c>
      <c r="C90" s="247" t="s">
        <v>3445</v>
      </c>
      <c r="D90" s="238" t="s">
        <v>564</v>
      </c>
      <c r="E90" s="239">
        <v>22</v>
      </c>
      <c r="F90" s="240"/>
      <c r="G90" s="241">
        <f>ROUND(E90*F90,2)</f>
        <v>0</v>
      </c>
      <c r="H90" s="240"/>
      <c r="I90" s="241">
        <f>ROUND(E90*H90,2)</f>
        <v>0</v>
      </c>
      <c r="J90" s="240"/>
      <c r="K90" s="241">
        <f>ROUND(E90*J90,2)</f>
        <v>0</v>
      </c>
      <c r="L90" s="241">
        <v>21</v>
      </c>
      <c r="M90" s="241">
        <f>G90*(1+L90/100)</f>
        <v>0</v>
      </c>
      <c r="N90" s="239">
        <v>0</v>
      </c>
      <c r="O90" s="239">
        <f>ROUND(E90*N90,2)</f>
        <v>0</v>
      </c>
      <c r="P90" s="239">
        <v>0</v>
      </c>
      <c r="Q90" s="239">
        <f>ROUND(E90*P90,2)</f>
        <v>0</v>
      </c>
      <c r="R90" s="241" t="s">
        <v>3367</v>
      </c>
      <c r="S90" s="241" t="s">
        <v>280</v>
      </c>
      <c r="T90" s="242" t="s">
        <v>441</v>
      </c>
      <c r="U90" s="222">
        <v>5.2999999999999999E-2</v>
      </c>
      <c r="V90" s="222">
        <f>ROUND(E90*U90,2)</f>
        <v>1.17</v>
      </c>
      <c r="W90" s="222"/>
      <c r="X90" s="222" t="s">
        <v>399</v>
      </c>
      <c r="Y90" s="222" t="s">
        <v>283</v>
      </c>
      <c r="Z90" s="212"/>
      <c r="AA90" s="212"/>
      <c r="AB90" s="212"/>
      <c r="AC90" s="212"/>
      <c r="AD90" s="212"/>
      <c r="AE90" s="212"/>
      <c r="AF90" s="212"/>
      <c r="AG90" s="212" t="s">
        <v>1036</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48" t="s">
        <v>2023</v>
      </c>
      <c r="D91" s="244"/>
      <c r="E91" s="244"/>
      <c r="F91" s="244"/>
      <c r="G91" s="244"/>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286</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57">
        <v>45</v>
      </c>
      <c r="B92" s="258" t="s">
        <v>3446</v>
      </c>
      <c r="C92" s="265" t="s">
        <v>3447</v>
      </c>
      <c r="D92" s="259" t="s">
        <v>482</v>
      </c>
      <c r="E92" s="260">
        <v>0.3</v>
      </c>
      <c r="F92" s="261"/>
      <c r="G92" s="262">
        <f>ROUND(E92*F92,2)</f>
        <v>0</v>
      </c>
      <c r="H92" s="261"/>
      <c r="I92" s="262">
        <f>ROUND(E92*H92,2)</f>
        <v>0</v>
      </c>
      <c r="J92" s="261"/>
      <c r="K92" s="262">
        <f>ROUND(E92*J92,2)</f>
        <v>0</v>
      </c>
      <c r="L92" s="262">
        <v>21</v>
      </c>
      <c r="M92" s="262">
        <f>G92*(1+L92/100)</f>
        <v>0</v>
      </c>
      <c r="N92" s="260">
        <v>0</v>
      </c>
      <c r="O92" s="260">
        <f>ROUND(E92*N92,2)</f>
        <v>0</v>
      </c>
      <c r="P92" s="260">
        <v>0</v>
      </c>
      <c r="Q92" s="260">
        <f>ROUND(E92*P92,2)</f>
        <v>0</v>
      </c>
      <c r="R92" s="262" t="s">
        <v>3367</v>
      </c>
      <c r="S92" s="262" t="s">
        <v>280</v>
      </c>
      <c r="T92" s="263" t="s">
        <v>441</v>
      </c>
      <c r="U92" s="222">
        <v>3.5630000000000002</v>
      </c>
      <c r="V92" s="222">
        <f>ROUND(E92*U92,2)</f>
        <v>1.07</v>
      </c>
      <c r="W92" s="222"/>
      <c r="X92" s="222" t="s">
        <v>399</v>
      </c>
      <c r="Y92" s="222" t="s">
        <v>283</v>
      </c>
      <c r="Z92" s="212"/>
      <c r="AA92" s="212"/>
      <c r="AB92" s="212"/>
      <c r="AC92" s="212"/>
      <c r="AD92" s="212"/>
      <c r="AE92" s="212"/>
      <c r="AF92" s="212"/>
      <c r="AG92" s="212" t="s">
        <v>1036</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x14ac:dyDescent="0.2">
      <c r="A93" s="229" t="s">
        <v>275</v>
      </c>
      <c r="B93" s="230" t="s">
        <v>198</v>
      </c>
      <c r="C93" s="246" t="s">
        <v>199</v>
      </c>
      <c r="D93" s="231"/>
      <c r="E93" s="232"/>
      <c r="F93" s="233"/>
      <c r="G93" s="233">
        <f>SUMIF(AG94:AG129,"&lt;&gt;NOR",G94:G129)</f>
        <v>0</v>
      </c>
      <c r="H93" s="233"/>
      <c r="I93" s="233">
        <f>SUM(I94:I129)</f>
        <v>0</v>
      </c>
      <c r="J93" s="233"/>
      <c r="K93" s="233">
        <f>SUM(K94:K129)</f>
        <v>0</v>
      </c>
      <c r="L93" s="233"/>
      <c r="M93" s="233">
        <f>SUM(M94:M129)</f>
        <v>0</v>
      </c>
      <c r="N93" s="232"/>
      <c r="O93" s="232">
        <f>SUM(O94:O129)</f>
        <v>0.2</v>
      </c>
      <c r="P93" s="232"/>
      <c r="Q93" s="232">
        <f>SUM(Q94:Q129)</f>
        <v>0</v>
      </c>
      <c r="R93" s="233"/>
      <c r="S93" s="233"/>
      <c r="T93" s="234"/>
      <c r="U93" s="228"/>
      <c r="V93" s="228">
        <f>SUM(V94:V129)</f>
        <v>86.88000000000001</v>
      </c>
      <c r="W93" s="228"/>
      <c r="X93" s="228"/>
      <c r="Y93" s="228"/>
      <c r="AG93" t="s">
        <v>276</v>
      </c>
    </row>
    <row r="94" spans="1:60" outlineLevel="1" x14ac:dyDescent="0.2">
      <c r="A94" s="257">
        <v>46</v>
      </c>
      <c r="B94" s="258" t="s">
        <v>3448</v>
      </c>
      <c r="C94" s="265" t="s">
        <v>3449</v>
      </c>
      <c r="D94" s="259" t="s">
        <v>351</v>
      </c>
      <c r="E94" s="260">
        <v>3</v>
      </c>
      <c r="F94" s="261"/>
      <c r="G94" s="262">
        <f>ROUND(E94*F94,2)</f>
        <v>0</v>
      </c>
      <c r="H94" s="261"/>
      <c r="I94" s="262">
        <f>ROUND(E94*H94,2)</f>
        <v>0</v>
      </c>
      <c r="J94" s="261"/>
      <c r="K94" s="262">
        <f>ROUND(E94*J94,2)</f>
        <v>0</v>
      </c>
      <c r="L94" s="262">
        <v>21</v>
      </c>
      <c r="M94" s="262">
        <f>G94*(1+L94/100)</f>
        <v>0</v>
      </c>
      <c r="N94" s="260">
        <v>5.7099999999999998E-3</v>
      </c>
      <c r="O94" s="260">
        <f>ROUND(E94*N94,2)</f>
        <v>0.02</v>
      </c>
      <c r="P94" s="260">
        <v>0</v>
      </c>
      <c r="Q94" s="260">
        <f>ROUND(E94*P94,2)</f>
        <v>0</v>
      </c>
      <c r="R94" s="262" t="s">
        <v>3367</v>
      </c>
      <c r="S94" s="262" t="s">
        <v>280</v>
      </c>
      <c r="T94" s="263" t="s">
        <v>441</v>
      </c>
      <c r="U94" s="222">
        <v>1.1020000000000001</v>
      </c>
      <c r="V94" s="222">
        <f>ROUND(E94*U94,2)</f>
        <v>3.31</v>
      </c>
      <c r="W94" s="222"/>
      <c r="X94" s="222" t="s">
        <v>399</v>
      </c>
      <c r="Y94" s="222" t="s">
        <v>283</v>
      </c>
      <c r="Z94" s="212"/>
      <c r="AA94" s="212"/>
      <c r="AB94" s="212"/>
      <c r="AC94" s="212"/>
      <c r="AD94" s="212"/>
      <c r="AE94" s="212"/>
      <c r="AF94" s="212"/>
      <c r="AG94" s="212" t="s">
        <v>1036</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57">
        <v>47</v>
      </c>
      <c r="B95" s="258" t="s">
        <v>3450</v>
      </c>
      <c r="C95" s="265" t="s">
        <v>3451</v>
      </c>
      <c r="D95" s="259" t="s">
        <v>351</v>
      </c>
      <c r="E95" s="260">
        <v>1</v>
      </c>
      <c r="F95" s="261"/>
      <c r="G95" s="262">
        <f>ROUND(E95*F95,2)</f>
        <v>0</v>
      </c>
      <c r="H95" s="261"/>
      <c r="I95" s="262">
        <f>ROUND(E95*H95,2)</f>
        <v>0</v>
      </c>
      <c r="J95" s="261"/>
      <c r="K95" s="262">
        <f>ROUND(E95*J95,2)</f>
        <v>0</v>
      </c>
      <c r="L95" s="262">
        <v>21</v>
      </c>
      <c r="M95" s="262">
        <f>G95*(1+L95/100)</f>
        <v>0</v>
      </c>
      <c r="N95" s="260">
        <v>6.8300000000000001E-3</v>
      </c>
      <c r="O95" s="260">
        <f>ROUND(E95*N95,2)</f>
        <v>0.01</v>
      </c>
      <c r="P95" s="260">
        <v>0</v>
      </c>
      <c r="Q95" s="260">
        <f>ROUND(E95*P95,2)</f>
        <v>0</v>
      </c>
      <c r="R95" s="262" t="s">
        <v>3367</v>
      </c>
      <c r="S95" s="262" t="s">
        <v>280</v>
      </c>
      <c r="T95" s="263" t="s">
        <v>441</v>
      </c>
      <c r="U95" s="222">
        <v>1.29</v>
      </c>
      <c r="V95" s="222">
        <f>ROUND(E95*U95,2)</f>
        <v>1.29</v>
      </c>
      <c r="W95" s="222"/>
      <c r="X95" s="222" t="s">
        <v>399</v>
      </c>
      <c r="Y95" s="222" t="s">
        <v>283</v>
      </c>
      <c r="Z95" s="212"/>
      <c r="AA95" s="212"/>
      <c r="AB95" s="212"/>
      <c r="AC95" s="212"/>
      <c r="AD95" s="212"/>
      <c r="AE95" s="212"/>
      <c r="AF95" s="212"/>
      <c r="AG95" s="212" t="s">
        <v>1036</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57">
        <v>48</v>
      </c>
      <c r="B96" s="258" t="s">
        <v>3450</v>
      </c>
      <c r="C96" s="265" t="s">
        <v>3451</v>
      </c>
      <c r="D96" s="259" t="s">
        <v>351</v>
      </c>
      <c r="E96" s="260">
        <v>2</v>
      </c>
      <c r="F96" s="261"/>
      <c r="G96" s="262">
        <f>ROUND(E96*F96,2)</f>
        <v>0</v>
      </c>
      <c r="H96" s="261"/>
      <c r="I96" s="262">
        <f>ROUND(E96*H96,2)</f>
        <v>0</v>
      </c>
      <c r="J96" s="261"/>
      <c r="K96" s="262">
        <f>ROUND(E96*J96,2)</f>
        <v>0</v>
      </c>
      <c r="L96" s="262">
        <v>21</v>
      </c>
      <c r="M96" s="262">
        <f>G96*(1+L96/100)</f>
        <v>0</v>
      </c>
      <c r="N96" s="260">
        <v>6.8300000000000001E-3</v>
      </c>
      <c r="O96" s="260">
        <f>ROUND(E96*N96,2)</f>
        <v>0.01</v>
      </c>
      <c r="P96" s="260">
        <v>0</v>
      </c>
      <c r="Q96" s="260">
        <f>ROUND(E96*P96,2)</f>
        <v>0</v>
      </c>
      <c r="R96" s="262" t="s">
        <v>3367</v>
      </c>
      <c r="S96" s="262" t="s">
        <v>280</v>
      </c>
      <c r="T96" s="263" t="s">
        <v>441</v>
      </c>
      <c r="U96" s="222">
        <v>1.29</v>
      </c>
      <c r="V96" s="222">
        <f>ROUND(E96*U96,2)</f>
        <v>2.58</v>
      </c>
      <c r="W96" s="222"/>
      <c r="X96" s="222" t="s">
        <v>399</v>
      </c>
      <c r="Y96" s="222" t="s">
        <v>283</v>
      </c>
      <c r="Z96" s="212"/>
      <c r="AA96" s="212"/>
      <c r="AB96" s="212"/>
      <c r="AC96" s="212"/>
      <c r="AD96" s="212"/>
      <c r="AE96" s="212"/>
      <c r="AF96" s="212"/>
      <c r="AG96" s="212" t="s">
        <v>1036</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57">
        <v>49</v>
      </c>
      <c r="B97" s="258" t="s">
        <v>3452</v>
      </c>
      <c r="C97" s="265" t="s">
        <v>3453</v>
      </c>
      <c r="D97" s="259" t="s">
        <v>351</v>
      </c>
      <c r="E97" s="260">
        <v>2</v>
      </c>
      <c r="F97" s="261"/>
      <c r="G97" s="262">
        <f>ROUND(E97*F97,2)</f>
        <v>0</v>
      </c>
      <c r="H97" s="261"/>
      <c r="I97" s="262">
        <f>ROUND(E97*H97,2)</f>
        <v>0</v>
      </c>
      <c r="J97" s="261"/>
      <c r="K97" s="262">
        <f>ROUND(E97*J97,2)</f>
        <v>0</v>
      </c>
      <c r="L97" s="262">
        <v>21</v>
      </c>
      <c r="M97" s="262">
        <f>G97*(1+L97/100)</f>
        <v>0</v>
      </c>
      <c r="N97" s="260">
        <v>8.8599999999999998E-3</v>
      </c>
      <c r="O97" s="260">
        <f>ROUND(E97*N97,2)</f>
        <v>0.02</v>
      </c>
      <c r="P97" s="260">
        <v>0</v>
      </c>
      <c r="Q97" s="260">
        <f>ROUND(E97*P97,2)</f>
        <v>0</v>
      </c>
      <c r="R97" s="262" t="s">
        <v>3367</v>
      </c>
      <c r="S97" s="262" t="s">
        <v>280</v>
      </c>
      <c r="T97" s="263" t="s">
        <v>441</v>
      </c>
      <c r="U97" s="222">
        <v>1.5389999999999999</v>
      </c>
      <c r="V97" s="222">
        <f>ROUND(E97*U97,2)</f>
        <v>3.08</v>
      </c>
      <c r="W97" s="222"/>
      <c r="X97" s="222" t="s">
        <v>399</v>
      </c>
      <c r="Y97" s="222" t="s">
        <v>283</v>
      </c>
      <c r="Z97" s="212"/>
      <c r="AA97" s="212"/>
      <c r="AB97" s="212"/>
      <c r="AC97" s="212"/>
      <c r="AD97" s="212"/>
      <c r="AE97" s="212"/>
      <c r="AF97" s="212"/>
      <c r="AG97" s="212" t="s">
        <v>1036</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22.5" outlineLevel="1" x14ac:dyDescent="0.2">
      <c r="A98" s="257">
        <v>50</v>
      </c>
      <c r="B98" s="258" t="s">
        <v>3454</v>
      </c>
      <c r="C98" s="265" t="s">
        <v>3455</v>
      </c>
      <c r="D98" s="259" t="s">
        <v>492</v>
      </c>
      <c r="E98" s="260">
        <v>8</v>
      </c>
      <c r="F98" s="261"/>
      <c r="G98" s="262">
        <f>ROUND(E98*F98,2)</f>
        <v>0</v>
      </c>
      <c r="H98" s="261"/>
      <c r="I98" s="262">
        <f>ROUND(E98*H98,2)</f>
        <v>0</v>
      </c>
      <c r="J98" s="261"/>
      <c r="K98" s="262">
        <f>ROUND(E98*J98,2)</f>
        <v>0</v>
      </c>
      <c r="L98" s="262">
        <v>21</v>
      </c>
      <c r="M98" s="262">
        <f>G98*(1+L98/100)</f>
        <v>0</v>
      </c>
      <c r="N98" s="260">
        <v>1.2659999999999999E-2</v>
      </c>
      <c r="O98" s="260">
        <f>ROUND(E98*N98,2)</f>
        <v>0.1</v>
      </c>
      <c r="P98" s="260">
        <v>0</v>
      </c>
      <c r="Q98" s="260">
        <f>ROUND(E98*P98,2)</f>
        <v>0</v>
      </c>
      <c r="R98" s="262" t="s">
        <v>3367</v>
      </c>
      <c r="S98" s="262" t="s">
        <v>280</v>
      </c>
      <c r="T98" s="263" t="s">
        <v>441</v>
      </c>
      <c r="U98" s="222">
        <v>1.0609999999999999</v>
      </c>
      <c r="V98" s="222">
        <f>ROUND(E98*U98,2)</f>
        <v>8.49</v>
      </c>
      <c r="W98" s="222"/>
      <c r="X98" s="222" t="s">
        <v>399</v>
      </c>
      <c r="Y98" s="222" t="s">
        <v>283</v>
      </c>
      <c r="Z98" s="212"/>
      <c r="AA98" s="212"/>
      <c r="AB98" s="212"/>
      <c r="AC98" s="212"/>
      <c r="AD98" s="212"/>
      <c r="AE98" s="212"/>
      <c r="AF98" s="212"/>
      <c r="AG98" s="212" t="s">
        <v>1036</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57">
        <v>51</v>
      </c>
      <c r="B99" s="258" t="s">
        <v>3456</v>
      </c>
      <c r="C99" s="265" t="s">
        <v>3457</v>
      </c>
      <c r="D99" s="259" t="s">
        <v>492</v>
      </c>
      <c r="E99" s="260">
        <v>2</v>
      </c>
      <c r="F99" s="261"/>
      <c r="G99" s="262">
        <f>ROUND(E99*F99,2)</f>
        <v>0</v>
      </c>
      <c r="H99" s="261"/>
      <c r="I99" s="262">
        <f>ROUND(E99*H99,2)</f>
        <v>0</v>
      </c>
      <c r="J99" s="261"/>
      <c r="K99" s="262">
        <f>ROUND(E99*J99,2)</f>
        <v>0</v>
      </c>
      <c r="L99" s="262">
        <v>21</v>
      </c>
      <c r="M99" s="262">
        <f>G99*(1+L99/100)</f>
        <v>0</v>
      </c>
      <c r="N99" s="260">
        <v>2.1389999999999999E-2</v>
      </c>
      <c r="O99" s="260">
        <f>ROUND(E99*N99,2)</f>
        <v>0.04</v>
      </c>
      <c r="P99" s="260">
        <v>0</v>
      </c>
      <c r="Q99" s="260">
        <f>ROUND(E99*P99,2)</f>
        <v>0</v>
      </c>
      <c r="R99" s="262" t="s">
        <v>3367</v>
      </c>
      <c r="S99" s="262" t="s">
        <v>280</v>
      </c>
      <c r="T99" s="263" t="s">
        <v>441</v>
      </c>
      <c r="U99" s="222">
        <v>1.446</v>
      </c>
      <c r="V99" s="222">
        <f>ROUND(E99*U99,2)</f>
        <v>2.89</v>
      </c>
      <c r="W99" s="222"/>
      <c r="X99" s="222" t="s">
        <v>399</v>
      </c>
      <c r="Y99" s="222" t="s">
        <v>283</v>
      </c>
      <c r="Z99" s="212"/>
      <c r="AA99" s="212"/>
      <c r="AB99" s="212"/>
      <c r="AC99" s="212"/>
      <c r="AD99" s="212"/>
      <c r="AE99" s="212"/>
      <c r="AF99" s="212"/>
      <c r="AG99" s="212" t="s">
        <v>1036</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57">
        <v>52</v>
      </c>
      <c r="B100" s="258" t="s">
        <v>3458</v>
      </c>
      <c r="C100" s="265" t="s">
        <v>3459</v>
      </c>
      <c r="D100" s="259" t="s">
        <v>492</v>
      </c>
      <c r="E100" s="260">
        <v>376</v>
      </c>
      <c r="F100" s="261"/>
      <c r="G100" s="262">
        <f>ROUND(E100*F100,2)</f>
        <v>0</v>
      </c>
      <c r="H100" s="261"/>
      <c r="I100" s="262">
        <f>ROUND(E100*H100,2)</f>
        <v>0</v>
      </c>
      <c r="J100" s="261"/>
      <c r="K100" s="262">
        <f>ROUND(E100*J100,2)</f>
        <v>0</v>
      </c>
      <c r="L100" s="262">
        <v>21</v>
      </c>
      <c r="M100" s="262">
        <f>G100*(1+L100/100)</f>
        <v>0</v>
      </c>
      <c r="N100" s="260">
        <v>0</v>
      </c>
      <c r="O100" s="260">
        <f>ROUND(E100*N100,2)</f>
        <v>0</v>
      </c>
      <c r="P100" s="260">
        <v>0</v>
      </c>
      <c r="Q100" s="260">
        <f>ROUND(E100*P100,2)</f>
        <v>0</v>
      </c>
      <c r="R100" s="262" t="s">
        <v>3367</v>
      </c>
      <c r="S100" s="262" t="s">
        <v>280</v>
      </c>
      <c r="T100" s="263" t="s">
        <v>441</v>
      </c>
      <c r="U100" s="222">
        <v>0.16500000000000001</v>
      </c>
      <c r="V100" s="222">
        <f>ROUND(E100*U100,2)</f>
        <v>62.04</v>
      </c>
      <c r="W100" s="222"/>
      <c r="X100" s="222" t="s">
        <v>399</v>
      </c>
      <c r="Y100" s="222" t="s">
        <v>283</v>
      </c>
      <c r="Z100" s="212"/>
      <c r="AA100" s="212"/>
      <c r="AB100" s="212"/>
      <c r="AC100" s="212"/>
      <c r="AD100" s="212"/>
      <c r="AE100" s="212"/>
      <c r="AF100" s="212"/>
      <c r="AG100" s="212" t="s">
        <v>1036</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57">
        <v>53</v>
      </c>
      <c r="B101" s="258" t="s">
        <v>3460</v>
      </c>
      <c r="C101" s="265" t="s">
        <v>3461</v>
      </c>
      <c r="D101" s="259" t="s">
        <v>492</v>
      </c>
      <c r="E101" s="260">
        <v>3</v>
      </c>
      <c r="F101" s="261"/>
      <c r="G101" s="262">
        <f>ROUND(E101*F101,2)</f>
        <v>0</v>
      </c>
      <c r="H101" s="261"/>
      <c r="I101" s="262">
        <f>ROUND(E101*H101,2)</f>
        <v>0</v>
      </c>
      <c r="J101" s="261"/>
      <c r="K101" s="262">
        <f>ROUND(E101*J101,2)</f>
        <v>0</v>
      </c>
      <c r="L101" s="262">
        <v>21</v>
      </c>
      <c r="M101" s="262">
        <f>G101*(1+L101/100)</f>
        <v>0</v>
      </c>
      <c r="N101" s="260">
        <v>0</v>
      </c>
      <c r="O101" s="260">
        <f>ROUND(E101*N101,2)</f>
        <v>0</v>
      </c>
      <c r="P101" s="260">
        <v>0</v>
      </c>
      <c r="Q101" s="260">
        <f>ROUND(E101*P101,2)</f>
        <v>0</v>
      </c>
      <c r="R101" s="262" t="s">
        <v>3367</v>
      </c>
      <c r="S101" s="262" t="s">
        <v>280</v>
      </c>
      <c r="T101" s="263" t="s">
        <v>441</v>
      </c>
      <c r="U101" s="222">
        <v>0.22700000000000001</v>
      </c>
      <c r="V101" s="222">
        <f>ROUND(E101*U101,2)</f>
        <v>0.68</v>
      </c>
      <c r="W101" s="222"/>
      <c r="X101" s="222" t="s">
        <v>399</v>
      </c>
      <c r="Y101" s="222" t="s">
        <v>283</v>
      </c>
      <c r="Z101" s="212"/>
      <c r="AA101" s="212"/>
      <c r="AB101" s="212"/>
      <c r="AC101" s="212"/>
      <c r="AD101" s="212"/>
      <c r="AE101" s="212"/>
      <c r="AF101" s="212"/>
      <c r="AG101" s="212" t="s">
        <v>1036</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57">
        <v>54</v>
      </c>
      <c r="B102" s="258" t="s">
        <v>3462</v>
      </c>
      <c r="C102" s="265" t="s">
        <v>3463</v>
      </c>
      <c r="D102" s="259" t="s">
        <v>492</v>
      </c>
      <c r="E102" s="260">
        <v>1</v>
      </c>
      <c r="F102" s="261"/>
      <c r="G102" s="262">
        <f>ROUND(E102*F102,2)</f>
        <v>0</v>
      </c>
      <c r="H102" s="261"/>
      <c r="I102" s="262">
        <f>ROUND(E102*H102,2)</f>
        <v>0</v>
      </c>
      <c r="J102" s="261"/>
      <c r="K102" s="262">
        <f>ROUND(E102*J102,2)</f>
        <v>0</v>
      </c>
      <c r="L102" s="262">
        <v>21</v>
      </c>
      <c r="M102" s="262">
        <f>G102*(1+L102/100)</f>
        <v>0</v>
      </c>
      <c r="N102" s="260">
        <v>0</v>
      </c>
      <c r="O102" s="260">
        <f>ROUND(E102*N102,2)</f>
        <v>0</v>
      </c>
      <c r="P102" s="260">
        <v>0</v>
      </c>
      <c r="Q102" s="260">
        <f>ROUND(E102*P102,2)</f>
        <v>0</v>
      </c>
      <c r="R102" s="262" t="s">
        <v>3367</v>
      </c>
      <c r="S102" s="262" t="s">
        <v>280</v>
      </c>
      <c r="T102" s="263" t="s">
        <v>441</v>
      </c>
      <c r="U102" s="222">
        <v>0.35</v>
      </c>
      <c r="V102" s="222">
        <f>ROUND(E102*U102,2)</f>
        <v>0.35</v>
      </c>
      <c r="W102" s="222"/>
      <c r="X102" s="222" t="s">
        <v>399</v>
      </c>
      <c r="Y102" s="222" t="s">
        <v>283</v>
      </c>
      <c r="Z102" s="212"/>
      <c r="AA102" s="212"/>
      <c r="AB102" s="212"/>
      <c r="AC102" s="212"/>
      <c r="AD102" s="212"/>
      <c r="AE102" s="212"/>
      <c r="AF102" s="212"/>
      <c r="AG102" s="212" t="s">
        <v>1036</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57">
        <v>55</v>
      </c>
      <c r="B103" s="258" t="s">
        <v>3464</v>
      </c>
      <c r="C103" s="265" t="s">
        <v>3465</v>
      </c>
      <c r="D103" s="259" t="s">
        <v>492</v>
      </c>
      <c r="E103" s="260">
        <v>1</v>
      </c>
      <c r="F103" s="261"/>
      <c r="G103" s="262">
        <f>ROUND(E103*F103,2)</f>
        <v>0</v>
      </c>
      <c r="H103" s="261"/>
      <c r="I103" s="262">
        <f>ROUND(E103*H103,2)</f>
        <v>0</v>
      </c>
      <c r="J103" s="261"/>
      <c r="K103" s="262">
        <f>ROUND(E103*J103,2)</f>
        <v>0</v>
      </c>
      <c r="L103" s="262">
        <v>21</v>
      </c>
      <c r="M103" s="262">
        <f>G103*(1+L103/100)</f>
        <v>0</v>
      </c>
      <c r="N103" s="260">
        <v>0</v>
      </c>
      <c r="O103" s="260">
        <f>ROUND(E103*N103,2)</f>
        <v>0</v>
      </c>
      <c r="P103" s="260">
        <v>0</v>
      </c>
      <c r="Q103" s="260">
        <f>ROUND(E103*P103,2)</f>
        <v>0</v>
      </c>
      <c r="R103" s="262" t="s">
        <v>3367</v>
      </c>
      <c r="S103" s="262" t="s">
        <v>280</v>
      </c>
      <c r="T103" s="263" t="s">
        <v>441</v>
      </c>
      <c r="U103" s="222">
        <v>0.42199999999999999</v>
      </c>
      <c r="V103" s="222">
        <f>ROUND(E103*U103,2)</f>
        <v>0.42</v>
      </c>
      <c r="W103" s="222"/>
      <c r="X103" s="222" t="s">
        <v>399</v>
      </c>
      <c r="Y103" s="222" t="s">
        <v>283</v>
      </c>
      <c r="Z103" s="212"/>
      <c r="AA103" s="212"/>
      <c r="AB103" s="212"/>
      <c r="AC103" s="212"/>
      <c r="AD103" s="212"/>
      <c r="AE103" s="212"/>
      <c r="AF103" s="212"/>
      <c r="AG103" s="212" t="s">
        <v>1036</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57">
        <v>56</v>
      </c>
      <c r="B104" s="258" t="s">
        <v>3466</v>
      </c>
      <c r="C104" s="265" t="s">
        <v>3467</v>
      </c>
      <c r="D104" s="259" t="s">
        <v>492</v>
      </c>
      <c r="E104" s="260">
        <v>4</v>
      </c>
      <c r="F104" s="261"/>
      <c r="G104" s="262">
        <f>ROUND(E104*F104,2)</f>
        <v>0</v>
      </c>
      <c r="H104" s="261"/>
      <c r="I104" s="262">
        <f>ROUND(E104*H104,2)</f>
        <v>0</v>
      </c>
      <c r="J104" s="261"/>
      <c r="K104" s="262">
        <f>ROUND(E104*J104,2)</f>
        <v>0</v>
      </c>
      <c r="L104" s="262">
        <v>21</v>
      </c>
      <c r="M104" s="262">
        <f>G104*(1+L104/100)</f>
        <v>0</v>
      </c>
      <c r="N104" s="260">
        <v>0</v>
      </c>
      <c r="O104" s="260">
        <f>ROUND(E104*N104,2)</f>
        <v>0</v>
      </c>
      <c r="P104" s="260">
        <v>0</v>
      </c>
      <c r="Q104" s="260">
        <f>ROUND(E104*P104,2)</f>
        <v>0</v>
      </c>
      <c r="R104" s="262" t="s">
        <v>3367</v>
      </c>
      <c r="S104" s="262" t="s">
        <v>280</v>
      </c>
      <c r="T104" s="263" t="s">
        <v>441</v>
      </c>
      <c r="U104" s="222">
        <v>0.34</v>
      </c>
      <c r="V104" s="222">
        <f>ROUND(E104*U104,2)</f>
        <v>1.36</v>
      </c>
      <c r="W104" s="222"/>
      <c r="X104" s="222" t="s">
        <v>399</v>
      </c>
      <c r="Y104" s="222" t="s">
        <v>283</v>
      </c>
      <c r="Z104" s="212"/>
      <c r="AA104" s="212"/>
      <c r="AB104" s="212"/>
      <c r="AC104" s="212"/>
      <c r="AD104" s="212"/>
      <c r="AE104" s="212"/>
      <c r="AF104" s="212"/>
      <c r="AG104" s="212" t="s">
        <v>1036</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57">
        <v>57</v>
      </c>
      <c r="B105" s="258" t="s">
        <v>3468</v>
      </c>
      <c r="C105" s="265" t="s">
        <v>3469</v>
      </c>
      <c r="D105" s="259" t="s">
        <v>482</v>
      </c>
      <c r="E105" s="260">
        <v>0.15</v>
      </c>
      <c r="F105" s="261"/>
      <c r="G105" s="262">
        <f>ROUND(E105*F105,2)</f>
        <v>0</v>
      </c>
      <c r="H105" s="261"/>
      <c r="I105" s="262">
        <f>ROUND(E105*H105,2)</f>
        <v>0</v>
      </c>
      <c r="J105" s="261"/>
      <c r="K105" s="262">
        <f>ROUND(E105*J105,2)</f>
        <v>0</v>
      </c>
      <c r="L105" s="262">
        <v>21</v>
      </c>
      <c r="M105" s="262">
        <f>G105*(1+L105/100)</f>
        <v>0</v>
      </c>
      <c r="N105" s="260">
        <v>0</v>
      </c>
      <c r="O105" s="260">
        <f>ROUND(E105*N105,2)</f>
        <v>0</v>
      </c>
      <c r="P105" s="260">
        <v>0</v>
      </c>
      <c r="Q105" s="260">
        <f>ROUND(E105*P105,2)</f>
        <v>0</v>
      </c>
      <c r="R105" s="262" t="s">
        <v>3367</v>
      </c>
      <c r="S105" s="262" t="s">
        <v>280</v>
      </c>
      <c r="T105" s="263" t="s">
        <v>441</v>
      </c>
      <c r="U105" s="222">
        <v>2.5750000000000002</v>
      </c>
      <c r="V105" s="222">
        <f>ROUND(E105*U105,2)</f>
        <v>0.39</v>
      </c>
      <c r="W105" s="222"/>
      <c r="X105" s="222" t="s">
        <v>399</v>
      </c>
      <c r="Y105" s="222" t="s">
        <v>283</v>
      </c>
      <c r="Z105" s="212"/>
      <c r="AA105" s="212"/>
      <c r="AB105" s="212"/>
      <c r="AC105" s="212"/>
      <c r="AD105" s="212"/>
      <c r="AE105" s="212"/>
      <c r="AF105" s="212"/>
      <c r="AG105" s="212" t="s">
        <v>1036</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57">
        <v>58</v>
      </c>
      <c r="B106" s="258" t="s">
        <v>3470</v>
      </c>
      <c r="C106" s="265" t="s">
        <v>3471</v>
      </c>
      <c r="D106" s="259" t="s">
        <v>351</v>
      </c>
      <c r="E106" s="260">
        <v>3</v>
      </c>
      <c r="F106" s="261"/>
      <c r="G106" s="262">
        <f>ROUND(E106*F106,2)</f>
        <v>0</v>
      </c>
      <c r="H106" s="261"/>
      <c r="I106" s="262">
        <f>ROUND(E106*H106,2)</f>
        <v>0</v>
      </c>
      <c r="J106" s="261"/>
      <c r="K106" s="262">
        <f>ROUND(E106*J106,2)</f>
        <v>0</v>
      </c>
      <c r="L106" s="262">
        <v>21</v>
      </c>
      <c r="M106" s="262">
        <f>G106*(1+L106/100)</f>
        <v>0</v>
      </c>
      <c r="N106" s="260">
        <v>0</v>
      </c>
      <c r="O106" s="260">
        <f>ROUND(E106*N106,2)</f>
        <v>0</v>
      </c>
      <c r="P106" s="260">
        <v>0</v>
      </c>
      <c r="Q106" s="260">
        <f>ROUND(E106*P106,2)</f>
        <v>0</v>
      </c>
      <c r="R106" s="262"/>
      <c r="S106" s="262" t="s">
        <v>316</v>
      </c>
      <c r="T106" s="263" t="s">
        <v>281</v>
      </c>
      <c r="U106" s="222">
        <v>0</v>
      </c>
      <c r="V106" s="222">
        <f>ROUND(E106*U106,2)</f>
        <v>0</v>
      </c>
      <c r="W106" s="222"/>
      <c r="X106" s="222" t="s">
        <v>399</v>
      </c>
      <c r="Y106" s="222" t="s">
        <v>283</v>
      </c>
      <c r="Z106" s="212"/>
      <c r="AA106" s="212"/>
      <c r="AB106" s="212"/>
      <c r="AC106" s="212"/>
      <c r="AD106" s="212"/>
      <c r="AE106" s="212"/>
      <c r="AF106" s="212"/>
      <c r="AG106" s="212" t="s">
        <v>1036</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57">
        <v>59</v>
      </c>
      <c r="B107" s="258" t="s">
        <v>3472</v>
      </c>
      <c r="C107" s="265" t="s">
        <v>3473</v>
      </c>
      <c r="D107" s="259" t="s">
        <v>351</v>
      </c>
      <c r="E107" s="260">
        <v>1</v>
      </c>
      <c r="F107" s="261"/>
      <c r="G107" s="262">
        <f>ROUND(E107*F107,2)</f>
        <v>0</v>
      </c>
      <c r="H107" s="261"/>
      <c r="I107" s="262">
        <f>ROUND(E107*H107,2)</f>
        <v>0</v>
      </c>
      <c r="J107" s="261"/>
      <c r="K107" s="262">
        <f>ROUND(E107*J107,2)</f>
        <v>0</v>
      </c>
      <c r="L107" s="262">
        <v>21</v>
      </c>
      <c r="M107" s="262">
        <f>G107*(1+L107/100)</f>
        <v>0</v>
      </c>
      <c r="N107" s="260">
        <v>0</v>
      </c>
      <c r="O107" s="260">
        <f>ROUND(E107*N107,2)</f>
        <v>0</v>
      </c>
      <c r="P107" s="260">
        <v>0</v>
      </c>
      <c r="Q107" s="260">
        <f>ROUND(E107*P107,2)</f>
        <v>0</v>
      </c>
      <c r="R107" s="262"/>
      <c r="S107" s="262" t="s">
        <v>316</v>
      </c>
      <c r="T107" s="263" t="s">
        <v>281</v>
      </c>
      <c r="U107" s="222">
        <v>0</v>
      </c>
      <c r="V107" s="222">
        <f>ROUND(E107*U107,2)</f>
        <v>0</v>
      </c>
      <c r="W107" s="222"/>
      <c r="X107" s="222" t="s">
        <v>399</v>
      </c>
      <c r="Y107" s="222" t="s">
        <v>283</v>
      </c>
      <c r="Z107" s="212"/>
      <c r="AA107" s="212"/>
      <c r="AB107" s="212"/>
      <c r="AC107" s="212"/>
      <c r="AD107" s="212"/>
      <c r="AE107" s="212"/>
      <c r="AF107" s="212"/>
      <c r="AG107" s="212" t="s">
        <v>1036</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57">
        <v>60</v>
      </c>
      <c r="B108" s="258" t="s">
        <v>3474</v>
      </c>
      <c r="C108" s="265" t="s">
        <v>3475</v>
      </c>
      <c r="D108" s="259" t="s">
        <v>351</v>
      </c>
      <c r="E108" s="260">
        <v>2</v>
      </c>
      <c r="F108" s="261"/>
      <c r="G108" s="262">
        <f>ROUND(E108*F108,2)</f>
        <v>0</v>
      </c>
      <c r="H108" s="261"/>
      <c r="I108" s="262">
        <f>ROUND(E108*H108,2)</f>
        <v>0</v>
      </c>
      <c r="J108" s="261"/>
      <c r="K108" s="262">
        <f>ROUND(E108*J108,2)</f>
        <v>0</v>
      </c>
      <c r="L108" s="262">
        <v>21</v>
      </c>
      <c r="M108" s="262">
        <f>G108*(1+L108/100)</f>
        <v>0</v>
      </c>
      <c r="N108" s="260">
        <v>0</v>
      </c>
      <c r="O108" s="260">
        <f>ROUND(E108*N108,2)</f>
        <v>0</v>
      </c>
      <c r="P108" s="260">
        <v>0</v>
      </c>
      <c r="Q108" s="260">
        <f>ROUND(E108*P108,2)</f>
        <v>0</v>
      </c>
      <c r="R108" s="262"/>
      <c r="S108" s="262" t="s">
        <v>316</v>
      </c>
      <c r="T108" s="263" t="s">
        <v>281</v>
      </c>
      <c r="U108" s="222">
        <v>0</v>
      </c>
      <c r="V108" s="222">
        <f>ROUND(E108*U108,2)</f>
        <v>0</v>
      </c>
      <c r="W108" s="222"/>
      <c r="X108" s="222" t="s">
        <v>399</v>
      </c>
      <c r="Y108" s="222" t="s">
        <v>283</v>
      </c>
      <c r="Z108" s="212"/>
      <c r="AA108" s="212"/>
      <c r="AB108" s="212"/>
      <c r="AC108" s="212"/>
      <c r="AD108" s="212"/>
      <c r="AE108" s="212"/>
      <c r="AF108" s="212"/>
      <c r="AG108" s="212" t="s">
        <v>1036</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57">
        <v>61</v>
      </c>
      <c r="B109" s="258" t="s">
        <v>3476</v>
      </c>
      <c r="C109" s="265" t="s">
        <v>3477</v>
      </c>
      <c r="D109" s="259" t="s">
        <v>351</v>
      </c>
      <c r="E109" s="260">
        <v>4</v>
      </c>
      <c r="F109" s="261"/>
      <c r="G109" s="262">
        <f>ROUND(E109*F109,2)</f>
        <v>0</v>
      </c>
      <c r="H109" s="261"/>
      <c r="I109" s="262">
        <f>ROUND(E109*H109,2)</f>
        <v>0</v>
      </c>
      <c r="J109" s="261"/>
      <c r="K109" s="262">
        <f>ROUND(E109*J109,2)</f>
        <v>0</v>
      </c>
      <c r="L109" s="262">
        <v>21</v>
      </c>
      <c r="M109" s="262">
        <f>G109*(1+L109/100)</f>
        <v>0</v>
      </c>
      <c r="N109" s="260">
        <v>0</v>
      </c>
      <c r="O109" s="260">
        <f>ROUND(E109*N109,2)</f>
        <v>0</v>
      </c>
      <c r="P109" s="260">
        <v>0</v>
      </c>
      <c r="Q109" s="260">
        <f>ROUND(E109*P109,2)</f>
        <v>0</v>
      </c>
      <c r="R109" s="262"/>
      <c r="S109" s="262" t="s">
        <v>316</v>
      </c>
      <c r="T109" s="263" t="s">
        <v>281</v>
      </c>
      <c r="U109" s="222">
        <v>0</v>
      </c>
      <c r="V109" s="222">
        <f>ROUND(E109*U109,2)</f>
        <v>0</v>
      </c>
      <c r="W109" s="222"/>
      <c r="X109" s="222" t="s">
        <v>399</v>
      </c>
      <c r="Y109" s="222" t="s">
        <v>283</v>
      </c>
      <c r="Z109" s="212"/>
      <c r="AA109" s="212"/>
      <c r="AB109" s="212"/>
      <c r="AC109" s="212"/>
      <c r="AD109" s="212"/>
      <c r="AE109" s="212"/>
      <c r="AF109" s="212"/>
      <c r="AG109" s="212" t="s">
        <v>1036</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57">
        <v>62</v>
      </c>
      <c r="B110" s="258" t="s">
        <v>3478</v>
      </c>
      <c r="C110" s="265" t="s">
        <v>3479</v>
      </c>
      <c r="D110" s="259" t="s">
        <v>492</v>
      </c>
      <c r="E110" s="260">
        <v>1</v>
      </c>
      <c r="F110" s="261"/>
      <c r="G110" s="262">
        <f>ROUND(E110*F110,2)</f>
        <v>0</v>
      </c>
      <c r="H110" s="261"/>
      <c r="I110" s="262">
        <f>ROUND(E110*H110,2)</f>
        <v>0</v>
      </c>
      <c r="J110" s="261"/>
      <c r="K110" s="262">
        <f>ROUND(E110*J110,2)</f>
        <v>0</v>
      </c>
      <c r="L110" s="262">
        <v>21</v>
      </c>
      <c r="M110" s="262">
        <f>G110*(1+L110/100)</f>
        <v>0</v>
      </c>
      <c r="N110" s="260">
        <v>0</v>
      </c>
      <c r="O110" s="260">
        <f>ROUND(E110*N110,2)</f>
        <v>0</v>
      </c>
      <c r="P110" s="260">
        <v>0</v>
      </c>
      <c r="Q110" s="260">
        <f>ROUND(E110*P110,2)</f>
        <v>0</v>
      </c>
      <c r="R110" s="262"/>
      <c r="S110" s="262" t="s">
        <v>316</v>
      </c>
      <c r="T110" s="263" t="s">
        <v>281</v>
      </c>
      <c r="U110" s="222">
        <v>0</v>
      </c>
      <c r="V110" s="222">
        <f>ROUND(E110*U110,2)</f>
        <v>0</v>
      </c>
      <c r="W110" s="222"/>
      <c r="X110" s="222" t="s">
        <v>399</v>
      </c>
      <c r="Y110" s="222" t="s">
        <v>283</v>
      </c>
      <c r="Z110" s="212"/>
      <c r="AA110" s="212"/>
      <c r="AB110" s="212"/>
      <c r="AC110" s="212"/>
      <c r="AD110" s="212"/>
      <c r="AE110" s="212"/>
      <c r="AF110" s="212"/>
      <c r="AG110" s="212" t="s">
        <v>1036</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
      <c r="A111" s="257">
        <v>63</v>
      </c>
      <c r="B111" s="258" t="s">
        <v>3480</v>
      </c>
      <c r="C111" s="265" t="s">
        <v>3481</v>
      </c>
      <c r="D111" s="259" t="s">
        <v>492</v>
      </c>
      <c r="E111" s="260">
        <v>1</v>
      </c>
      <c r="F111" s="261"/>
      <c r="G111" s="262">
        <f>ROUND(E111*F111,2)</f>
        <v>0</v>
      </c>
      <c r="H111" s="261"/>
      <c r="I111" s="262">
        <f>ROUND(E111*H111,2)</f>
        <v>0</v>
      </c>
      <c r="J111" s="261"/>
      <c r="K111" s="262">
        <f>ROUND(E111*J111,2)</f>
        <v>0</v>
      </c>
      <c r="L111" s="262">
        <v>21</v>
      </c>
      <c r="M111" s="262">
        <f>G111*(1+L111/100)</f>
        <v>0</v>
      </c>
      <c r="N111" s="260">
        <v>0</v>
      </c>
      <c r="O111" s="260">
        <f>ROUND(E111*N111,2)</f>
        <v>0</v>
      </c>
      <c r="P111" s="260">
        <v>0</v>
      </c>
      <c r="Q111" s="260">
        <f>ROUND(E111*P111,2)</f>
        <v>0</v>
      </c>
      <c r="R111" s="262"/>
      <c r="S111" s="262" t="s">
        <v>316</v>
      </c>
      <c r="T111" s="263" t="s">
        <v>281</v>
      </c>
      <c r="U111" s="222">
        <v>0</v>
      </c>
      <c r="V111" s="222">
        <f>ROUND(E111*U111,2)</f>
        <v>0</v>
      </c>
      <c r="W111" s="222"/>
      <c r="X111" s="222" t="s">
        <v>399</v>
      </c>
      <c r="Y111" s="222" t="s">
        <v>283</v>
      </c>
      <c r="Z111" s="212"/>
      <c r="AA111" s="212"/>
      <c r="AB111" s="212"/>
      <c r="AC111" s="212"/>
      <c r="AD111" s="212"/>
      <c r="AE111" s="212"/>
      <c r="AF111" s="212"/>
      <c r="AG111" s="212" t="s">
        <v>1036</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57">
        <v>64</v>
      </c>
      <c r="B112" s="258" t="s">
        <v>3482</v>
      </c>
      <c r="C112" s="265" t="s">
        <v>3483</v>
      </c>
      <c r="D112" s="259" t="s">
        <v>492</v>
      </c>
      <c r="E112" s="260">
        <v>4</v>
      </c>
      <c r="F112" s="261"/>
      <c r="G112" s="262">
        <f>ROUND(E112*F112,2)</f>
        <v>0</v>
      </c>
      <c r="H112" s="261"/>
      <c r="I112" s="262">
        <f>ROUND(E112*H112,2)</f>
        <v>0</v>
      </c>
      <c r="J112" s="261"/>
      <c r="K112" s="262">
        <f>ROUND(E112*J112,2)</f>
        <v>0</v>
      </c>
      <c r="L112" s="262">
        <v>21</v>
      </c>
      <c r="M112" s="262">
        <f>G112*(1+L112/100)</f>
        <v>0</v>
      </c>
      <c r="N112" s="260">
        <v>0</v>
      </c>
      <c r="O112" s="260">
        <f>ROUND(E112*N112,2)</f>
        <v>0</v>
      </c>
      <c r="P112" s="260">
        <v>0</v>
      </c>
      <c r="Q112" s="260">
        <f>ROUND(E112*P112,2)</f>
        <v>0</v>
      </c>
      <c r="R112" s="262"/>
      <c r="S112" s="262" t="s">
        <v>316</v>
      </c>
      <c r="T112" s="263" t="s">
        <v>281</v>
      </c>
      <c r="U112" s="222">
        <v>0</v>
      </c>
      <c r="V112" s="222">
        <f>ROUND(E112*U112,2)</f>
        <v>0</v>
      </c>
      <c r="W112" s="222"/>
      <c r="X112" s="222" t="s">
        <v>399</v>
      </c>
      <c r="Y112" s="222" t="s">
        <v>283</v>
      </c>
      <c r="Z112" s="212"/>
      <c r="AA112" s="212"/>
      <c r="AB112" s="212"/>
      <c r="AC112" s="212"/>
      <c r="AD112" s="212"/>
      <c r="AE112" s="212"/>
      <c r="AF112" s="212"/>
      <c r="AG112" s="212" t="s">
        <v>1036</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57">
        <v>65</v>
      </c>
      <c r="B113" s="258" t="s">
        <v>3484</v>
      </c>
      <c r="C113" s="265" t="s">
        <v>3485</v>
      </c>
      <c r="D113" s="259" t="s">
        <v>492</v>
      </c>
      <c r="E113" s="260">
        <v>14</v>
      </c>
      <c r="F113" s="261"/>
      <c r="G113" s="262">
        <f>ROUND(E113*F113,2)</f>
        <v>0</v>
      </c>
      <c r="H113" s="261"/>
      <c r="I113" s="262">
        <f>ROUND(E113*H113,2)</f>
        <v>0</v>
      </c>
      <c r="J113" s="261"/>
      <c r="K113" s="262">
        <f>ROUND(E113*J113,2)</f>
        <v>0</v>
      </c>
      <c r="L113" s="262">
        <v>21</v>
      </c>
      <c r="M113" s="262">
        <f>G113*(1+L113/100)</f>
        <v>0</v>
      </c>
      <c r="N113" s="260">
        <v>0</v>
      </c>
      <c r="O113" s="260">
        <f>ROUND(E113*N113,2)</f>
        <v>0</v>
      </c>
      <c r="P113" s="260">
        <v>0</v>
      </c>
      <c r="Q113" s="260">
        <f>ROUND(E113*P113,2)</f>
        <v>0</v>
      </c>
      <c r="R113" s="262"/>
      <c r="S113" s="262" t="s">
        <v>316</v>
      </c>
      <c r="T113" s="263" t="s">
        <v>281</v>
      </c>
      <c r="U113" s="222">
        <v>0</v>
      </c>
      <c r="V113" s="222">
        <f>ROUND(E113*U113,2)</f>
        <v>0</v>
      </c>
      <c r="W113" s="222"/>
      <c r="X113" s="222" t="s">
        <v>399</v>
      </c>
      <c r="Y113" s="222" t="s">
        <v>283</v>
      </c>
      <c r="Z113" s="212"/>
      <c r="AA113" s="212"/>
      <c r="AB113" s="212"/>
      <c r="AC113" s="212"/>
      <c r="AD113" s="212"/>
      <c r="AE113" s="212"/>
      <c r="AF113" s="212"/>
      <c r="AG113" s="212" t="s">
        <v>1036</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1" x14ac:dyDescent="0.2">
      <c r="A114" s="257">
        <v>66</v>
      </c>
      <c r="B114" s="258" t="s">
        <v>3486</v>
      </c>
      <c r="C114" s="265" t="s">
        <v>3487</v>
      </c>
      <c r="D114" s="259" t="s">
        <v>492</v>
      </c>
      <c r="E114" s="260">
        <v>16</v>
      </c>
      <c r="F114" s="261"/>
      <c r="G114" s="262">
        <f>ROUND(E114*F114,2)</f>
        <v>0</v>
      </c>
      <c r="H114" s="261"/>
      <c r="I114" s="262">
        <f>ROUND(E114*H114,2)</f>
        <v>0</v>
      </c>
      <c r="J114" s="261"/>
      <c r="K114" s="262">
        <f>ROUND(E114*J114,2)</f>
        <v>0</v>
      </c>
      <c r="L114" s="262">
        <v>21</v>
      </c>
      <c r="M114" s="262">
        <f>G114*(1+L114/100)</f>
        <v>0</v>
      </c>
      <c r="N114" s="260">
        <v>0</v>
      </c>
      <c r="O114" s="260">
        <f>ROUND(E114*N114,2)</f>
        <v>0</v>
      </c>
      <c r="P114" s="260">
        <v>0</v>
      </c>
      <c r="Q114" s="260">
        <f>ROUND(E114*P114,2)</f>
        <v>0</v>
      </c>
      <c r="R114" s="262"/>
      <c r="S114" s="262" t="s">
        <v>316</v>
      </c>
      <c r="T114" s="263" t="s">
        <v>281</v>
      </c>
      <c r="U114" s="222">
        <v>0</v>
      </c>
      <c r="V114" s="222">
        <f>ROUND(E114*U114,2)</f>
        <v>0</v>
      </c>
      <c r="W114" s="222"/>
      <c r="X114" s="222" t="s">
        <v>399</v>
      </c>
      <c r="Y114" s="222" t="s">
        <v>283</v>
      </c>
      <c r="Z114" s="212"/>
      <c r="AA114" s="212"/>
      <c r="AB114" s="212"/>
      <c r="AC114" s="212"/>
      <c r="AD114" s="212"/>
      <c r="AE114" s="212"/>
      <c r="AF114" s="212"/>
      <c r="AG114" s="212" t="s">
        <v>1036</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2.5" outlineLevel="1" x14ac:dyDescent="0.2">
      <c r="A115" s="257">
        <v>67</v>
      </c>
      <c r="B115" s="258" t="s">
        <v>3488</v>
      </c>
      <c r="C115" s="265" t="s">
        <v>3489</v>
      </c>
      <c r="D115" s="259" t="s">
        <v>492</v>
      </c>
      <c r="E115" s="260">
        <v>17</v>
      </c>
      <c r="F115" s="261"/>
      <c r="G115" s="262">
        <f>ROUND(E115*F115,2)</f>
        <v>0</v>
      </c>
      <c r="H115" s="261"/>
      <c r="I115" s="262">
        <f>ROUND(E115*H115,2)</f>
        <v>0</v>
      </c>
      <c r="J115" s="261"/>
      <c r="K115" s="262">
        <f>ROUND(E115*J115,2)</f>
        <v>0</v>
      </c>
      <c r="L115" s="262">
        <v>21</v>
      </c>
      <c r="M115" s="262">
        <f>G115*(1+L115/100)</f>
        <v>0</v>
      </c>
      <c r="N115" s="260">
        <v>0</v>
      </c>
      <c r="O115" s="260">
        <f>ROUND(E115*N115,2)</f>
        <v>0</v>
      </c>
      <c r="P115" s="260">
        <v>0</v>
      </c>
      <c r="Q115" s="260">
        <f>ROUND(E115*P115,2)</f>
        <v>0</v>
      </c>
      <c r="R115" s="262"/>
      <c r="S115" s="262" t="s">
        <v>316</v>
      </c>
      <c r="T115" s="263" t="s">
        <v>281</v>
      </c>
      <c r="U115" s="222">
        <v>0</v>
      </c>
      <c r="V115" s="222">
        <f>ROUND(E115*U115,2)</f>
        <v>0</v>
      </c>
      <c r="W115" s="222"/>
      <c r="X115" s="222" t="s">
        <v>399</v>
      </c>
      <c r="Y115" s="222" t="s">
        <v>283</v>
      </c>
      <c r="Z115" s="212"/>
      <c r="AA115" s="212"/>
      <c r="AB115" s="212"/>
      <c r="AC115" s="212"/>
      <c r="AD115" s="212"/>
      <c r="AE115" s="212"/>
      <c r="AF115" s="212"/>
      <c r="AG115" s="212" t="s">
        <v>1036</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57">
        <v>68</v>
      </c>
      <c r="B116" s="258" t="s">
        <v>3490</v>
      </c>
      <c r="C116" s="265" t="s">
        <v>3491</v>
      </c>
      <c r="D116" s="259" t="s">
        <v>492</v>
      </c>
      <c r="E116" s="260">
        <v>17</v>
      </c>
      <c r="F116" s="261"/>
      <c r="G116" s="262">
        <f>ROUND(E116*F116,2)</f>
        <v>0</v>
      </c>
      <c r="H116" s="261"/>
      <c r="I116" s="262">
        <f>ROUND(E116*H116,2)</f>
        <v>0</v>
      </c>
      <c r="J116" s="261"/>
      <c r="K116" s="262">
        <f>ROUND(E116*J116,2)</f>
        <v>0</v>
      </c>
      <c r="L116" s="262">
        <v>21</v>
      </c>
      <c r="M116" s="262">
        <f>G116*(1+L116/100)</f>
        <v>0</v>
      </c>
      <c r="N116" s="260">
        <v>0</v>
      </c>
      <c r="O116" s="260">
        <f>ROUND(E116*N116,2)</f>
        <v>0</v>
      </c>
      <c r="P116" s="260">
        <v>0</v>
      </c>
      <c r="Q116" s="260">
        <f>ROUND(E116*P116,2)</f>
        <v>0</v>
      </c>
      <c r="R116" s="262"/>
      <c r="S116" s="262" t="s">
        <v>316</v>
      </c>
      <c r="T116" s="263" t="s">
        <v>281</v>
      </c>
      <c r="U116" s="222">
        <v>0</v>
      </c>
      <c r="V116" s="222">
        <f>ROUND(E116*U116,2)</f>
        <v>0</v>
      </c>
      <c r="W116" s="222"/>
      <c r="X116" s="222" t="s">
        <v>399</v>
      </c>
      <c r="Y116" s="222" t="s">
        <v>283</v>
      </c>
      <c r="Z116" s="212"/>
      <c r="AA116" s="212"/>
      <c r="AB116" s="212"/>
      <c r="AC116" s="212"/>
      <c r="AD116" s="212"/>
      <c r="AE116" s="212"/>
      <c r="AF116" s="212"/>
      <c r="AG116" s="212" t="s">
        <v>1036</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57">
        <v>69</v>
      </c>
      <c r="B117" s="258" t="s">
        <v>3492</v>
      </c>
      <c r="C117" s="265" t="s">
        <v>3493</v>
      </c>
      <c r="D117" s="259" t="s">
        <v>351</v>
      </c>
      <c r="E117" s="260">
        <v>1</v>
      </c>
      <c r="F117" s="261"/>
      <c r="G117" s="262">
        <f>ROUND(E117*F117,2)</f>
        <v>0</v>
      </c>
      <c r="H117" s="261"/>
      <c r="I117" s="262">
        <f>ROUND(E117*H117,2)</f>
        <v>0</v>
      </c>
      <c r="J117" s="261"/>
      <c r="K117" s="262">
        <f>ROUND(E117*J117,2)</f>
        <v>0</v>
      </c>
      <c r="L117" s="262">
        <v>21</v>
      </c>
      <c r="M117" s="262">
        <f>G117*(1+L117/100)</f>
        <v>0</v>
      </c>
      <c r="N117" s="260">
        <v>0</v>
      </c>
      <c r="O117" s="260">
        <f>ROUND(E117*N117,2)</f>
        <v>0</v>
      </c>
      <c r="P117" s="260">
        <v>0</v>
      </c>
      <c r="Q117" s="260">
        <f>ROUND(E117*P117,2)</f>
        <v>0</v>
      </c>
      <c r="R117" s="262"/>
      <c r="S117" s="262" t="s">
        <v>316</v>
      </c>
      <c r="T117" s="263" t="s">
        <v>281</v>
      </c>
      <c r="U117" s="222">
        <v>0</v>
      </c>
      <c r="V117" s="222">
        <f>ROUND(E117*U117,2)</f>
        <v>0</v>
      </c>
      <c r="W117" s="222"/>
      <c r="X117" s="222" t="s">
        <v>399</v>
      </c>
      <c r="Y117" s="222" t="s">
        <v>283</v>
      </c>
      <c r="Z117" s="212"/>
      <c r="AA117" s="212"/>
      <c r="AB117" s="212"/>
      <c r="AC117" s="212"/>
      <c r="AD117" s="212"/>
      <c r="AE117" s="212"/>
      <c r="AF117" s="212"/>
      <c r="AG117" s="212" t="s">
        <v>1036</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
      <c r="A118" s="257">
        <v>70</v>
      </c>
      <c r="B118" s="258" t="s">
        <v>3492</v>
      </c>
      <c r="C118" s="265" t="s">
        <v>3494</v>
      </c>
      <c r="D118" s="259" t="s">
        <v>492</v>
      </c>
      <c r="E118" s="260">
        <v>17</v>
      </c>
      <c r="F118" s="261"/>
      <c r="G118" s="262">
        <f>ROUND(E118*F118,2)</f>
        <v>0</v>
      </c>
      <c r="H118" s="261"/>
      <c r="I118" s="262">
        <f>ROUND(E118*H118,2)</f>
        <v>0</v>
      </c>
      <c r="J118" s="261"/>
      <c r="K118" s="262">
        <f>ROUND(E118*J118,2)</f>
        <v>0</v>
      </c>
      <c r="L118" s="262">
        <v>21</v>
      </c>
      <c r="M118" s="262">
        <f>G118*(1+L118/100)</f>
        <v>0</v>
      </c>
      <c r="N118" s="260">
        <v>0</v>
      </c>
      <c r="O118" s="260">
        <f>ROUND(E118*N118,2)</f>
        <v>0</v>
      </c>
      <c r="P118" s="260">
        <v>0</v>
      </c>
      <c r="Q118" s="260">
        <f>ROUND(E118*P118,2)</f>
        <v>0</v>
      </c>
      <c r="R118" s="262"/>
      <c r="S118" s="262" t="s">
        <v>316</v>
      </c>
      <c r="T118" s="263" t="s">
        <v>281</v>
      </c>
      <c r="U118" s="222">
        <v>0</v>
      </c>
      <c r="V118" s="222">
        <f>ROUND(E118*U118,2)</f>
        <v>0</v>
      </c>
      <c r="W118" s="222"/>
      <c r="X118" s="222" t="s">
        <v>3229</v>
      </c>
      <c r="Y118" s="222" t="s">
        <v>283</v>
      </c>
      <c r="Z118" s="212"/>
      <c r="AA118" s="212"/>
      <c r="AB118" s="212"/>
      <c r="AC118" s="212"/>
      <c r="AD118" s="212"/>
      <c r="AE118" s="212"/>
      <c r="AF118" s="212"/>
      <c r="AG118" s="212" t="s">
        <v>3230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57">
        <v>71</v>
      </c>
      <c r="B119" s="258" t="s">
        <v>3492</v>
      </c>
      <c r="C119" s="265" t="s">
        <v>3495</v>
      </c>
      <c r="D119" s="259" t="s">
        <v>492</v>
      </c>
      <c r="E119" s="260">
        <v>2</v>
      </c>
      <c r="F119" s="261"/>
      <c r="G119" s="262">
        <f>ROUND(E119*F119,2)</f>
        <v>0</v>
      </c>
      <c r="H119" s="261"/>
      <c r="I119" s="262">
        <f>ROUND(E119*H119,2)</f>
        <v>0</v>
      </c>
      <c r="J119" s="261"/>
      <c r="K119" s="262">
        <f>ROUND(E119*J119,2)</f>
        <v>0</v>
      </c>
      <c r="L119" s="262">
        <v>21</v>
      </c>
      <c r="M119" s="262">
        <f>G119*(1+L119/100)</f>
        <v>0</v>
      </c>
      <c r="N119" s="260">
        <v>0</v>
      </c>
      <c r="O119" s="260">
        <f>ROUND(E119*N119,2)</f>
        <v>0</v>
      </c>
      <c r="P119" s="260">
        <v>0</v>
      </c>
      <c r="Q119" s="260">
        <f>ROUND(E119*P119,2)</f>
        <v>0</v>
      </c>
      <c r="R119" s="262"/>
      <c r="S119" s="262" t="s">
        <v>316</v>
      </c>
      <c r="T119" s="263" t="s">
        <v>281</v>
      </c>
      <c r="U119" s="222">
        <v>0</v>
      </c>
      <c r="V119" s="222">
        <f>ROUND(E119*U119,2)</f>
        <v>0</v>
      </c>
      <c r="W119" s="222"/>
      <c r="X119" s="222" t="s">
        <v>3229</v>
      </c>
      <c r="Y119" s="222" t="s">
        <v>283</v>
      </c>
      <c r="Z119" s="212"/>
      <c r="AA119" s="212"/>
      <c r="AB119" s="212"/>
      <c r="AC119" s="212"/>
      <c r="AD119" s="212"/>
      <c r="AE119" s="212"/>
      <c r="AF119" s="212"/>
      <c r="AG119" s="212" t="s">
        <v>3230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57">
        <v>72</v>
      </c>
      <c r="B120" s="258" t="s">
        <v>3492</v>
      </c>
      <c r="C120" s="265" t="s">
        <v>3496</v>
      </c>
      <c r="D120" s="259" t="s">
        <v>492</v>
      </c>
      <c r="E120" s="260">
        <v>1</v>
      </c>
      <c r="F120" s="261"/>
      <c r="G120" s="262">
        <f>ROUND(E120*F120,2)</f>
        <v>0</v>
      </c>
      <c r="H120" s="261"/>
      <c r="I120" s="262">
        <f>ROUND(E120*H120,2)</f>
        <v>0</v>
      </c>
      <c r="J120" s="261"/>
      <c r="K120" s="262">
        <f>ROUND(E120*J120,2)</f>
        <v>0</v>
      </c>
      <c r="L120" s="262">
        <v>21</v>
      </c>
      <c r="M120" s="262">
        <f>G120*(1+L120/100)</f>
        <v>0</v>
      </c>
      <c r="N120" s="260">
        <v>0</v>
      </c>
      <c r="O120" s="260">
        <f>ROUND(E120*N120,2)</f>
        <v>0</v>
      </c>
      <c r="P120" s="260">
        <v>0</v>
      </c>
      <c r="Q120" s="260">
        <f>ROUND(E120*P120,2)</f>
        <v>0</v>
      </c>
      <c r="R120" s="262"/>
      <c r="S120" s="262" t="s">
        <v>316</v>
      </c>
      <c r="T120" s="263" t="s">
        <v>281</v>
      </c>
      <c r="U120" s="222">
        <v>0</v>
      </c>
      <c r="V120" s="222">
        <f>ROUND(E120*U120,2)</f>
        <v>0</v>
      </c>
      <c r="W120" s="222"/>
      <c r="X120" s="222" t="s">
        <v>3229</v>
      </c>
      <c r="Y120" s="222" t="s">
        <v>283</v>
      </c>
      <c r="Z120" s="212"/>
      <c r="AA120" s="212"/>
      <c r="AB120" s="212"/>
      <c r="AC120" s="212"/>
      <c r="AD120" s="212"/>
      <c r="AE120" s="212"/>
      <c r="AF120" s="212"/>
      <c r="AG120" s="212" t="s">
        <v>3230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57">
        <v>73</v>
      </c>
      <c r="B121" s="258" t="s">
        <v>3492</v>
      </c>
      <c r="C121" s="265" t="s">
        <v>3497</v>
      </c>
      <c r="D121" s="259" t="s">
        <v>492</v>
      </c>
      <c r="E121" s="260">
        <v>3</v>
      </c>
      <c r="F121" s="261"/>
      <c r="G121" s="262">
        <f>ROUND(E121*F121,2)</f>
        <v>0</v>
      </c>
      <c r="H121" s="261"/>
      <c r="I121" s="262">
        <f>ROUND(E121*H121,2)</f>
        <v>0</v>
      </c>
      <c r="J121" s="261"/>
      <c r="K121" s="262">
        <f>ROUND(E121*J121,2)</f>
        <v>0</v>
      </c>
      <c r="L121" s="262">
        <v>21</v>
      </c>
      <c r="M121" s="262">
        <f>G121*(1+L121/100)</f>
        <v>0</v>
      </c>
      <c r="N121" s="260">
        <v>0</v>
      </c>
      <c r="O121" s="260">
        <f>ROUND(E121*N121,2)</f>
        <v>0</v>
      </c>
      <c r="P121" s="260">
        <v>0</v>
      </c>
      <c r="Q121" s="260">
        <f>ROUND(E121*P121,2)</f>
        <v>0</v>
      </c>
      <c r="R121" s="262"/>
      <c r="S121" s="262" t="s">
        <v>316</v>
      </c>
      <c r="T121" s="263" t="s">
        <v>281</v>
      </c>
      <c r="U121" s="222">
        <v>0</v>
      </c>
      <c r="V121" s="222">
        <f>ROUND(E121*U121,2)</f>
        <v>0</v>
      </c>
      <c r="W121" s="222"/>
      <c r="X121" s="222" t="s">
        <v>3229</v>
      </c>
      <c r="Y121" s="222" t="s">
        <v>283</v>
      </c>
      <c r="Z121" s="212"/>
      <c r="AA121" s="212"/>
      <c r="AB121" s="212"/>
      <c r="AC121" s="212"/>
      <c r="AD121" s="212"/>
      <c r="AE121" s="212"/>
      <c r="AF121" s="212"/>
      <c r="AG121" s="212" t="s">
        <v>3230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57">
        <v>74</v>
      </c>
      <c r="B122" s="258" t="s">
        <v>3492</v>
      </c>
      <c r="C122" s="265" t="s">
        <v>3498</v>
      </c>
      <c r="D122" s="259" t="s">
        <v>492</v>
      </c>
      <c r="E122" s="260">
        <v>1</v>
      </c>
      <c r="F122" s="261"/>
      <c r="G122" s="262">
        <f>ROUND(E122*F122,2)</f>
        <v>0</v>
      </c>
      <c r="H122" s="261"/>
      <c r="I122" s="262">
        <f>ROUND(E122*H122,2)</f>
        <v>0</v>
      </c>
      <c r="J122" s="261"/>
      <c r="K122" s="262">
        <f>ROUND(E122*J122,2)</f>
        <v>0</v>
      </c>
      <c r="L122" s="262">
        <v>21</v>
      </c>
      <c r="M122" s="262">
        <f>G122*(1+L122/100)</f>
        <v>0</v>
      </c>
      <c r="N122" s="260">
        <v>0</v>
      </c>
      <c r="O122" s="260">
        <f>ROUND(E122*N122,2)</f>
        <v>0</v>
      </c>
      <c r="P122" s="260">
        <v>0</v>
      </c>
      <c r="Q122" s="260">
        <f>ROUND(E122*P122,2)</f>
        <v>0</v>
      </c>
      <c r="R122" s="262"/>
      <c r="S122" s="262" t="s">
        <v>316</v>
      </c>
      <c r="T122" s="263" t="s">
        <v>281</v>
      </c>
      <c r="U122" s="222">
        <v>0</v>
      </c>
      <c r="V122" s="222">
        <f>ROUND(E122*U122,2)</f>
        <v>0</v>
      </c>
      <c r="W122" s="222"/>
      <c r="X122" s="222" t="s">
        <v>3229</v>
      </c>
      <c r="Y122" s="222" t="s">
        <v>283</v>
      </c>
      <c r="Z122" s="212"/>
      <c r="AA122" s="212"/>
      <c r="AB122" s="212"/>
      <c r="AC122" s="212"/>
      <c r="AD122" s="212"/>
      <c r="AE122" s="212"/>
      <c r="AF122" s="212"/>
      <c r="AG122" s="212" t="s">
        <v>3230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57">
        <v>75</v>
      </c>
      <c r="B123" s="258" t="s">
        <v>3492</v>
      </c>
      <c r="C123" s="265" t="s">
        <v>3499</v>
      </c>
      <c r="D123" s="259" t="s">
        <v>351</v>
      </c>
      <c r="E123" s="260">
        <v>1</v>
      </c>
      <c r="F123" s="261"/>
      <c r="G123" s="262">
        <f>ROUND(E123*F123,2)</f>
        <v>0</v>
      </c>
      <c r="H123" s="261"/>
      <c r="I123" s="262">
        <f>ROUND(E123*H123,2)</f>
        <v>0</v>
      </c>
      <c r="J123" s="261"/>
      <c r="K123" s="262">
        <f>ROUND(E123*J123,2)</f>
        <v>0</v>
      </c>
      <c r="L123" s="262">
        <v>21</v>
      </c>
      <c r="M123" s="262">
        <f>G123*(1+L123/100)</f>
        <v>0</v>
      </c>
      <c r="N123" s="260">
        <v>0</v>
      </c>
      <c r="O123" s="260">
        <f>ROUND(E123*N123,2)</f>
        <v>0</v>
      </c>
      <c r="P123" s="260">
        <v>0</v>
      </c>
      <c r="Q123" s="260">
        <f>ROUND(E123*P123,2)</f>
        <v>0</v>
      </c>
      <c r="R123" s="262"/>
      <c r="S123" s="262" t="s">
        <v>316</v>
      </c>
      <c r="T123" s="263" t="s">
        <v>281</v>
      </c>
      <c r="U123" s="222">
        <v>0</v>
      </c>
      <c r="V123" s="222">
        <f>ROUND(E123*U123,2)</f>
        <v>0</v>
      </c>
      <c r="W123" s="222"/>
      <c r="X123" s="222" t="s">
        <v>831</v>
      </c>
      <c r="Y123" s="222" t="s">
        <v>283</v>
      </c>
      <c r="Z123" s="212"/>
      <c r="AA123" s="212"/>
      <c r="AB123" s="212"/>
      <c r="AC123" s="212"/>
      <c r="AD123" s="212"/>
      <c r="AE123" s="212"/>
      <c r="AF123" s="212"/>
      <c r="AG123" s="212" t="s">
        <v>3344</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33.75" outlineLevel="1" x14ac:dyDescent="0.2">
      <c r="A124" s="236">
        <v>76</v>
      </c>
      <c r="B124" s="237" t="s">
        <v>3492</v>
      </c>
      <c r="C124" s="247" t="s">
        <v>3500</v>
      </c>
      <c r="D124" s="238" t="s">
        <v>492</v>
      </c>
      <c r="E124" s="239">
        <v>3</v>
      </c>
      <c r="F124" s="240"/>
      <c r="G124" s="241">
        <f>ROUND(E124*F124,2)</f>
        <v>0</v>
      </c>
      <c r="H124" s="240"/>
      <c r="I124" s="241">
        <f>ROUND(E124*H124,2)</f>
        <v>0</v>
      </c>
      <c r="J124" s="240"/>
      <c r="K124" s="241">
        <f>ROUND(E124*J124,2)</f>
        <v>0</v>
      </c>
      <c r="L124" s="241">
        <v>21</v>
      </c>
      <c r="M124" s="241">
        <f>G124*(1+L124/100)</f>
        <v>0</v>
      </c>
      <c r="N124" s="239">
        <v>0</v>
      </c>
      <c r="O124" s="239">
        <f>ROUND(E124*N124,2)</f>
        <v>0</v>
      </c>
      <c r="P124" s="239">
        <v>0</v>
      </c>
      <c r="Q124" s="239">
        <f>ROUND(E124*P124,2)</f>
        <v>0</v>
      </c>
      <c r="R124" s="241"/>
      <c r="S124" s="241" t="s">
        <v>316</v>
      </c>
      <c r="T124" s="242" t="s">
        <v>281</v>
      </c>
      <c r="U124" s="222">
        <v>0</v>
      </c>
      <c r="V124" s="222">
        <f>ROUND(E124*U124,2)</f>
        <v>0</v>
      </c>
      <c r="W124" s="222"/>
      <c r="X124" s="222" t="s">
        <v>3229</v>
      </c>
      <c r="Y124" s="222" t="s">
        <v>283</v>
      </c>
      <c r="Z124" s="212"/>
      <c r="AA124" s="212"/>
      <c r="AB124" s="212"/>
      <c r="AC124" s="212"/>
      <c r="AD124" s="212"/>
      <c r="AE124" s="212"/>
      <c r="AF124" s="212"/>
      <c r="AG124" s="212" t="s">
        <v>3501</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48" t="s">
        <v>3502</v>
      </c>
      <c r="D125" s="244"/>
      <c r="E125" s="244"/>
      <c r="F125" s="244"/>
      <c r="G125" s="244"/>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286</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43" t="str">
        <f>C125</f>
        <v>podle dimenze od 0,8 až do 1,6 mm, s odkalovacím šroubem, použití i pro vodu s obsahem až 50 % glykolů</v>
      </c>
      <c r="BB125" s="212"/>
      <c r="BC125" s="212"/>
      <c r="BD125" s="212"/>
      <c r="BE125" s="212"/>
      <c r="BF125" s="212"/>
      <c r="BG125" s="212"/>
      <c r="BH125" s="212"/>
    </row>
    <row r="126" spans="1:60" ht="33.75" outlineLevel="1" x14ac:dyDescent="0.2">
      <c r="A126" s="236">
        <v>77</v>
      </c>
      <c r="B126" s="237" t="s">
        <v>3492</v>
      </c>
      <c r="C126" s="247" t="s">
        <v>3503</v>
      </c>
      <c r="D126" s="238" t="s">
        <v>492</v>
      </c>
      <c r="E126" s="239">
        <v>1</v>
      </c>
      <c r="F126" s="240"/>
      <c r="G126" s="241">
        <f>ROUND(E126*F126,2)</f>
        <v>0</v>
      </c>
      <c r="H126" s="240"/>
      <c r="I126" s="241">
        <f>ROUND(E126*H126,2)</f>
        <v>0</v>
      </c>
      <c r="J126" s="240"/>
      <c r="K126" s="241">
        <f>ROUND(E126*J126,2)</f>
        <v>0</v>
      </c>
      <c r="L126" s="241">
        <v>21</v>
      </c>
      <c r="M126" s="241">
        <f>G126*(1+L126/100)</f>
        <v>0</v>
      </c>
      <c r="N126" s="239">
        <v>0</v>
      </c>
      <c r="O126" s="239">
        <f>ROUND(E126*N126,2)</f>
        <v>0</v>
      </c>
      <c r="P126" s="239">
        <v>0</v>
      </c>
      <c r="Q126" s="239">
        <f>ROUND(E126*P126,2)</f>
        <v>0</v>
      </c>
      <c r="R126" s="241"/>
      <c r="S126" s="241" t="s">
        <v>316</v>
      </c>
      <c r="T126" s="242" t="s">
        <v>281</v>
      </c>
      <c r="U126" s="222">
        <v>0</v>
      </c>
      <c r="V126" s="222">
        <f>ROUND(E126*U126,2)</f>
        <v>0</v>
      </c>
      <c r="W126" s="222"/>
      <c r="X126" s="222" t="s">
        <v>3229</v>
      </c>
      <c r="Y126" s="222" t="s">
        <v>283</v>
      </c>
      <c r="Z126" s="212"/>
      <c r="AA126" s="212"/>
      <c r="AB126" s="212"/>
      <c r="AC126" s="212"/>
      <c r="AD126" s="212"/>
      <c r="AE126" s="212"/>
      <c r="AF126" s="212"/>
      <c r="AG126" s="212" t="s">
        <v>3501</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48" t="s">
        <v>3502</v>
      </c>
      <c r="D127" s="244"/>
      <c r="E127" s="244"/>
      <c r="F127" s="244"/>
      <c r="G127" s="244"/>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286</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43" t="str">
        <f>C127</f>
        <v>podle dimenze od 0,8 až do 1,6 mm, s odkalovacím šroubem, použití i pro vodu s obsahem až 50 % glykolů</v>
      </c>
      <c r="BB127" s="212"/>
      <c r="BC127" s="212"/>
      <c r="BD127" s="212"/>
      <c r="BE127" s="212"/>
      <c r="BF127" s="212"/>
      <c r="BG127" s="212"/>
      <c r="BH127" s="212"/>
    </row>
    <row r="128" spans="1:60" ht="33.75" outlineLevel="1" x14ac:dyDescent="0.2">
      <c r="A128" s="236">
        <v>78</v>
      </c>
      <c r="B128" s="237" t="s">
        <v>3492</v>
      </c>
      <c r="C128" s="247" t="s">
        <v>3504</v>
      </c>
      <c r="D128" s="238" t="s">
        <v>492</v>
      </c>
      <c r="E128" s="239">
        <v>2</v>
      </c>
      <c r="F128" s="240"/>
      <c r="G128" s="241">
        <f>ROUND(E128*F128,2)</f>
        <v>0</v>
      </c>
      <c r="H128" s="240"/>
      <c r="I128" s="241">
        <f>ROUND(E128*H128,2)</f>
        <v>0</v>
      </c>
      <c r="J128" s="240"/>
      <c r="K128" s="241">
        <f>ROUND(E128*J128,2)</f>
        <v>0</v>
      </c>
      <c r="L128" s="241">
        <v>21</v>
      </c>
      <c r="M128" s="241">
        <f>G128*(1+L128/100)</f>
        <v>0</v>
      </c>
      <c r="N128" s="239">
        <v>0</v>
      </c>
      <c r="O128" s="239">
        <f>ROUND(E128*N128,2)</f>
        <v>0</v>
      </c>
      <c r="P128" s="239">
        <v>0</v>
      </c>
      <c r="Q128" s="239">
        <f>ROUND(E128*P128,2)</f>
        <v>0</v>
      </c>
      <c r="R128" s="241"/>
      <c r="S128" s="241" t="s">
        <v>316</v>
      </c>
      <c r="T128" s="242" t="s">
        <v>281</v>
      </c>
      <c r="U128" s="222">
        <v>0</v>
      </c>
      <c r="V128" s="222">
        <f>ROUND(E128*U128,2)</f>
        <v>0</v>
      </c>
      <c r="W128" s="222"/>
      <c r="X128" s="222" t="s">
        <v>3229</v>
      </c>
      <c r="Y128" s="222" t="s">
        <v>283</v>
      </c>
      <c r="Z128" s="212"/>
      <c r="AA128" s="212"/>
      <c r="AB128" s="212"/>
      <c r="AC128" s="212"/>
      <c r="AD128" s="212"/>
      <c r="AE128" s="212"/>
      <c r="AF128" s="212"/>
      <c r="AG128" s="212" t="s">
        <v>3501</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48" t="s">
        <v>3502</v>
      </c>
      <c r="D129" s="244"/>
      <c r="E129" s="244"/>
      <c r="F129" s="244"/>
      <c r="G129" s="244"/>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286</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43" t="str">
        <f>C129</f>
        <v>podle dimenze od 0,8 až do 1,6 mm, s odkalovacím šroubem, použití i pro vodu s obsahem až 50 % glykolů</v>
      </c>
      <c r="BB129" s="212"/>
      <c r="BC129" s="212"/>
      <c r="BD129" s="212"/>
      <c r="BE129" s="212"/>
      <c r="BF129" s="212"/>
      <c r="BG129" s="212"/>
      <c r="BH129" s="212"/>
    </row>
    <row r="130" spans="1:60" x14ac:dyDescent="0.2">
      <c r="A130" s="229" t="s">
        <v>275</v>
      </c>
      <c r="B130" s="230" t="s">
        <v>212</v>
      </c>
      <c r="C130" s="246" t="s">
        <v>213</v>
      </c>
      <c r="D130" s="231"/>
      <c r="E130" s="232"/>
      <c r="F130" s="233"/>
      <c r="G130" s="233">
        <f>SUMIF(AG131:AG133,"&lt;&gt;NOR",G131:G133)</f>
        <v>0</v>
      </c>
      <c r="H130" s="233"/>
      <c r="I130" s="233">
        <f>SUM(I131:I133)</f>
        <v>0</v>
      </c>
      <c r="J130" s="233"/>
      <c r="K130" s="233">
        <f>SUM(K131:K133)</f>
        <v>0</v>
      </c>
      <c r="L130" s="233"/>
      <c r="M130" s="233">
        <f>SUM(M131:M133)</f>
        <v>0</v>
      </c>
      <c r="N130" s="232"/>
      <c r="O130" s="232">
        <f>SUM(O131:O133)</f>
        <v>0</v>
      </c>
      <c r="P130" s="232"/>
      <c r="Q130" s="232">
        <f>SUM(Q131:Q133)</f>
        <v>0</v>
      </c>
      <c r="R130" s="233"/>
      <c r="S130" s="233"/>
      <c r="T130" s="234"/>
      <c r="U130" s="228"/>
      <c r="V130" s="228">
        <f>SUM(V131:V133)</f>
        <v>0.83</v>
      </c>
      <c r="W130" s="228"/>
      <c r="X130" s="228"/>
      <c r="Y130" s="228"/>
      <c r="AG130" t="s">
        <v>276</v>
      </c>
    </row>
    <row r="131" spans="1:60" outlineLevel="1" x14ac:dyDescent="0.2">
      <c r="A131" s="236">
        <v>79</v>
      </c>
      <c r="B131" s="237" t="s">
        <v>3505</v>
      </c>
      <c r="C131" s="247" t="s">
        <v>1554</v>
      </c>
      <c r="D131" s="238" t="s">
        <v>482</v>
      </c>
      <c r="E131" s="239">
        <v>0.25</v>
      </c>
      <c r="F131" s="240"/>
      <c r="G131" s="241">
        <f>ROUND(E131*F131,2)</f>
        <v>0</v>
      </c>
      <c r="H131" s="240"/>
      <c r="I131" s="241">
        <f>ROUND(E131*H131,2)</f>
        <v>0</v>
      </c>
      <c r="J131" s="240"/>
      <c r="K131" s="241">
        <f>ROUND(E131*J131,2)</f>
        <v>0</v>
      </c>
      <c r="L131" s="241">
        <v>21</v>
      </c>
      <c r="M131" s="241">
        <f>G131*(1+L131/100)</f>
        <v>0</v>
      </c>
      <c r="N131" s="239">
        <v>0</v>
      </c>
      <c r="O131" s="239">
        <f>ROUND(E131*N131,2)</f>
        <v>0</v>
      </c>
      <c r="P131" s="239">
        <v>0</v>
      </c>
      <c r="Q131" s="239">
        <f>ROUND(E131*P131,2)</f>
        <v>0</v>
      </c>
      <c r="R131" s="241" t="s">
        <v>1095</v>
      </c>
      <c r="S131" s="241" t="s">
        <v>280</v>
      </c>
      <c r="T131" s="242" t="s">
        <v>441</v>
      </c>
      <c r="U131" s="222">
        <v>3.327</v>
      </c>
      <c r="V131" s="222">
        <f>ROUND(E131*U131,2)</f>
        <v>0.83</v>
      </c>
      <c r="W131" s="222"/>
      <c r="X131" s="222" t="s">
        <v>399</v>
      </c>
      <c r="Y131" s="222" t="s">
        <v>283</v>
      </c>
      <c r="Z131" s="212"/>
      <c r="AA131" s="212"/>
      <c r="AB131" s="212"/>
      <c r="AC131" s="212"/>
      <c r="AD131" s="212"/>
      <c r="AE131" s="212"/>
      <c r="AF131" s="212"/>
      <c r="AG131" s="212" t="s">
        <v>1036</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64" t="s">
        <v>1076</v>
      </c>
      <c r="D132" s="256"/>
      <c r="E132" s="256"/>
      <c r="F132" s="256"/>
      <c r="G132" s="256"/>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448</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57">
        <v>80</v>
      </c>
      <c r="B133" s="258" t="s">
        <v>3506</v>
      </c>
      <c r="C133" s="265" t="s">
        <v>3507</v>
      </c>
      <c r="D133" s="259" t="s">
        <v>1094</v>
      </c>
      <c r="E133" s="260">
        <v>250</v>
      </c>
      <c r="F133" s="261"/>
      <c r="G133" s="262">
        <f>ROUND(E133*F133,2)</f>
        <v>0</v>
      </c>
      <c r="H133" s="261"/>
      <c r="I133" s="262">
        <f>ROUND(E133*H133,2)</f>
        <v>0</v>
      </c>
      <c r="J133" s="261"/>
      <c r="K133" s="262">
        <f>ROUND(E133*J133,2)</f>
        <v>0</v>
      </c>
      <c r="L133" s="262">
        <v>21</v>
      </c>
      <c r="M133" s="262">
        <f>G133*(1+L133/100)</f>
        <v>0</v>
      </c>
      <c r="N133" s="260">
        <v>0</v>
      </c>
      <c r="O133" s="260">
        <f>ROUND(E133*N133,2)</f>
        <v>0</v>
      </c>
      <c r="P133" s="260">
        <v>0</v>
      </c>
      <c r="Q133" s="260">
        <f>ROUND(E133*P133,2)</f>
        <v>0</v>
      </c>
      <c r="R133" s="262"/>
      <c r="S133" s="262" t="s">
        <v>316</v>
      </c>
      <c r="T133" s="263" t="s">
        <v>281</v>
      </c>
      <c r="U133" s="222">
        <v>0</v>
      </c>
      <c r="V133" s="222">
        <f>ROUND(E133*U133,2)</f>
        <v>0</v>
      </c>
      <c r="W133" s="222"/>
      <c r="X133" s="222" t="s">
        <v>399</v>
      </c>
      <c r="Y133" s="222" t="s">
        <v>283</v>
      </c>
      <c r="Z133" s="212"/>
      <c r="AA133" s="212"/>
      <c r="AB133" s="212"/>
      <c r="AC133" s="212"/>
      <c r="AD133" s="212"/>
      <c r="AE133" s="212"/>
      <c r="AF133" s="212"/>
      <c r="AG133" s="212" t="s">
        <v>1036</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x14ac:dyDescent="0.2">
      <c r="A134" s="229" t="s">
        <v>275</v>
      </c>
      <c r="B134" s="230" t="s">
        <v>220</v>
      </c>
      <c r="C134" s="246" t="s">
        <v>221</v>
      </c>
      <c r="D134" s="231"/>
      <c r="E134" s="232"/>
      <c r="F134" s="233"/>
      <c r="G134" s="233">
        <f>SUMIF(AG135:AG138,"&lt;&gt;NOR",G135:G138)</f>
        <v>0</v>
      </c>
      <c r="H134" s="233"/>
      <c r="I134" s="233">
        <f>SUM(I135:I138)</f>
        <v>0</v>
      </c>
      <c r="J134" s="233"/>
      <c r="K134" s="233">
        <f>SUM(K135:K138)</f>
        <v>0</v>
      </c>
      <c r="L134" s="233"/>
      <c r="M134" s="233">
        <f>SUM(M135:M138)</f>
        <v>0</v>
      </c>
      <c r="N134" s="232"/>
      <c r="O134" s="232">
        <f>SUM(O135:O138)</f>
        <v>0</v>
      </c>
      <c r="P134" s="232"/>
      <c r="Q134" s="232">
        <f>SUM(Q135:Q138)</f>
        <v>0</v>
      </c>
      <c r="R134" s="233"/>
      <c r="S134" s="233"/>
      <c r="T134" s="234"/>
      <c r="U134" s="228"/>
      <c r="V134" s="228">
        <f>SUM(V135:V138)</f>
        <v>0</v>
      </c>
      <c r="W134" s="228"/>
      <c r="X134" s="228"/>
      <c r="Y134" s="228"/>
      <c r="AG134" t="s">
        <v>276</v>
      </c>
    </row>
    <row r="135" spans="1:60" outlineLevel="1" x14ac:dyDescent="0.2">
      <c r="A135" s="257">
        <v>81</v>
      </c>
      <c r="B135" s="258" t="s">
        <v>3508</v>
      </c>
      <c r="C135" s="265" t="s">
        <v>3509</v>
      </c>
      <c r="D135" s="259" t="s">
        <v>439</v>
      </c>
      <c r="E135" s="260">
        <v>10</v>
      </c>
      <c r="F135" s="261"/>
      <c r="G135" s="262">
        <f>ROUND(E135*F135,2)</f>
        <v>0</v>
      </c>
      <c r="H135" s="261"/>
      <c r="I135" s="262">
        <f>ROUND(E135*H135,2)</f>
        <v>0</v>
      </c>
      <c r="J135" s="261"/>
      <c r="K135" s="262">
        <f>ROUND(E135*J135,2)</f>
        <v>0</v>
      </c>
      <c r="L135" s="262">
        <v>21</v>
      </c>
      <c r="M135" s="262">
        <f>G135*(1+L135/100)</f>
        <v>0</v>
      </c>
      <c r="N135" s="260">
        <v>0</v>
      </c>
      <c r="O135" s="260">
        <f>ROUND(E135*N135,2)</f>
        <v>0</v>
      </c>
      <c r="P135" s="260">
        <v>0</v>
      </c>
      <c r="Q135" s="260">
        <f>ROUND(E135*P135,2)</f>
        <v>0</v>
      </c>
      <c r="R135" s="262"/>
      <c r="S135" s="262" t="s">
        <v>316</v>
      </c>
      <c r="T135" s="263" t="s">
        <v>281</v>
      </c>
      <c r="U135" s="222">
        <v>0</v>
      </c>
      <c r="V135" s="222">
        <f>ROUND(E135*U135,2)</f>
        <v>0</v>
      </c>
      <c r="W135" s="222"/>
      <c r="X135" s="222" t="s">
        <v>399</v>
      </c>
      <c r="Y135" s="222" t="s">
        <v>283</v>
      </c>
      <c r="Z135" s="212"/>
      <c r="AA135" s="212"/>
      <c r="AB135" s="212"/>
      <c r="AC135" s="212"/>
      <c r="AD135" s="212"/>
      <c r="AE135" s="212"/>
      <c r="AF135" s="212"/>
      <c r="AG135" s="212" t="s">
        <v>1036</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
      <c r="A136" s="257">
        <v>82</v>
      </c>
      <c r="B136" s="258" t="s">
        <v>3510</v>
      </c>
      <c r="C136" s="265" t="s">
        <v>3511</v>
      </c>
      <c r="D136" s="259" t="s">
        <v>564</v>
      </c>
      <c r="E136" s="260">
        <v>22</v>
      </c>
      <c r="F136" s="261"/>
      <c r="G136" s="262">
        <f>ROUND(E136*F136,2)</f>
        <v>0</v>
      </c>
      <c r="H136" s="261"/>
      <c r="I136" s="262">
        <f>ROUND(E136*H136,2)</f>
        <v>0</v>
      </c>
      <c r="J136" s="261"/>
      <c r="K136" s="262">
        <f>ROUND(E136*J136,2)</f>
        <v>0</v>
      </c>
      <c r="L136" s="262">
        <v>21</v>
      </c>
      <c r="M136" s="262">
        <f>G136*(1+L136/100)</f>
        <v>0</v>
      </c>
      <c r="N136" s="260">
        <v>0</v>
      </c>
      <c r="O136" s="260">
        <f>ROUND(E136*N136,2)</f>
        <v>0</v>
      </c>
      <c r="P136" s="260">
        <v>0</v>
      </c>
      <c r="Q136" s="260">
        <f>ROUND(E136*P136,2)</f>
        <v>0</v>
      </c>
      <c r="R136" s="262"/>
      <c r="S136" s="262" t="s">
        <v>316</v>
      </c>
      <c r="T136" s="263" t="s">
        <v>281</v>
      </c>
      <c r="U136" s="222">
        <v>0</v>
      </c>
      <c r="V136" s="222">
        <f>ROUND(E136*U136,2)</f>
        <v>0</v>
      </c>
      <c r="W136" s="222"/>
      <c r="X136" s="222" t="s">
        <v>399</v>
      </c>
      <c r="Y136" s="222" t="s">
        <v>283</v>
      </c>
      <c r="Z136" s="212"/>
      <c r="AA136" s="212"/>
      <c r="AB136" s="212"/>
      <c r="AC136" s="212"/>
      <c r="AD136" s="212"/>
      <c r="AE136" s="212"/>
      <c r="AF136" s="212"/>
      <c r="AG136" s="212" t="s">
        <v>1036</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57">
        <v>83</v>
      </c>
      <c r="B137" s="258" t="s">
        <v>3512</v>
      </c>
      <c r="C137" s="265" t="s">
        <v>3513</v>
      </c>
      <c r="D137" s="259" t="s">
        <v>564</v>
      </c>
      <c r="E137" s="260">
        <v>51</v>
      </c>
      <c r="F137" s="261"/>
      <c r="G137" s="262">
        <f>ROUND(E137*F137,2)</f>
        <v>0</v>
      </c>
      <c r="H137" s="261"/>
      <c r="I137" s="262">
        <f>ROUND(E137*H137,2)</f>
        <v>0</v>
      </c>
      <c r="J137" s="261"/>
      <c r="K137" s="262">
        <f>ROUND(E137*J137,2)</f>
        <v>0</v>
      </c>
      <c r="L137" s="262">
        <v>21</v>
      </c>
      <c r="M137" s="262">
        <f>G137*(1+L137/100)</f>
        <v>0</v>
      </c>
      <c r="N137" s="260">
        <v>0</v>
      </c>
      <c r="O137" s="260">
        <f>ROUND(E137*N137,2)</f>
        <v>0</v>
      </c>
      <c r="P137" s="260">
        <v>0</v>
      </c>
      <c r="Q137" s="260">
        <f>ROUND(E137*P137,2)</f>
        <v>0</v>
      </c>
      <c r="R137" s="262"/>
      <c r="S137" s="262" t="s">
        <v>316</v>
      </c>
      <c r="T137" s="263" t="s">
        <v>281</v>
      </c>
      <c r="U137" s="222">
        <v>0</v>
      </c>
      <c r="V137" s="222">
        <f>ROUND(E137*U137,2)</f>
        <v>0</v>
      </c>
      <c r="W137" s="222"/>
      <c r="X137" s="222" t="s">
        <v>399</v>
      </c>
      <c r="Y137" s="222" t="s">
        <v>283</v>
      </c>
      <c r="Z137" s="212"/>
      <c r="AA137" s="212"/>
      <c r="AB137" s="212"/>
      <c r="AC137" s="212"/>
      <c r="AD137" s="212"/>
      <c r="AE137" s="212"/>
      <c r="AF137" s="212"/>
      <c r="AG137" s="212" t="s">
        <v>1036</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57">
        <v>84</v>
      </c>
      <c r="B138" s="258" t="s">
        <v>3514</v>
      </c>
      <c r="C138" s="265" t="s">
        <v>3515</v>
      </c>
      <c r="D138" s="259" t="s">
        <v>564</v>
      </c>
      <c r="E138" s="260">
        <v>22</v>
      </c>
      <c r="F138" s="261"/>
      <c r="G138" s="262">
        <f>ROUND(E138*F138,2)</f>
        <v>0</v>
      </c>
      <c r="H138" s="261"/>
      <c r="I138" s="262">
        <f>ROUND(E138*H138,2)</f>
        <v>0</v>
      </c>
      <c r="J138" s="261"/>
      <c r="K138" s="262">
        <f>ROUND(E138*J138,2)</f>
        <v>0</v>
      </c>
      <c r="L138" s="262">
        <v>21</v>
      </c>
      <c r="M138" s="262">
        <f>G138*(1+L138/100)</f>
        <v>0</v>
      </c>
      <c r="N138" s="260">
        <v>0</v>
      </c>
      <c r="O138" s="260">
        <f>ROUND(E138*N138,2)</f>
        <v>0</v>
      </c>
      <c r="P138" s="260">
        <v>0</v>
      </c>
      <c r="Q138" s="260">
        <f>ROUND(E138*P138,2)</f>
        <v>0</v>
      </c>
      <c r="R138" s="262"/>
      <c r="S138" s="262" t="s">
        <v>316</v>
      </c>
      <c r="T138" s="263" t="s">
        <v>281</v>
      </c>
      <c r="U138" s="222">
        <v>0</v>
      </c>
      <c r="V138" s="222">
        <f>ROUND(E138*U138,2)</f>
        <v>0</v>
      </c>
      <c r="W138" s="222"/>
      <c r="X138" s="222" t="s">
        <v>399</v>
      </c>
      <c r="Y138" s="222" t="s">
        <v>283</v>
      </c>
      <c r="Z138" s="212"/>
      <c r="AA138" s="212"/>
      <c r="AB138" s="212"/>
      <c r="AC138" s="212"/>
      <c r="AD138" s="212"/>
      <c r="AE138" s="212"/>
      <c r="AF138" s="212"/>
      <c r="AG138" s="212" t="s">
        <v>1036</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x14ac:dyDescent="0.2">
      <c r="A139" s="229" t="s">
        <v>275</v>
      </c>
      <c r="B139" s="230" t="s">
        <v>176</v>
      </c>
      <c r="C139" s="246" t="s">
        <v>28</v>
      </c>
      <c r="D139" s="231"/>
      <c r="E139" s="232"/>
      <c r="F139" s="233"/>
      <c r="G139" s="233">
        <f>SUMIF(AG140:AG143,"&lt;&gt;NOR",G140:G143)</f>
        <v>0</v>
      </c>
      <c r="H139" s="233"/>
      <c r="I139" s="233">
        <f>SUM(I140:I143)</f>
        <v>0</v>
      </c>
      <c r="J139" s="233"/>
      <c r="K139" s="233">
        <f>SUM(K140:K143)</f>
        <v>0</v>
      </c>
      <c r="L139" s="233"/>
      <c r="M139" s="233">
        <f>SUM(M140:M143)</f>
        <v>0</v>
      </c>
      <c r="N139" s="232"/>
      <c r="O139" s="232">
        <f>SUM(O140:O143)</f>
        <v>0</v>
      </c>
      <c r="P139" s="232"/>
      <c r="Q139" s="232">
        <f>SUM(Q140:Q143)</f>
        <v>0</v>
      </c>
      <c r="R139" s="233"/>
      <c r="S139" s="233"/>
      <c r="T139" s="234"/>
      <c r="U139" s="228"/>
      <c r="V139" s="228">
        <f>SUM(V140:V143)</f>
        <v>0</v>
      </c>
      <c r="W139" s="228"/>
      <c r="X139" s="228"/>
      <c r="Y139" s="228"/>
      <c r="AG139" t="s">
        <v>276</v>
      </c>
    </row>
    <row r="140" spans="1:60" outlineLevel="1" x14ac:dyDescent="0.2">
      <c r="A140" s="257">
        <v>85</v>
      </c>
      <c r="B140" s="258" t="s">
        <v>3516</v>
      </c>
      <c r="C140" s="265" t="s">
        <v>3517</v>
      </c>
      <c r="D140" s="259" t="s">
        <v>3518</v>
      </c>
      <c r="E140" s="260">
        <v>8</v>
      </c>
      <c r="F140" s="261"/>
      <c r="G140" s="262">
        <f>ROUND(E140*F140,2)</f>
        <v>0</v>
      </c>
      <c r="H140" s="261"/>
      <c r="I140" s="262">
        <f>ROUND(E140*H140,2)</f>
        <v>0</v>
      </c>
      <c r="J140" s="261"/>
      <c r="K140" s="262">
        <f>ROUND(E140*J140,2)</f>
        <v>0</v>
      </c>
      <c r="L140" s="262">
        <v>21</v>
      </c>
      <c r="M140" s="262">
        <f>G140*(1+L140/100)</f>
        <v>0</v>
      </c>
      <c r="N140" s="260">
        <v>0</v>
      </c>
      <c r="O140" s="260">
        <f>ROUND(E140*N140,2)</f>
        <v>0</v>
      </c>
      <c r="P140" s="260">
        <v>0</v>
      </c>
      <c r="Q140" s="260">
        <f>ROUND(E140*P140,2)</f>
        <v>0</v>
      </c>
      <c r="R140" s="262"/>
      <c r="S140" s="262" t="s">
        <v>316</v>
      </c>
      <c r="T140" s="263" t="s">
        <v>281</v>
      </c>
      <c r="U140" s="222">
        <v>0</v>
      </c>
      <c r="V140" s="222">
        <f>ROUND(E140*U140,2)</f>
        <v>0</v>
      </c>
      <c r="W140" s="222"/>
      <c r="X140" s="222" t="s">
        <v>282</v>
      </c>
      <c r="Y140" s="222" t="s">
        <v>283</v>
      </c>
      <c r="Z140" s="212"/>
      <c r="AA140" s="212"/>
      <c r="AB140" s="212"/>
      <c r="AC140" s="212"/>
      <c r="AD140" s="212"/>
      <c r="AE140" s="212"/>
      <c r="AF140" s="212"/>
      <c r="AG140" s="212" t="s">
        <v>284</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57">
        <v>86</v>
      </c>
      <c r="B141" s="258" t="s">
        <v>3519</v>
      </c>
      <c r="C141" s="265" t="s">
        <v>3520</v>
      </c>
      <c r="D141" s="259" t="s">
        <v>564</v>
      </c>
      <c r="E141" s="260">
        <v>95</v>
      </c>
      <c r="F141" s="261"/>
      <c r="G141" s="262">
        <f>ROUND(E141*F141,2)</f>
        <v>0</v>
      </c>
      <c r="H141" s="261"/>
      <c r="I141" s="262">
        <f>ROUND(E141*H141,2)</f>
        <v>0</v>
      </c>
      <c r="J141" s="261"/>
      <c r="K141" s="262">
        <f>ROUND(E141*J141,2)</f>
        <v>0</v>
      </c>
      <c r="L141" s="262">
        <v>21</v>
      </c>
      <c r="M141" s="262">
        <f>G141*(1+L141/100)</f>
        <v>0</v>
      </c>
      <c r="N141" s="260">
        <v>0</v>
      </c>
      <c r="O141" s="260">
        <f>ROUND(E141*N141,2)</f>
        <v>0</v>
      </c>
      <c r="P141" s="260">
        <v>0</v>
      </c>
      <c r="Q141" s="260">
        <f>ROUND(E141*P141,2)</f>
        <v>0</v>
      </c>
      <c r="R141" s="262"/>
      <c r="S141" s="262" t="s">
        <v>316</v>
      </c>
      <c r="T141" s="263" t="s">
        <v>281</v>
      </c>
      <c r="U141" s="222">
        <v>0</v>
      </c>
      <c r="V141" s="222">
        <f>ROUND(E141*U141,2)</f>
        <v>0</v>
      </c>
      <c r="W141" s="222"/>
      <c r="X141" s="222" t="s">
        <v>282</v>
      </c>
      <c r="Y141" s="222" t="s">
        <v>283</v>
      </c>
      <c r="Z141" s="212"/>
      <c r="AA141" s="212"/>
      <c r="AB141" s="212"/>
      <c r="AC141" s="212"/>
      <c r="AD141" s="212"/>
      <c r="AE141" s="212"/>
      <c r="AF141" s="212"/>
      <c r="AG141" s="212" t="s">
        <v>284</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57">
        <v>87</v>
      </c>
      <c r="B142" s="258" t="s">
        <v>3521</v>
      </c>
      <c r="C142" s="265" t="s">
        <v>3522</v>
      </c>
      <c r="D142" s="259" t="s">
        <v>564</v>
      </c>
      <c r="E142" s="260">
        <v>95</v>
      </c>
      <c r="F142" s="261"/>
      <c r="G142" s="262">
        <f>ROUND(E142*F142,2)</f>
        <v>0</v>
      </c>
      <c r="H142" s="261"/>
      <c r="I142" s="262">
        <f>ROUND(E142*H142,2)</f>
        <v>0</v>
      </c>
      <c r="J142" s="261"/>
      <c r="K142" s="262">
        <f>ROUND(E142*J142,2)</f>
        <v>0</v>
      </c>
      <c r="L142" s="262">
        <v>21</v>
      </c>
      <c r="M142" s="262">
        <f>G142*(1+L142/100)</f>
        <v>0</v>
      </c>
      <c r="N142" s="260">
        <v>0</v>
      </c>
      <c r="O142" s="260">
        <f>ROUND(E142*N142,2)</f>
        <v>0</v>
      </c>
      <c r="P142" s="260">
        <v>0</v>
      </c>
      <c r="Q142" s="260">
        <f>ROUND(E142*P142,2)</f>
        <v>0</v>
      </c>
      <c r="R142" s="262"/>
      <c r="S142" s="262" t="s">
        <v>316</v>
      </c>
      <c r="T142" s="263" t="s">
        <v>281</v>
      </c>
      <c r="U142" s="222">
        <v>0</v>
      </c>
      <c r="V142" s="222">
        <f>ROUND(E142*U142,2)</f>
        <v>0</v>
      </c>
      <c r="W142" s="222"/>
      <c r="X142" s="222" t="s">
        <v>282</v>
      </c>
      <c r="Y142" s="222" t="s">
        <v>283</v>
      </c>
      <c r="Z142" s="212"/>
      <c r="AA142" s="212"/>
      <c r="AB142" s="212"/>
      <c r="AC142" s="212"/>
      <c r="AD142" s="212"/>
      <c r="AE142" s="212"/>
      <c r="AF142" s="212"/>
      <c r="AG142" s="212" t="s">
        <v>284</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2.5" outlineLevel="1" x14ac:dyDescent="0.2">
      <c r="A143" s="236">
        <v>88</v>
      </c>
      <c r="B143" s="237" t="s">
        <v>3523</v>
      </c>
      <c r="C143" s="247" t="s">
        <v>3524</v>
      </c>
      <c r="D143" s="238" t="s">
        <v>3211</v>
      </c>
      <c r="E143" s="239">
        <v>100</v>
      </c>
      <c r="F143" s="240"/>
      <c r="G143" s="241">
        <f>ROUND(E143*F143,2)</f>
        <v>0</v>
      </c>
      <c r="H143" s="240"/>
      <c r="I143" s="241">
        <f>ROUND(E143*H143,2)</f>
        <v>0</v>
      </c>
      <c r="J143" s="240"/>
      <c r="K143" s="241">
        <f>ROUND(E143*J143,2)</f>
        <v>0</v>
      </c>
      <c r="L143" s="241">
        <v>21</v>
      </c>
      <c r="M143" s="241">
        <f>G143*(1+L143/100)</f>
        <v>0</v>
      </c>
      <c r="N143" s="239">
        <v>0</v>
      </c>
      <c r="O143" s="239">
        <f>ROUND(E143*N143,2)</f>
        <v>0</v>
      </c>
      <c r="P143" s="239">
        <v>0</v>
      </c>
      <c r="Q143" s="239">
        <f>ROUND(E143*P143,2)</f>
        <v>0</v>
      </c>
      <c r="R143" s="241"/>
      <c r="S143" s="241" t="s">
        <v>316</v>
      </c>
      <c r="T143" s="242" t="s">
        <v>281</v>
      </c>
      <c r="U143" s="222">
        <v>0</v>
      </c>
      <c r="V143" s="222">
        <f>ROUND(E143*U143,2)</f>
        <v>0</v>
      </c>
      <c r="W143" s="222"/>
      <c r="X143" s="222" t="s">
        <v>282</v>
      </c>
      <c r="Y143" s="222" t="s">
        <v>283</v>
      </c>
      <c r="Z143" s="212"/>
      <c r="AA143" s="212"/>
      <c r="AB143" s="212"/>
      <c r="AC143" s="212"/>
      <c r="AD143" s="212"/>
      <c r="AE143" s="212"/>
      <c r="AF143" s="212"/>
      <c r="AG143" s="212" t="s">
        <v>284</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x14ac:dyDescent="0.2">
      <c r="A144" s="3"/>
      <c r="B144" s="4"/>
      <c r="C144" s="251"/>
      <c r="D144" s="6"/>
      <c r="E144" s="3"/>
      <c r="F144" s="3"/>
      <c r="G144" s="3"/>
      <c r="H144" s="3"/>
      <c r="I144" s="3"/>
      <c r="J144" s="3"/>
      <c r="K144" s="3"/>
      <c r="L144" s="3"/>
      <c r="M144" s="3"/>
      <c r="N144" s="3"/>
      <c r="O144" s="3"/>
      <c r="P144" s="3"/>
      <c r="Q144" s="3"/>
      <c r="R144" s="3"/>
      <c r="S144" s="3"/>
      <c r="T144" s="3"/>
      <c r="U144" s="3"/>
      <c r="V144" s="3"/>
      <c r="W144" s="3"/>
      <c r="X144" s="3"/>
      <c r="Y144" s="3"/>
      <c r="AE144">
        <v>15</v>
      </c>
      <c r="AF144">
        <v>21</v>
      </c>
      <c r="AG144" t="s">
        <v>261</v>
      </c>
    </row>
    <row r="145" spans="1:33" x14ac:dyDescent="0.2">
      <c r="A145" s="215"/>
      <c r="B145" s="216" t="s">
        <v>29</v>
      </c>
      <c r="C145" s="252"/>
      <c r="D145" s="217"/>
      <c r="E145" s="218"/>
      <c r="F145" s="218"/>
      <c r="G145" s="235">
        <f>G8+G26+G53+G70+G93+G130+G134+G139</f>
        <v>0</v>
      </c>
      <c r="H145" s="3"/>
      <c r="I145" s="3"/>
      <c r="J145" s="3"/>
      <c r="K145" s="3"/>
      <c r="L145" s="3"/>
      <c r="M145" s="3"/>
      <c r="N145" s="3"/>
      <c r="O145" s="3"/>
      <c r="P145" s="3"/>
      <c r="Q145" s="3"/>
      <c r="R145" s="3"/>
      <c r="S145" s="3"/>
      <c r="T145" s="3"/>
      <c r="U145" s="3"/>
      <c r="V145" s="3"/>
      <c r="W145" s="3"/>
      <c r="X145" s="3"/>
      <c r="Y145" s="3"/>
      <c r="AE145">
        <f>SUMIF(L7:L143,AE144,G7:G143)</f>
        <v>0</v>
      </c>
      <c r="AF145">
        <f>SUMIF(L7:L143,AF144,G7:G143)</f>
        <v>0</v>
      </c>
      <c r="AG145" t="s">
        <v>405</v>
      </c>
    </row>
    <row r="146" spans="1:33" x14ac:dyDescent="0.2">
      <c r="C146" s="253"/>
      <c r="D146" s="10"/>
      <c r="AG146" t="s">
        <v>435</v>
      </c>
    </row>
    <row r="147" spans="1:33" x14ac:dyDescent="0.2">
      <c r="D147" s="10"/>
    </row>
    <row r="148" spans="1:33" x14ac:dyDescent="0.2">
      <c r="D148" s="10"/>
    </row>
    <row r="149" spans="1:33" x14ac:dyDescent="0.2">
      <c r="D149" s="10"/>
    </row>
    <row r="150" spans="1:33" x14ac:dyDescent="0.2">
      <c r="D150" s="10"/>
    </row>
    <row r="151" spans="1:33" x14ac:dyDescent="0.2">
      <c r="D151" s="10"/>
    </row>
    <row r="152" spans="1:33" x14ac:dyDescent="0.2">
      <c r="D152" s="10"/>
    </row>
    <row r="153" spans="1:33" x14ac:dyDescent="0.2">
      <c r="D153" s="10"/>
    </row>
    <row r="154" spans="1:33" x14ac:dyDescent="0.2">
      <c r="D154" s="10"/>
    </row>
    <row r="155" spans="1:33" x14ac:dyDescent="0.2">
      <c r="D155" s="10"/>
    </row>
    <row r="156" spans="1:33" x14ac:dyDescent="0.2">
      <c r="D156" s="10"/>
    </row>
    <row r="157" spans="1:33" x14ac:dyDescent="0.2">
      <c r="D157" s="10"/>
    </row>
    <row r="158" spans="1:33" x14ac:dyDescent="0.2">
      <c r="D158" s="10"/>
    </row>
    <row r="159" spans="1:33" x14ac:dyDescent="0.2">
      <c r="D159" s="10"/>
    </row>
    <row r="160" spans="1:33"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H0PxZRqqlmzEkUDkTk+RgljLiO7TV9CARndm6Q1KgDYChJUJx3oZdOOeEcKOcz/glsl8AhaY+6IFCDBFPDB5Q==" saltValue="qNI55TPiVVXnHWNuIXxQuQ==" spinCount="100000" sheet="1" formatRows="0"/>
  <mergeCells count="44">
    <mergeCell ref="C129:G129"/>
    <mergeCell ref="C132:G132"/>
    <mergeCell ref="C85:G85"/>
    <mergeCell ref="C87:G87"/>
    <mergeCell ref="C89:G89"/>
    <mergeCell ref="C91:G91"/>
    <mergeCell ref="C125:G125"/>
    <mergeCell ref="C127:G127"/>
    <mergeCell ref="C72:G72"/>
    <mergeCell ref="C74:G74"/>
    <mergeCell ref="C76:G76"/>
    <mergeCell ref="C78:G78"/>
    <mergeCell ref="C80:G80"/>
    <mergeCell ref="C82:G82"/>
    <mergeCell ref="C47:G47"/>
    <mergeCell ref="C48:G48"/>
    <mergeCell ref="C49:G49"/>
    <mergeCell ref="C50:G50"/>
    <mergeCell ref="C51:G51"/>
    <mergeCell ref="C56:G56"/>
    <mergeCell ref="C41:G41"/>
    <mergeCell ref="C42:G42"/>
    <mergeCell ref="C43:G43"/>
    <mergeCell ref="C44:G44"/>
    <mergeCell ref="C45:G45"/>
    <mergeCell ref="C46:G46"/>
    <mergeCell ref="C35:G35"/>
    <mergeCell ref="C36:G36"/>
    <mergeCell ref="C37:G37"/>
    <mergeCell ref="C38:G38"/>
    <mergeCell ref="C39:G39"/>
    <mergeCell ref="C40:G40"/>
    <mergeCell ref="C15:G15"/>
    <mergeCell ref="C17:G17"/>
    <mergeCell ref="C19:G19"/>
    <mergeCell ref="C28:G28"/>
    <mergeCell ref="C33:G33"/>
    <mergeCell ref="C34:G34"/>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152A6-F195-47D0-9521-011C0ACFC98F}">
  <sheetPr codeName="List14">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86</v>
      </c>
      <c r="C3" s="201" t="s">
        <v>87</v>
      </c>
      <c r="D3" s="199"/>
      <c r="E3" s="199"/>
      <c r="F3" s="199"/>
      <c r="G3" s="200"/>
      <c r="AC3" s="176" t="s">
        <v>248</v>
      </c>
      <c r="AG3" t="s">
        <v>251</v>
      </c>
    </row>
    <row r="4" spans="1:60" ht="24.95" customHeight="1" x14ac:dyDescent="0.2">
      <c r="A4" s="202" t="s">
        <v>9</v>
      </c>
      <c r="B4" s="203" t="s">
        <v>88</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176</v>
      </c>
      <c r="C8" s="246" t="s">
        <v>28</v>
      </c>
      <c r="D8" s="231"/>
      <c r="E8" s="232"/>
      <c r="F8" s="233"/>
      <c r="G8" s="233">
        <f>SUMIF(AG9:AG12,"&lt;&gt;NOR",G9:G12)</f>
        <v>0</v>
      </c>
      <c r="H8" s="233"/>
      <c r="I8" s="233">
        <f>SUM(I9:I12)</f>
        <v>0</v>
      </c>
      <c r="J8" s="233"/>
      <c r="K8" s="233">
        <f>SUM(K9:K12)</f>
        <v>0</v>
      </c>
      <c r="L8" s="233"/>
      <c r="M8" s="233">
        <f>SUM(M9:M12)</f>
        <v>0</v>
      </c>
      <c r="N8" s="232"/>
      <c r="O8" s="232">
        <f>SUM(O9:O12)</f>
        <v>0</v>
      </c>
      <c r="P8" s="232"/>
      <c r="Q8" s="232">
        <f>SUM(Q9:Q12)</f>
        <v>0</v>
      </c>
      <c r="R8" s="233"/>
      <c r="S8" s="233"/>
      <c r="T8" s="234"/>
      <c r="U8" s="228"/>
      <c r="V8" s="228">
        <f>SUM(V9:V12)</f>
        <v>0</v>
      </c>
      <c r="W8" s="228"/>
      <c r="X8" s="228"/>
      <c r="Y8" s="228"/>
      <c r="AG8" t="s">
        <v>276</v>
      </c>
    </row>
    <row r="9" spans="1:60" outlineLevel="1" x14ac:dyDescent="0.2">
      <c r="A9" s="257">
        <v>1</v>
      </c>
      <c r="B9" s="258" t="s">
        <v>3525</v>
      </c>
      <c r="C9" s="265" t="s">
        <v>3526</v>
      </c>
      <c r="D9" s="259" t="s">
        <v>564</v>
      </c>
      <c r="E9" s="260">
        <v>450</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316</v>
      </c>
      <c r="T9" s="263" t="s">
        <v>281</v>
      </c>
      <c r="U9" s="222">
        <v>0</v>
      </c>
      <c r="V9" s="222">
        <f>ROUND(E9*U9,2)</f>
        <v>0</v>
      </c>
      <c r="W9" s="222"/>
      <c r="X9" s="222" t="s">
        <v>399</v>
      </c>
      <c r="Y9" s="222" t="s">
        <v>283</v>
      </c>
      <c r="Z9" s="212"/>
      <c r="AA9" s="212"/>
      <c r="AB9" s="212"/>
      <c r="AC9" s="212"/>
      <c r="AD9" s="212"/>
      <c r="AE9" s="212"/>
      <c r="AF9" s="212"/>
      <c r="AG9" s="212" t="s">
        <v>1016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57">
        <v>2</v>
      </c>
      <c r="B10" s="258" t="s">
        <v>3527</v>
      </c>
      <c r="C10" s="265" t="s">
        <v>3522</v>
      </c>
      <c r="D10" s="259" t="s">
        <v>564</v>
      </c>
      <c r="E10" s="260">
        <v>450</v>
      </c>
      <c r="F10" s="261"/>
      <c r="G10" s="262">
        <f>ROUND(E10*F10,2)</f>
        <v>0</v>
      </c>
      <c r="H10" s="261"/>
      <c r="I10" s="262">
        <f>ROUND(E10*H10,2)</f>
        <v>0</v>
      </c>
      <c r="J10" s="261"/>
      <c r="K10" s="262">
        <f>ROUND(E10*J10,2)</f>
        <v>0</v>
      </c>
      <c r="L10" s="262">
        <v>21</v>
      </c>
      <c r="M10" s="262">
        <f>G10*(1+L10/100)</f>
        <v>0</v>
      </c>
      <c r="N10" s="260">
        <v>0</v>
      </c>
      <c r="O10" s="260">
        <f>ROUND(E10*N10,2)</f>
        <v>0</v>
      </c>
      <c r="P10" s="260">
        <v>0</v>
      </c>
      <c r="Q10" s="260">
        <f>ROUND(E10*P10,2)</f>
        <v>0</v>
      </c>
      <c r="R10" s="262"/>
      <c r="S10" s="262" t="s">
        <v>316</v>
      </c>
      <c r="T10" s="263" t="s">
        <v>281</v>
      </c>
      <c r="U10" s="222">
        <v>0</v>
      </c>
      <c r="V10" s="222">
        <f>ROUND(E10*U10,2)</f>
        <v>0</v>
      </c>
      <c r="W10" s="222"/>
      <c r="X10" s="222" t="s">
        <v>399</v>
      </c>
      <c r="Y10" s="222" t="s">
        <v>283</v>
      </c>
      <c r="Z10" s="212"/>
      <c r="AA10" s="212"/>
      <c r="AB10" s="212"/>
      <c r="AC10" s="212"/>
      <c r="AD10" s="212"/>
      <c r="AE10" s="212"/>
      <c r="AF10" s="212"/>
      <c r="AG10" s="212" t="s">
        <v>1016</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57">
        <v>3</v>
      </c>
      <c r="B11" s="258" t="s">
        <v>3523</v>
      </c>
      <c r="C11" s="265" t="s">
        <v>3524</v>
      </c>
      <c r="D11" s="259" t="s">
        <v>3211</v>
      </c>
      <c r="E11" s="260">
        <v>50</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316</v>
      </c>
      <c r="T11" s="263" t="s">
        <v>281</v>
      </c>
      <c r="U11" s="222">
        <v>0</v>
      </c>
      <c r="V11" s="222">
        <f>ROUND(E11*U11,2)</f>
        <v>0</v>
      </c>
      <c r="W11" s="222"/>
      <c r="X11" s="222" t="s">
        <v>399</v>
      </c>
      <c r="Y11" s="222" t="s">
        <v>283</v>
      </c>
      <c r="Z11" s="212"/>
      <c r="AA11" s="212"/>
      <c r="AB11" s="212"/>
      <c r="AC11" s="212"/>
      <c r="AD11" s="212"/>
      <c r="AE11" s="212"/>
      <c r="AF11" s="212"/>
      <c r="AG11" s="212" t="s">
        <v>1016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7">
        <v>4</v>
      </c>
      <c r="B12" s="258" t="s">
        <v>3528</v>
      </c>
      <c r="C12" s="265" t="s">
        <v>3529</v>
      </c>
      <c r="D12" s="259" t="s">
        <v>3518</v>
      </c>
      <c r="E12" s="260">
        <v>8</v>
      </c>
      <c r="F12" s="261"/>
      <c r="G12" s="262">
        <f>ROUND(E12*F12,2)</f>
        <v>0</v>
      </c>
      <c r="H12" s="261"/>
      <c r="I12" s="262">
        <f>ROUND(E12*H12,2)</f>
        <v>0</v>
      </c>
      <c r="J12" s="261"/>
      <c r="K12" s="262">
        <f>ROUND(E12*J12,2)</f>
        <v>0</v>
      </c>
      <c r="L12" s="262">
        <v>21</v>
      </c>
      <c r="M12" s="262">
        <f>G12*(1+L12/100)</f>
        <v>0</v>
      </c>
      <c r="N12" s="260">
        <v>0</v>
      </c>
      <c r="O12" s="260">
        <f>ROUND(E12*N12,2)</f>
        <v>0</v>
      </c>
      <c r="P12" s="260">
        <v>0</v>
      </c>
      <c r="Q12" s="260">
        <f>ROUND(E12*P12,2)</f>
        <v>0</v>
      </c>
      <c r="R12" s="262"/>
      <c r="S12" s="262" t="s">
        <v>316</v>
      </c>
      <c r="T12" s="263" t="s">
        <v>281</v>
      </c>
      <c r="U12" s="222">
        <v>0</v>
      </c>
      <c r="V12" s="222">
        <f>ROUND(E12*U12,2)</f>
        <v>0</v>
      </c>
      <c r="W12" s="222"/>
      <c r="X12" s="222" t="s">
        <v>831</v>
      </c>
      <c r="Y12" s="222" t="s">
        <v>283</v>
      </c>
      <c r="Z12" s="212"/>
      <c r="AA12" s="212"/>
      <c r="AB12" s="212"/>
      <c r="AC12" s="212"/>
      <c r="AD12" s="212"/>
      <c r="AE12" s="212"/>
      <c r="AF12" s="212"/>
      <c r="AG12" s="212" t="s">
        <v>3344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
      <c r="A13" s="229" t="s">
        <v>275</v>
      </c>
      <c r="B13" s="230" t="s">
        <v>181</v>
      </c>
      <c r="C13" s="246" t="s">
        <v>182</v>
      </c>
      <c r="D13" s="231"/>
      <c r="E13" s="232"/>
      <c r="F13" s="233"/>
      <c r="G13" s="233">
        <f>SUMIF(AG14:AG26,"&lt;&gt;NOR",G14:G26)</f>
        <v>0</v>
      </c>
      <c r="H13" s="233"/>
      <c r="I13" s="233">
        <f>SUM(I14:I26)</f>
        <v>0</v>
      </c>
      <c r="J13" s="233"/>
      <c r="K13" s="233">
        <f>SUM(K14:K26)</f>
        <v>0</v>
      </c>
      <c r="L13" s="233"/>
      <c r="M13" s="233">
        <f>SUM(M14:M26)</f>
        <v>0</v>
      </c>
      <c r="N13" s="232"/>
      <c r="O13" s="232">
        <f>SUM(O14:O26)</f>
        <v>6.9999999999999993E-2</v>
      </c>
      <c r="P13" s="232"/>
      <c r="Q13" s="232">
        <f>SUM(Q14:Q26)</f>
        <v>0</v>
      </c>
      <c r="R13" s="233"/>
      <c r="S13" s="233"/>
      <c r="T13" s="234"/>
      <c r="U13" s="228"/>
      <c r="V13" s="228">
        <f>SUM(V14:V26)</f>
        <v>0.03</v>
      </c>
      <c r="W13" s="228"/>
      <c r="X13" s="228"/>
      <c r="Y13" s="228"/>
      <c r="AG13" t="s">
        <v>276</v>
      </c>
    </row>
    <row r="14" spans="1:60" outlineLevel="1" x14ac:dyDescent="0.2">
      <c r="A14" s="236">
        <v>5</v>
      </c>
      <c r="B14" s="237" t="s">
        <v>3035</v>
      </c>
      <c r="C14" s="247" t="s">
        <v>2295</v>
      </c>
      <c r="D14" s="238" t="s">
        <v>482</v>
      </c>
      <c r="E14" s="239">
        <v>0.02</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1079</v>
      </c>
      <c r="S14" s="241" t="s">
        <v>280</v>
      </c>
      <c r="T14" s="242" t="s">
        <v>441</v>
      </c>
      <c r="U14" s="222">
        <v>1.74</v>
      </c>
      <c r="V14" s="222">
        <f>ROUND(E14*U14,2)</f>
        <v>0.03</v>
      </c>
      <c r="W14" s="222"/>
      <c r="X14" s="222" t="s">
        <v>399</v>
      </c>
      <c r="Y14" s="222" t="s">
        <v>283</v>
      </c>
      <c r="Z14" s="212"/>
      <c r="AA14" s="212"/>
      <c r="AB14" s="212"/>
      <c r="AC14" s="212"/>
      <c r="AD14" s="212"/>
      <c r="AE14" s="212"/>
      <c r="AF14" s="212"/>
      <c r="AG14" s="212" t="s">
        <v>1036</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4" t="s">
        <v>1076</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57">
        <v>6</v>
      </c>
      <c r="B16" s="258" t="s">
        <v>3340</v>
      </c>
      <c r="C16" s="265" t="s">
        <v>3341</v>
      </c>
      <c r="D16" s="259" t="s">
        <v>564</v>
      </c>
      <c r="E16" s="260">
        <v>123</v>
      </c>
      <c r="F16" s="261"/>
      <c r="G16" s="262">
        <f>ROUND(E16*F16,2)</f>
        <v>0</v>
      </c>
      <c r="H16" s="261"/>
      <c r="I16" s="262">
        <f>ROUND(E16*H16,2)</f>
        <v>0</v>
      </c>
      <c r="J16" s="261"/>
      <c r="K16" s="262">
        <f>ROUND(E16*J16,2)</f>
        <v>0</v>
      </c>
      <c r="L16" s="262">
        <v>21</v>
      </c>
      <c r="M16" s="262">
        <f>G16*(1+L16/100)</f>
        <v>0</v>
      </c>
      <c r="N16" s="260">
        <v>0</v>
      </c>
      <c r="O16" s="260">
        <f>ROUND(E16*N16,2)</f>
        <v>0</v>
      </c>
      <c r="P16" s="260">
        <v>0</v>
      </c>
      <c r="Q16" s="260">
        <f>ROUND(E16*P16,2)</f>
        <v>0</v>
      </c>
      <c r="R16" s="262"/>
      <c r="S16" s="262" t="s">
        <v>316</v>
      </c>
      <c r="T16" s="263" t="s">
        <v>281</v>
      </c>
      <c r="U16" s="222">
        <v>0</v>
      </c>
      <c r="V16" s="222">
        <f>ROUND(E16*U16,2)</f>
        <v>0</v>
      </c>
      <c r="W16" s="222"/>
      <c r="X16" s="222" t="s">
        <v>399</v>
      </c>
      <c r="Y16" s="222" t="s">
        <v>283</v>
      </c>
      <c r="Z16" s="212"/>
      <c r="AA16" s="212"/>
      <c r="AB16" s="212"/>
      <c r="AC16" s="212"/>
      <c r="AD16" s="212"/>
      <c r="AE16" s="212"/>
      <c r="AF16" s="212"/>
      <c r="AG16" s="212" t="s">
        <v>1036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33.75" outlineLevel="1" x14ac:dyDescent="0.2">
      <c r="A17" s="236">
        <v>7</v>
      </c>
      <c r="B17" s="237" t="s">
        <v>3342</v>
      </c>
      <c r="C17" s="247" t="s">
        <v>3343</v>
      </c>
      <c r="D17" s="238" t="s">
        <v>564</v>
      </c>
      <c r="E17" s="239">
        <v>19</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316</v>
      </c>
      <c r="T17" s="242" t="s">
        <v>281</v>
      </c>
      <c r="U17" s="222">
        <v>0</v>
      </c>
      <c r="V17" s="222">
        <f>ROUND(E17*U17,2)</f>
        <v>0</v>
      </c>
      <c r="W17" s="222"/>
      <c r="X17" s="222" t="s">
        <v>831</v>
      </c>
      <c r="Y17" s="222" t="s">
        <v>283</v>
      </c>
      <c r="Z17" s="212"/>
      <c r="AA17" s="212"/>
      <c r="AB17" s="212"/>
      <c r="AC17" s="212"/>
      <c r="AD17" s="212"/>
      <c r="AE17" s="212"/>
      <c r="AF17" s="212"/>
      <c r="AG17" s="212" t="s">
        <v>3344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48" t="s">
        <v>3345</v>
      </c>
      <c r="D18" s="244"/>
      <c r="E18" s="244"/>
      <c r="F18" s="244"/>
      <c r="G18" s="244"/>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286</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1" x14ac:dyDescent="0.2">
      <c r="A19" s="236">
        <v>8</v>
      </c>
      <c r="B19" s="237" t="s">
        <v>3346</v>
      </c>
      <c r="C19" s="247" t="s">
        <v>3343</v>
      </c>
      <c r="D19" s="238" t="s">
        <v>564</v>
      </c>
      <c r="E19" s="239">
        <v>4</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316</v>
      </c>
      <c r="T19" s="242" t="s">
        <v>281</v>
      </c>
      <c r="U19" s="222">
        <v>0</v>
      </c>
      <c r="V19" s="222">
        <f>ROUND(E19*U19,2)</f>
        <v>0</v>
      </c>
      <c r="W19" s="222"/>
      <c r="X19" s="222" t="s">
        <v>831</v>
      </c>
      <c r="Y19" s="222" t="s">
        <v>283</v>
      </c>
      <c r="Z19" s="212"/>
      <c r="AA19" s="212"/>
      <c r="AB19" s="212"/>
      <c r="AC19" s="212"/>
      <c r="AD19" s="212"/>
      <c r="AE19" s="212"/>
      <c r="AF19" s="212"/>
      <c r="AG19" s="212" t="s">
        <v>3344</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8" t="s">
        <v>3347</v>
      </c>
      <c r="D20" s="244"/>
      <c r="E20" s="244"/>
      <c r="F20" s="244"/>
      <c r="G20" s="244"/>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33.75" outlineLevel="1" x14ac:dyDescent="0.2">
      <c r="A21" s="257">
        <v>9</v>
      </c>
      <c r="B21" s="258" t="s">
        <v>3530</v>
      </c>
      <c r="C21" s="265" t="s">
        <v>3531</v>
      </c>
      <c r="D21" s="259" t="s">
        <v>564</v>
      </c>
      <c r="E21" s="260">
        <v>35</v>
      </c>
      <c r="F21" s="261"/>
      <c r="G21" s="262">
        <f>ROUND(E21*F21,2)</f>
        <v>0</v>
      </c>
      <c r="H21" s="261"/>
      <c r="I21" s="262">
        <f>ROUND(E21*H21,2)</f>
        <v>0</v>
      </c>
      <c r="J21" s="261"/>
      <c r="K21" s="262">
        <f>ROUND(E21*J21,2)</f>
        <v>0</v>
      </c>
      <c r="L21" s="262">
        <v>21</v>
      </c>
      <c r="M21" s="262">
        <f>G21*(1+L21/100)</f>
        <v>0</v>
      </c>
      <c r="N21" s="260">
        <v>5.9000000000000003E-4</v>
      </c>
      <c r="O21" s="260">
        <f>ROUND(E21*N21,2)</f>
        <v>0.02</v>
      </c>
      <c r="P21" s="260">
        <v>0</v>
      </c>
      <c r="Q21" s="260">
        <f>ROUND(E21*P21,2)</f>
        <v>0</v>
      </c>
      <c r="R21" s="262" t="s">
        <v>889</v>
      </c>
      <c r="S21" s="262" t="s">
        <v>3354</v>
      </c>
      <c r="T21" s="263" t="s">
        <v>281</v>
      </c>
      <c r="U21" s="222">
        <v>0</v>
      </c>
      <c r="V21" s="222">
        <f>ROUND(E21*U21,2)</f>
        <v>0</v>
      </c>
      <c r="W21" s="222"/>
      <c r="X21" s="222" t="s">
        <v>831</v>
      </c>
      <c r="Y21" s="222" t="s">
        <v>283</v>
      </c>
      <c r="Z21" s="212"/>
      <c r="AA21" s="212"/>
      <c r="AB21" s="212"/>
      <c r="AC21" s="212"/>
      <c r="AD21" s="212"/>
      <c r="AE21" s="212"/>
      <c r="AF21" s="212"/>
      <c r="AG21" s="212" t="s">
        <v>3344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33.75" outlineLevel="1" x14ac:dyDescent="0.2">
      <c r="A22" s="257">
        <v>10</v>
      </c>
      <c r="B22" s="258" t="s">
        <v>3352</v>
      </c>
      <c r="C22" s="265" t="s">
        <v>3353</v>
      </c>
      <c r="D22" s="259" t="s">
        <v>564</v>
      </c>
      <c r="E22" s="260">
        <v>57</v>
      </c>
      <c r="F22" s="261"/>
      <c r="G22" s="262">
        <f>ROUND(E22*F22,2)</f>
        <v>0</v>
      </c>
      <c r="H22" s="261"/>
      <c r="I22" s="262">
        <f>ROUND(E22*H22,2)</f>
        <v>0</v>
      </c>
      <c r="J22" s="261"/>
      <c r="K22" s="262">
        <f>ROUND(E22*J22,2)</f>
        <v>0</v>
      </c>
      <c r="L22" s="262">
        <v>21</v>
      </c>
      <c r="M22" s="262">
        <f>G22*(1+L22/100)</f>
        <v>0</v>
      </c>
      <c r="N22" s="260">
        <v>6.4999999999999997E-4</v>
      </c>
      <c r="O22" s="260">
        <f>ROUND(E22*N22,2)</f>
        <v>0.04</v>
      </c>
      <c r="P22" s="260">
        <v>0</v>
      </c>
      <c r="Q22" s="260">
        <f>ROUND(E22*P22,2)</f>
        <v>0</v>
      </c>
      <c r="R22" s="262" t="s">
        <v>889</v>
      </c>
      <c r="S22" s="262" t="s">
        <v>3354</v>
      </c>
      <c r="T22" s="263" t="s">
        <v>281</v>
      </c>
      <c r="U22" s="222">
        <v>0</v>
      </c>
      <c r="V22" s="222">
        <f>ROUND(E22*U22,2)</f>
        <v>0</v>
      </c>
      <c r="W22" s="222"/>
      <c r="X22" s="222" t="s">
        <v>831</v>
      </c>
      <c r="Y22" s="222" t="s">
        <v>283</v>
      </c>
      <c r="Z22" s="212"/>
      <c r="AA22" s="212"/>
      <c r="AB22" s="212"/>
      <c r="AC22" s="212"/>
      <c r="AD22" s="212"/>
      <c r="AE22" s="212"/>
      <c r="AF22" s="212"/>
      <c r="AG22" s="212" t="s">
        <v>3344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33.75" outlineLevel="1" x14ac:dyDescent="0.2">
      <c r="A23" s="257">
        <v>11</v>
      </c>
      <c r="B23" s="258" t="s">
        <v>3355</v>
      </c>
      <c r="C23" s="265" t="s">
        <v>3356</v>
      </c>
      <c r="D23" s="259" t="s">
        <v>564</v>
      </c>
      <c r="E23" s="260">
        <v>8</v>
      </c>
      <c r="F23" s="261"/>
      <c r="G23" s="262">
        <f>ROUND(E23*F23,2)</f>
        <v>0</v>
      </c>
      <c r="H23" s="261"/>
      <c r="I23" s="262">
        <f>ROUND(E23*H23,2)</f>
        <v>0</v>
      </c>
      <c r="J23" s="261"/>
      <c r="K23" s="262">
        <f>ROUND(E23*J23,2)</f>
        <v>0</v>
      </c>
      <c r="L23" s="262">
        <v>21</v>
      </c>
      <c r="M23" s="262">
        <f>G23*(1+L23/100)</f>
        <v>0</v>
      </c>
      <c r="N23" s="260">
        <v>1.2099999999999999E-3</v>
      </c>
      <c r="O23" s="260">
        <f>ROUND(E23*N23,2)</f>
        <v>0.01</v>
      </c>
      <c r="P23" s="260">
        <v>0</v>
      </c>
      <c r="Q23" s="260">
        <f>ROUND(E23*P23,2)</f>
        <v>0</v>
      </c>
      <c r="R23" s="262" t="s">
        <v>889</v>
      </c>
      <c r="S23" s="262" t="s">
        <v>3354</v>
      </c>
      <c r="T23" s="263" t="s">
        <v>281</v>
      </c>
      <c r="U23" s="222">
        <v>0</v>
      </c>
      <c r="V23" s="222">
        <f>ROUND(E23*U23,2)</f>
        <v>0</v>
      </c>
      <c r="W23" s="222"/>
      <c r="X23" s="222" t="s">
        <v>831</v>
      </c>
      <c r="Y23" s="222" t="s">
        <v>283</v>
      </c>
      <c r="Z23" s="212"/>
      <c r="AA23" s="212"/>
      <c r="AB23" s="212"/>
      <c r="AC23" s="212"/>
      <c r="AD23" s="212"/>
      <c r="AE23" s="212"/>
      <c r="AF23" s="212"/>
      <c r="AG23" s="212" t="s">
        <v>3344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7">
        <v>12</v>
      </c>
      <c r="B24" s="258" t="s">
        <v>3532</v>
      </c>
      <c r="C24" s="265" t="s">
        <v>3358</v>
      </c>
      <c r="D24" s="259" t="s">
        <v>0</v>
      </c>
      <c r="E24" s="260">
        <v>0.4</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c r="S24" s="262" t="s">
        <v>316</v>
      </c>
      <c r="T24" s="263" t="s">
        <v>281</v>
      </c>
      <c r="U24" s="222">
        <v>0</v>
      </c>
      <c r="V24" s="222">
        <f>ROUND(E24*U24,2)</f>
        <v>0</v>
      </c>
      <c r="W24" s="222"/>
      <c r="X24" s="222" t="s">
        <v>831</v>
      </c>
      <c r="Y24" s="222" t="s">
        <v>283</v>
      </c>
      <c r="Z24" s="212"/>
      <c r="AA24" s="212"/>
      <c r="AB24" s="212"/>
      <c r="AC24" s="212"/>
      <c r="AD24" s="212"/>
      <c r="AE24" s="212"/>
      <c r="AF24" s="212"/>
      <c r="AG24" s="212" t="s">
        <v>3344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13</v>
      </c>
      <c r="B25" s="258" t="s">
        <v>3533</v>
      </c>
      <c r="C25" s="265" t="s">
        <v>3360</v>
      </c>
      <c r="D25" s="259" t="s">
        <v>492</v>
      </c>
      <c r="E25" s="260">
        <v>25</v>
      </c>
      <c r="F25" s="261"/>
      <c r="G25" s="262">
        <f>ROUND(E25*F25,2)</f>
        <v>0</v>
      </c>
      <c r="H25" s="261"/>
      <c r="I25" s="262">
        <f>ROUND(E25*H25,2)</f>
        <v>0</v>
      </c>
      <c r="J25" s="261"/>
      <c r="K25" s="262">
        <f>ROUND(E25*J25,2)</f>
        <v>0</v>
      </c>
      <c r="L25" s="262">
        <v>21</v>
      </c>
      <c r="M25" s="262">
        <f>G25*(1+L25/100)</f>
        <v>0</v>
      </c>
      <c r="N25" s="260">
        <v>0</v>
      </c>
      <c r="O25" s="260">
        <f>ROUND(E25*N25,2)</f>
        <v>0</v>
      </c>
      <c r="P25" s="260">
        <v>0</v>
      </c>
      <c r="Q25" s="260">
        <f>ROUND(E25*P25,2)</f>
        <v>0</v>
      </c>
      <c r="R25" s="262"/>
      <c r="S25" s="262" t="s">
        <v>316</v>
      </c>
      <c r="T25" s="263" t="s">
        <v>281</v>
      </c>
      <c r="U25" s="222">
        <v>0</v>
      </c>
      <c r="V25" s="222">
        <f>ROUND(E25*U25,2)</f>
        <v>0</v>
      </c>
      <c r="W25" s="222"/>
      <c r="X25" s="222" t="s">
        <v>831</v>
      </c>
      <c r="Y25" s="222" t="s">
        <v>283</v>
      </c>
      <c r="Z25" s="212"/>
      <c r="AA25" s="212"/>
      <c r="AB25" s="212"/>
      <c r="AC25" s="212"/>
      <c r="AD25" s="212"/>
      <c r="AE25" s="212"/>
      <c r="AF25" s="212"/>
      <c r="AG25" s="212" t="s">
        <v>3344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57">
        <v>14</v>
      </c>
      <c r="B26" s="258" t="s">
        <v>3534</v>
      </c>
      <c r="C26" s="265" t="s">
        <v>3362</v>
      </c>
      <c r="D26" s="259" t="s">
        <v>492</v>
      </c>
      <c r="E26" s="260">
        <v>2</v>
      </c>
      <c r="F26" s="261"/>
      <c r="G26" s="262">
        <f>ROUND(E26*F26,2)</f>
        <v>0</v>
      </c>
      <c r="H26" s="261"/>
      <c r="I26" s="262">
        <f>ROUND(E26*H26,2)</f>
        <v>0</v>
      </c>
      <c r="J26" s="261"/>
      <c r="K26" s="262">
        <f>ROUND(E26*J26,2)</f>
        <v>0</v>
      </c>
      <c r="L26" s="262">
        <v>21</v>
      </c>
      <c r="M26" s="262">
        <f>G26*(1+L26/100)</f>
        <v>0</v>
      </c>
      <c r="N26" s="260">
        <v>0</v>
      </c>
      <c r="O26" s="260">
        <f>ROUND(E26*N26,2)</f>
        <v>0</v>
      </c>
      <c r="P26" s="260">
        <v>0</v>
      </c>
      <c r="Q26" s="260">
        <f>ROUND(E26*P26,2)</f>
        <v>0</v>
      </c>
      <c r="R26" s="262"/>
      <c r="S26" s="262" t="s">
        <v>316</v>
      </c>
      <c r="T26" s="263" t="s">
        <v>281</v>
      </c>
      <c r="U26" s="222">
        <v>0</v>
      </c>
      <c r="V26" s="222">
        <f>ROUND(E26*U26,2)</f>
        <v>0</v>
      </c>
      <c r="W26" s="222"/>
      <c r="X26" s="222" t="s">
        <v>831</v>
      </c>
      <c r="Y26" s="222" t="s">
        <v>283</v>
      </c>
      <c r="Z26" s="212"/>
      <c r="AA26" s="212"/>
      <c r="AB26" s="212"/>
      <c r="AC26" s="212"/>
      <c r="AD26" s="212"/>
      <c r="AE26" s="212"/>
      <c r="AF26" s="212"/>
      <c r="AG26" s="212" t="s">
        <v>3344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
      <c r="A27" s="229" t="s">
        <v>275</v>
      </c>
      <c r="B27" s="230" t="s">
        <v>194</v>
      </c>
      <c r="C27" s="246" t="s">
        <v>195</v>
      </c>
      <c r="D27" s="231"/>
      <c r="E27" s="232"/>
      <c r="F27" s="233"/>
      <c r="G27" s="233">
        <f>SUMIF(AG28:AG38,"&lt;&gt;NOR",G28:G38)</f>
        <v>0</v>
      </c>
      <c r="H27" s="233"/>
      <c r="I27" s="233">
        <f>SUM(I28:I38)</f>
        <v>0</v>
      </c>
      <c r="J27" s="233"/>
      <c r="K27" s="233">
        <f>SUM(K28:K38)</f>
        <v>0</v>
      </c>
      <c r="L27" s="233"/>
      <c r="M27" s="233">
        <f>SUM(M28:M38)</f>
        <v>0</v>
      </c>
      <c r="N27" s="232"/>
      <c r="O27" s="232">
        <f>SUM(O28:O38)</f>
        <v>0.01</v>
      </c>
      <c r="P27" s="232"/>
      <c r="Q27" s="232">
        <f>SUM(Q28:Q38)</f>
        <v>0</v>
      </c>
      <c r="R27" s="233"/>
      <c r="S27" s="233"/>
      <c r="T27" s="234"/>
      <c r="U27" s="228"/>
      <c r="V27" s="228">
        <f>SUM(V28:V38)</f>
        <v>3.1500000000000004</v>
      </c>
      <c r="W27" s="228"/>
      <c r="X27" s="228"/>
      <c r="Y27" s="228"/>
      <c r="AG27" t="s">
        <v>276</v>
      </c>
    </row>
    <row r="28" spans="1:60" outlineLevel="1" x14ac:dyDescent="0.2">
      <c r="A28" s="257">
        <v>15</v>
      </c>
      <c r="B28" s="258" t="s">
        <v>3396</v>
      </c>
      <c r="C28" s="265" t="s">
        <v>3397</v>
      </c>
      <c r="D28" s="259" t="s">
        <v>351</v>
      </c>
      <c r="E28" s="260">
        <v>9</v>
      </c>
      <c r="F28" s="261"/>
      <c r="G28" s="262">
        <f>ROUND(E28*F28,2)</f>
        <v>0</v>
      </c>
      <c r="H28" s="261"/>
      <c r="I28" s="262">
        <f>ROUND(E28*H28,2)</f>
        <v>0</v>
      </c>
      <c r="J28" s="261"/>
      <c r="K28" s="262">
        <f>ROUND(E28*J28,2)</f>
        <v>0</v>
      </c>
      <c r="L28" s="262">
        <v>21</v>
      </c>
      <c r="M28" s="262">
        <f>G28*(1+L28/100)</f>
        <v>0</v>
      </c>
      <c r="N28" s="260">
        <v>1.1299999999999999E-3</v>
      </c>
      <c r="O28" s="260">
        <f>ROUND(E28*N28,2)</f>
        <v>0.01</v>
      </c>
      <c r="P28" s="260">
        <v>0</v>
      </c>
      <c r="Q28" s="260">
        <f>ROUND(E28*P28,2)</f>
        <v>0</v>
      </c>
      <c r="R28" s="262" t="s">
        <v>3367</v>
      </c>
      <c r="S28" s="262" t="s">
        <v>280</v>
      </c>
      <c r="T28" s="263" t="s">
        <v>441</v>
      </c>
      <c r="U28" s="222">
        <v>0.114</v>
      </c>
      <c r="V28" s="222">
        <f>ROUND(E28*U28,2)</f>
        <v>1.03</v>
      </c>
      <c r="W28" s="222"/>
      <c r="X28" s="222" t="s">
        <v>399</v>
      </c>
      <c r="Y28" s="222" t="s">
        <v>283</v>
      </c>
      <c r="Z28" s="212"/>
      <c r="AA28" s="212"/>
      <c r="AB28" s="212"/>
      <c r="AC28" s="212"/>
      <c r="AD28" s="212"/>
      <c r="AE28" s="212"/>
      <c r="AF28" s="212"/>
      <c r="AG28" s="212" t="s">
        <v>1036</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16</v>
      </c>
      <c r="B29" s="237" t="s">
        <v>3365</v>
      </c>
      <c r="C29" s="247" t="s">
        <v>3366</v>
      </c>
      <c r="D29" s="238" t="s">
        <v>482</v>
      </c>
      <c r="E29" s="239">
        <v>0.2</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t="s">
        <v>3367</v>
      </c>
      <c r="S29" s="241" t="s">
        <v>280</v>
      </c>
      <c r="T29" s="242" t="s">
        <v>441</v>
      </c>
      <c r="U29" s="222">
        <v>10.582000000000001</v>
      </c>
      <c r="V29" s="222">
        <f>ROUND(E29*U29,2)</f>
        <v>2.12</v>
      </c>
      <c r="W29" s="222"/>
      <c r="X29" s="222" t="s">
        <v>399</v>
      </c>
      <c r="Y29" s="222" t="s">
        <v>283</v>
      </c>
      <c r="Z29" s="212"/>
      <c r="AA29" s="212"/>
      <c r="AB29" s="212"/>
      <c r="AC29" s="212"/>
      <c r="AD29" s="212"/>
      <c r="AE29" s="212"/>
      <c r="AF29" s="212"/>
      <c r="AG29" s="212" t="s">
        <v>1036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4" t="s">
        <v>3368</v>
      </c>
      <c r="D30" s="256"/>
      <c r="E30" s="256"/>
      <c r="F30" s="256"/>
      <c r="G30" s="256"/>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448</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57">
        <v>17</v>
      </c>
      <c r="B31" s="258" t="s">
        <v>3400</v>
      </c>
      <c r="C31" s="265" t="s">
        <v>3401</v>
      </c>
      <c r="D31" s="259" t="s">
        <v>351</v>
      </c>
      <c r="E31" s="260">
        <v>1</v>
      </c>
      <c r="F31" s="261"/>
      <c r="G31" s="262">
        <f>ROUND(E31*F31,2)</f>
        <v>0</v>
      </c>
      <c r="H31" s="261"/>
      <c r="I31" s="262">
        <f>ROUND(E31*H31,2)</f>
        <v>0</v>
      </c>
      <c r="J31" s="261"/>
      <c r="K31" s="262">
        <f>ROUND(E31*J31,2)</f>
        <v>0</v>
      </c>
      <c r="L31" s="262">
        <v>21</v>
      </c>
      <c r="M31" s="262">
        <f>G31*(1+L31/100)</f>
        <v>0</v>
      </c>
      <c r="N31" s="260">
        <v>0</v>
      </c>
      <c r="O31" s="260">
        <f>ROUND(E31*N31,2)</f>
        <v>0</v>
      </c>
      <c r="P31" s="260">
        <v>0</v>
      </c>
      <c r="Q31" s="260">
        <f>ROUND(E31*P31,2)</f>
        <v>0</v>
      </c>
      <c r="R31" s="262"/>
      <c r="S31" s="262" t="s">
        <v>316</v>
      </c>
      <c r="T31" s="263" t="s">
        <v>281</v>
      </c>
      <c r="U31" s="222">
        <v>0</v>
      </c>
      <c r="V31" s="222">
        <f>ROUND(E31*U31,2)</f>
        <v>0</v>
      </c>
      <c r="W31" s="222"/>
      <c r="X31" s="222" t="s">
        <v>399</v>
      </c>
      <c r="Y31" s="222" t="s">
        <v>283</v>
      </c>
      <c r="Z31" s="212"/>
      <c r="AA31" s="212"/>
      <c r="AB31" s="212"/>
      <c r="AC31" s="212"/>
      <c r="AD31" s="212"/>
      <c r="AE31" s="212"/>
      <c r="AF31" s="212"/>
      <c r="AG31" s="212" t="s">
        <v>1036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7">
        <v>18</v>
      </c>
      <c r="B32" s="258" t="s">
        <v>3402</v>
      </c>
      <c r="C32" s="265" t="s">
        <v>3403</v>
      </c>
      <c r="D32" s="259" t="s">
        <v>351</v>
      </c>
      <c r="E32" s="260">
        <v>2</v>
      </c>
      <c r="F32" s="261"/>
      <c r="G32" s="262">
        <f>ROUND(E32*F32,2)</f>
        <v>0</v>
      </c>
      <c r="H32" s="261"/>
      <c r="I32" s="262">
        <f>ROUND(E32*H32,2)</f>
        <v>0</v>
      </c>
      <c r="J32" s="261"/>
      <c r="K32" s="262">
        <f>ROUND(E32*J32,2)</f>
        <v>0</v>
      </c>
      <c r="L32" s="262">
        <v>21</v>
      </c>
      <c r="M32" s="262">
        <f>G32*(1+L32/100)</f>
        <v>0</v>
      </c>
      <c r="N32" s="260">
        <v>0</v>
      </c>
      <c r="O32" s="260">
        <f>ROUND(E32*N32,2)</f>
        <v>0</v>
      </c>
      <c r="P32" s="260">
        <v>0</v>
      </c>
      <c r="Q32" s="260">
        <f>ROUND(E32*P32,2)</f>
        <v>0</v>
      </c>
      <c r="R32" s="262"/>
      <c r="S32" s="262" t="s">
        <v>316</v>
      </c>
      <c r="T32" s="263" t="s">
        <v>281</v>
      </c>
      <c r="U32" s="222">
        <v>0</v>
      </c>
      <c r="V32" s="222">
        <f>ROUND(E32*U32,2)</f>
        <v>0</v>
      </c>
      <c r="W32" s="222"/>
      <c r="X32" s="222" t="s">
        <v>399</v>
      </c>
      <c r="Y32" s="222" t="s">
        <v>283</v>
      </c>
      <c r="Z32" s="212"/>
      <c r="AA32" s="212"/>
      <c r="AB32" s="212"/>
      <c r="AC32" s="212"/>
      <c r="AD32" s="212"/>
      <c r="AE32" s="212"/>
      <c r="AF32" s="212"/>
      <c r="AG32" s="212" t="s">
        <v>1036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57">
        <v>19</v>
      </c>
      <c r="B33" s="258" t="s">
        <v>3535</v>
      </c>
      <c r="C33" s="265" t="s">
        <v>3536</v>
      </c>
      <c r="D33" s="259" t="s">
        <v>492</v>
      </c>
      <c r="E33" s="260">
        <v>1</v>
      </c>
      <c r="F33" s="261"/>
      <c r="G33" s="262">
        <f>ROUND(E33*F33,2)</f>
        <v>0</v>
      </c>
      <c r="H33" s="261"/>
      <c r="I33" s="262">
        <f>ROUND(E33*H33,2)</f>
        <v>0</v>
      </c>
      <c r="J33" s="261"/>
      <c r="K33" s="262">
        <f>ROUND(E33*J33,2)</f>
        <v>0</v>
      </c>
      <c r="L33" s="262">
        <v>21</v>
      </c>
      <c r="M33" s="262">
        <f>G33*(1+L33/100)</f>
        <v>0</v>
      </c>
      <c r="N33" s="260">
        <v>0</v>
      </c>
      <c r="O33" s="260">
        <f>ROUND(E33*N33,2)</f>
        <v>0</v>
      </c>
      <c r="P33" s="260">
        <v>0</v>
      </c>
      <c r="Q33" s="260">
        <f>ROUND(E33*P33,2)</f>
        <v>0</v>
      </c>
      <c r="R33" s="262"/>
      <c r="S33" s="262" t="s">
        <v>316</v>
      </c>
      <c r="T33" s="263" t="s">
        <v>281</v>
      </c>
      <c r="U33" s="222">
        <v>0</v>
      </c>
      <c r="V33" s="222">
        <f>ROUND(E33*U33,2)</f>
        <v>0</v>
      </c>
      <c r="W33" s="222"/>
      <c r="X33" s="222" t="s">
        <v>831</v>
      </c>
      <c r="Y33" s="222" t="s">
        <v>283</v>
      </c>
      <c r="Z33" s="212"/>
      <c r="AA33" s="212"/>
      <c r="AB33" s="212"/>
      <c r="AC33" s="212"/>
      <c r="AD33" s="212"/>
      <c r="AE33" s="212"/>
      <c r="AF33" s="212"/>
      <c r="AG33" s="212" t="s">
        <v>3344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57">
        <v>20</v>
      </c>
      <c r="B34" s="258" t="s">
        <v>3537</v>
      </c>
      <c r="C34" s="265" t="s">
        <v>3538</v>
      </c>
      <c r="D34" s="259" t="s">
        <v>492</v>
      </c>
      <c r="E34" s="260">
        <v>2</v>
      </c>
      <c r="F34" s="261"/>
      <c r="G34" s="262">
        <f>ROUND(E34*F34,2)</f>
        <v>0</v>
      </c>
      <c r="H34" s="261"/>
      <c r="I34" s="262">
        <f>ROUND(E34*H34,2)</f>
        <v>0</v>
      </c>
      <c r="J34" s="261"/>
      <c r="K34" s="262">
        <f>ROUND(E34*J34,2)</f>
        <v>0</v>
      </c>
      <c r="L34" s="262">
        <v>21</v>
      </c>
      <c r="M34" s="262">
        <f>G34*(1+L34/100)</f>
        <v>0</v>
      </c>
      <c r="N34" s="260">
        <v>0</v>
      </c>
      <c r="O34" s="260">
        <f>ROUND(E34*N34,2)</f>
        <v>0</v>
      </c>
      <c r="P34" s="260">
        <v>0</v>
      </c>
      <c r="Q34" s="260">
        <f>ROUND(E34*P34,2)</f>
        <v>0</v>
      </c>
      <c r="R34" s="262"/>
      <c r="S34" s="262" t="s">
        <v>316</v>
      </c>
      <c r="T34" s="263" t="s">
        <v>281</v>
      </c>
      <c r="U34" s="222">
        <v>0</v>
      </c>
      <c r="V34" s="222">
        <f>ROUND(E34*U34,2)</f>
        <v>0</v>
      </c>
      <c r="W34" s="222"/>
      <c r="X34" s="222" t="s">
        <v>831</v>
      </c>
      <c r="Y34" s="222" t="s">
        <v>283</v>
      </c>
      <c r="Z34" s="212"/>
      <c r="AA34" s="212"/>
      <c r="AB34" s="212"/>
      <c r="AC34" s="212"/>
      <c r="AD34" s="212"/>
      <c r="AE34" s="212"/>
      <c r="AF34" s="212"/>
      <c r="AG34" s="212" t="s">
        <v>3344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57">
        <v>21</v>
      </c>
      <c r="B35" s="258" t="s">
        <v>3539</v>
      </c>
      <c r="C35" s="265" t="s">
        <v>3540</v>
      </c>
      <c r="D35" s="259" t="s">
        <v>492</v>
      </c>
      <c r="E35" s="260">
        <v>1</v>
      </c>
      <c r="F35" s="261"/>
      <c r="G35" s="262">
        <f>ROUND(E35*F35,2)</f>
        <v>0</v>
      </c>
      <c r="H35" s="261"/>
      <c r="I35" s="262">
        <f>ROUND(E35*H35,2)</f>
        <v>0</v>
      </c>
      <c r="J35" s="261"/>
      <c r="K35" s="262">
        <f>ROUND(E35*J35,2)</f>
        <v>0</v>
      </c>
      <c r="L35" s="262">
        <v>21</v>
      </c>
      <c r="M35" s="262">
        <f>G35*(1+L35/100)</f>
        <v>0</v>
      </c>
      <c r="N35" s="260">
        <v>0</v>
      </c>
      <c r="O35" s="260">
        <f>ROUND(E35*N35,2)</f>
        <v>0</v>
      </c>
      <c r="P35" s="260">
        <v>0</v>
      </c>
      <c r="Q35" s="260">
        <f>ROUND(E35*P35,2)</f>
        <v>0</v>
      </c>
      <c r="R35" s="262"/>
      <c r="S35" s="262" t="s">
        <v>316</v>
      </c>
      <c r="T35" s="263" t="s">
        <v>281</v>
      </c>
      <c r="U35" s="222">
        <v>0</v>
      </c>
      <c r="V35" s="222">
        <f>ROUND(E35*U35,2)</f>
        <v>0</v>
      </c>
      <c r="W35" s="222"/>
      <c r="X35" s="222" t="s">
        <v>831</v>
      </c>
      <c r="Y35" s="222" t="s">
        <v>283</v>
      </c>
      <c r="Z35" s="212"/>
      <c r="AA35" s="212"/>
      <c r="AB35" s="212"/>
      <c r="AC35" s="212"/>
      <c r="AD35" s="212"/>
      <c r="AE35" s="212"/>
      <c r="AF35" s="212"/>
      <c r="AG35" s="212" t="s">
        <v>3344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57">
        <v>22</v>
      </c>
      <c r="B36" s="258" t="s">
        <v>3408</v>
      </c>
      <c r="C36" s="265" t="s">
        <v>3409</v>
      </c>
      <c r="D36" s="259" t="s">
        <v>492</v>
      </c>
      <c r="E36" s="260">
        <v>2</v>
      </c>
      <c r="F36" s="261"/>
      <c r="G36" s="262">
        <f>ROUND(E36*F36,2)</f>
        <v>0</v>
      </c>
      <c r="H36" s="261"/>
      <c r="I36" s="262">
        <f>ROUND(E36*H36,2)</f>
        <v>0</v>
      </c>
      <c r="J36" s="261"/>
      <c r="K36" s="262">
        <f>ROUND(E36*J36,2)</f>
        <v>0</v>
      </c>
      <c r="L36" s="262">
        <v>21</v>
      </c>
      <c r="M36" s="262">
        <f>G36*(1+L36/100)</f>
        <v>0</v>
      </c>
      <c r="N36" s="260">
        <v>0</v>
      </c>
      <c r="O36" s="260">
        <f>ROUND(E36*N36,2)</f>
        <v>0</v>
      </c>
      <c r="P36" s="260">
        <v>0</v>
      </c>
      <c r="Q36" s="260">
        <f>ROUND(E36*P36,2)</f>
        <v>0</v>
      </c>
      <c r="R36" s="262"/>
      <c r="S36" s="262" t="s">
        <v>316</v>
      </c>
      <c r="T36" s="263" t="s">
        <v>281</v>
      </c>
      <c r="U36" s="222">
        <v>0</v>
      </c>
      <c r="V36" s="222">
        <f>ROUND(E36*U36,2)</f>
        <v>0</v>
      </c>
      <c r="W36" s="222"/>
      <c r="X36" s="222" t="s">
        <v>831</v>
      </c>
      <c r="Y36" s="222" t="s">
        <v>283</v>
      </c>
      <c r="Z36" s="212"/>
      <c r="AA36" s="212"/>
      <c r="AB36" s="212"/>
      <c r="AC36" s="212"/>
      <c r="AD36" s="212"/>
      <c r="AE36" s="212"/>
      <c r="AF36" s="212"/>
      <c r="AG36" s="212" t="s">
        <v>3344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1" x14ac:dyDescent="0.2">
      <c r="A37" s="257">
        <v>23</v>
      </c>
      <c r="B37" s="258" t="s">
        <v>3420</v>
      </c>
      <c r="C37" s="265" t="s">
        <v>3421</v>
      </c>
      <c r="D37" s="259" t="s">
        <v>492</v>
      </c>
      <c r="E37" s="260">
        <v>1</v>
      </c>
      <c r="F37" s="261"/>
      <c r="G37" s="262">
        <f>ROUND(E37*F37,2)</f>
        <v>0</v>
      </c>
      <c r="H37" s="261"/>
      <c r="I37" s="262">
        <f>ROUND(E37*H37,2)</f>
        <v>0</v>
      </c>
      <c r="J37" s="261"/>
      <c r="K37" s="262">
        <f>ROUND(E37*J37,2)</f>
        <v>0</v>
      </c>
      <c r="L37" s="262">
        <v>21</v>
      </c>
      <c r="M37" s="262">
        <f>G37*(1+L37/100)</f>
        <v>0</v>
      </c>
      <c r="N37" s="260">
        <v>0</v>
      </c>
      <c r="O37" s="260">
        <f>ROUND(E37*N37,2)</f>
        <v>0</v>
      </c>
      <c r="P37" s="260">
        <v>0</v>
      </c>
      <c r="Q37" s="260">
        <f>ROUND(E37*P37,2)</f>
        <v>0</v>
      </c>
      <c r="R37" s="262"/>
      <c r="S37" s="262" t="s">
        <v>316</v>
      </c>
      <c r="T37" s="263" t="s">
        <v>281</v>
      </c>
      <c r="U37" s="222">
        <v>0</v>
      </c>
      <c r="V37" s="222">
        <f>ROUND(E37*U37,2)</f>
        <v>0</v>
      </c>
      <c r="W37" s="222"/>
      <c r="X37" s="222" t="s">
        <v>831</v>
      </c>
      <c r="Y37" s="222" t="s">
        <v>283</v>
      </c>
      <c r="Z37" s="212"/>
      <c r="AA37" s="212"/>
      <c r="AB37" s="212"/>
      <c r="AC37" s="212"/>
      <c r="AD37" s="212"/>
      <c r="AE37" s="212"/>
      <c r="AF37" s="212"/>
      <c r="AG37" s="212" t="s">
        <v>3344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57">
        <v>24</v>
      </c>
      <c r="B38" s="258" t="s">
        <v>3422</v>
      </c>
      <c r="C38" s="265" t="s">
        <v>3423</v>
      </c>
      <c r="D38" s="259" t="s">
        <v>492</v>
      </c>
      <c r="E38" s="260">
        <v>9</v>
      </c>
      <c r="F38" s="261"/>
      <c r="G38" s="262">
        <f>ROUND(E38*F38,2)</f>
        <v>0</v>
      </c>
      <c r="H38" s="261"/>
      <c r="I38" s="262">
        <f>ROUND(E38*H38,2)</f>
        <v>0</v>
      </c>
      <c r="J38" s="261"/>
      <c r="K38" s="262">
        <f>ROUND(E38*J38,2)</f>
        <v>0</v>
      </c>
      <c r="L38" s="262">
        <v>21</v>
      </c>
      <c r="M38" s="262">
        <f>G38*(1+L38/100)</f>
        <v>0</v>
      </c>
      <c r="N38" s="260">
        <v>0</v>
      </c>
      <c r="O38" s="260">
        <f>ROUND(E38*N38,2)</f>
        <v>0</v>
      </c>
      <c r="P38" s="260">
        <v>0</v>
      </c>
      <c r="Q38" s="260">
        <f>ROUND(E38*P38,2)</f>
        <v>0</v>
      </c>
      <c r="R38" s="262"/>
      <c r="S38" s="262" t="s">
        <v>316</v>
      </c>
      <c r="T38" s="263" t="s">
        <v>281</v>
      </c>
      <c r="U38" s="222">
        <v>0</v>
      </c>
      <c r="V38" s="222">
        <f>ROUND(E38*U38,2)</f>
        <v>0</v>
      </c>
      <c r="W38" s="222"/>
      <c r="X38" s="222" t="s">
        <v>831</v>
      </c>
      <c r="Y38" s="222" t="s">
        <v>283</v>
      </c>
      <c r="Z38" s="212"/>
      <c r="AA38" s="212"/>
      <c r="AB38" s="212"/>
      <c r="AC38" s="212"/>
      <c r="AD38" s="212"/>
      <c r="AE38" s="212"/>
      <c r="AF38" s="212"/>
      <c r="AG38" s="212" t="s">
        <v>3344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
      <c r="A39" s="229" t="s">
        <v>275</v>
      </c>
      <c r="B39" s="230" t="s">
        <v>196</v>
      </c>
      <c r="C39" s="246" t="s">
        <v>197</v>
      </c>
      <c r="D39" s="231"/>
      <c r="E39" s="232"/>
      <c r="F39" s="233"/>
      <c r="G39" s="233">
        <f>SUMIF(AG40:AG56,"&lt;&gt;NOR",G40:G56)</f>
        <v>0</v>
      </c>
      <c r="H39" s="233"/>
      <c r="I39" s="233">
        <f>SUM(I40:I56)</f>
        <v>0</v>
      </c>
      <c r="J39" s="233"/>
      <c r="K39" s="233">
        <f>SUM(K40:K56)</f>
        <v>0</v>
      </c>
      <c r="L39" s="233"/>
      <c r="M39" s="233">
        <f>SUM(M40:M56)</f>
        <v>0</v>
      </c>
      <c r="N39" s="232"/>
      <c r="O39" s="232">
        <f>SUM(O40:O56)</f>
        <v>0.83000000000000007</v>
      </c>
      <c r="P39" s="232"/>
      <c r="Q39" s="232">
        <f>SUM(Q40:Q56)</f>
        <v>0</v>
      </c>
      <c r="R39" s="233"/>
      <c r="S39" s="233"/>
      <c r="T39" s="234"/>
      <c r="U39" s="228"/>
      <c r="V39" s="228">
        <f>SUM(V40:V56)</f>
        <v>71.830000000000013</v>
      </c>
      <c r="W39" s="228"/>
      <c r="X39" s="228"/>
      <c r="Y39" s="228"/>
      <c r="AG39" t="s">
        <v>276</v>
      </c>
    </row>
    <row r="40" spans="1:60" ht="22.5" outlineLevel="1" x14ac:dyDescent="0.2">
      <c r="A40" s="236">
        <v>25</v>
      </c>
      <c r="B40" s="237" t="s">
        <v>3424</v>
      </c>
      <c r="C40" s="247" t="s">
        <v>3425</v>
      </c>
      <c r="D40" s="238" t="s">
        <v>564</v>
      </c>
      <c r="E40" s="239">
        <v>19</v>
      </c>
      <c r="F40" s="240"/>
      <c r="G40" s="241">
        <f>ROUND(E40*F40,2)</f>
        <v>0</v>
      </c>
      <c r="H40" s="240"/>
      <c r="I40" s="241">
        <f>ROUND(E40*H40,2)</f>
        <v>0</v>
      </c>
      <c r="J40" s="240"/>
      <c r="K40" s="241">
        <f>ROUND(E40*J40,2)</f>
        <v>0</v>
      </c>
      <c r="L40" s="241">
        <v>21</v>
      </c>
      <c r="M40" s="241">
        <f>G40*(1+L40/100)</f>
        <v>0</v>
      </c>
      <c r="N40" s="239">
        <v>5.7600000000000004E-3</v>
      </c>
      <c r="O40" s="239">
        <f>ROUND(E40*N40,2)</f>
        <v>0.11</v>
      </c>
      <c r="P40" s="239">
        <v>0</v>
      </c>
      <c r="Q40" s="239">
        <f>ROUND(E40*P40,2)</f>
        <v>0</v>
      </c>
      <c r="R40" s="241" t="s">
        <v>3367</v>
      </c>
      <c r="S40" s="241" t="s">
        <v>280</v>
      </c>
      <c r="T40" s="242" t="s">
        <v>441</v>
      </c>
      <c r="U40" s="222">
        <v>0.47299999999999998</v>
      </c>
      <c r="V40" s="222">
        <f>ROUND(E40*U40,2)</f>
        <v>8.99</v>
      </c>
      <c r="W40" s="222"/>
      <c r="X40" s="222" t="s">
        <v>399</v>
      </c>
      <c r="Y40" s="222" t="s">
        <v>283</v>
      </c>
      <c r="Z40" s="212"/>
      <c r="AA40" s="212"/>
      <c r="AB40" s="212"/>
      <c r="AC40" s="212"/>
      <c r="AD40" s="212"/>
      <c r="AE40" s="212"/>
      <c r="AF40" s="212"/>
      <c r="AG40" s="212" t="s">
        <v>1036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48" t="s">
        <v>2011</v>
      </c>
      <c r="D41" s="244"/>
      <c r="E41" s="244"/>
      <c r="F41" s="244"/>
      <c r="G41" s="244"/>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286</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36">
        <v>26</v>
      </c>
      <c r="B42" s="237" t="s">
        <v>3541</v>
      </c>
      <c r="C42" s="247" t="s">
        <v>3542</v>
      </c>
      <c r="D42" s="238" t="s">
        <v>564</v>
      </c>
      <c r="E42" s="239">
        <v>35</v>
      </c>
      <c r="F42" s="240"/>
      <c r="G42" s="241">
        <f>ROUND(E42*F42,2)</f>
        <v>0</v>
      </c>
      <c r="H42" s="240"/>
      <c r="I42" s="241">
        <f>ROUND(E42*H42,2)</f>
        <v>0</v>
      </c>
      <c r="J42" s="240"/>
      <c r="K42" s="241">
        <f>ROUND(E42*J42,2)</f>
        <v>0</v>
      </c>
      <c r="L42" s="241">
        <v>21</v>
      </c>
      <c r="M42" s="241">
        <f>G42*(1+L42/100)</f>
        <v>0</v>
      </c>
      <c r="N42" s="239">
        <v>6.1799999999999997E-3</v>
      </c>
      <c r="O42" s="239">
        <f>ROUND(E42*N42,2)</f>
        <v>0.22</v>
      </c>
      <c r="P42" s="239">
        <v>0</v>
      </c>
      <c r="Q42" s="239">
        <f>ROUND(E42*P42,2)</f>
        <v>0</v>
      </c>
      <c r="R42" s="241" t="s">
        <v>3367</v>
      </c>
      <c r="S42" s="241" t="s">
        <v>280</v>
      </c>
      <c r="T42" s="242" t="s">
        <v>441</v>
      </c>
      <c r="U42" s="222">
        <v>0.505</v>
      </c>
      <c r="V42" s="222">
        <f>ROUND(E42*U42,2)</f>
        <v>17.68</v>
      </c>
      <c r="W42" s="222"/>
      <c r="X42" s="222" t="s">
        <v>399</v>
      </c>
      <c r="Y42" s="222" t="s">
        <v>283</v>
      </c>
      <c r="Z42" s="212"/>
      <c r="AA42" s="212"/>
      <c r="AB42" s="212"/>
      <c r="AC42" s="212"/>
      <c r="AD42" s="212"/>
      <c r="AE42" s="212"/>
      <c r="AF42" s="212"/>
      <c r="AG42" s="212" t="s">
        <v>1036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48" t="s">
        <v>2011</v>
      </c>
      <c r="D43" s="244"/>
      <c r="E43" s="244"/>
      <c r="F43" s="244"/>
      <c r="G43" s="244"/>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1" x14ac:dyDescent="0.2">
      <c r="A44" s="236">
        <v>27</v>
      </c>
      <c r="B44" s="237" t="s">
        <v>3426</v>
      </c>
      <c r="C44" s="247" t="s">
        <v>3427</v>
      </c>
      <c r="D44" s="238" t="s">
        <v>564</v>
      </c>
      <c r="E44" s="239">
        <v>57</v>
      </c>
      <c r="F44" s="240"/>
      <c r="G44" s="241">
        <f>ROUND(E44*F44,2)</f>
        <v>0</v>
      </c>
      <c r="H44" s="240"/>
      <c r="I44" s="241">
        <f>ROUND(E44*H44,2)</f>
        <v>0</v>
      </c>
      <c r="J44" s="240"/>
      <c r="K44" s="241">
        <f>ROUND(E44*J44,2)</f>
        <v>0</v>
      </c>
      <c r="L44" s="241">
        <v>21</v>
      </c>
      <c r="M44" s="241">
        <f>G44*(1+L44/100)</f>
        <v>0</v>
      </c>
      <c r="N44" s="239">
        <v>7.0400000000000003E-3</v>
      </c>
      <c r="O44" s="239">
        <f>ROUND(E44*N44,2)</f>
        <v>0.4</v>
      </c>
      <c r="P44" s="239">
        <v>0</v>
      </c>
      <c r="Q44" s="239">
        <f>ROUND(E44*P44,2)</f>
        <v>0</v>
      </c>
      <c r="R44" s="241" t="s">
        <v>3367</v>
      </c>
      <c r="S44" s="241" t="s">
        <v>280</v>
      </c>
      <c r="T44" s="242" t="s">
        <v>441</v>
      </c>
      <c r="U44" s="222">
        <v>0.56499999999999995</v>
      </c>
      <c r="V44" s="222">
        <f>ROUND(E44*U44,2)</f>
        <v>32.21</v>
      </c>
      <c r="W44" s="222"/>
      <c r="X44" s="222" t="s">
        <v>399</v>
      </c>
      <c r="Y44" s="222" t="s">
        <v>283</v>
      </c>
      <c r="Z44" s="212"/>
      <c r="AA44" s="212"/>
      <c r="AB44" s="212"/>
      <c r="AC44" s="212"/>
      <c r="AD44" s="212"/>
      <c r="AE44" s="212"/>
      <c r="AF44" s="212"/>
      <c r="AG44" s="212" t="s">
        <v>1036</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48" t="s">
        <v>2011</v>
      </c>
      <c r="D45" s="244"/>
      <c r="E45" s="244"/>
      <c r="F45" s="244"/>
      <c r="G45" s="244"/>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286</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36">
        <v>28</v>
      </c>
      <c r="B46" s="237" t="s">
        <v>3428</v>
      </c>
      <c r="C46" s="247" t="s">
        <v>3429</v>
      </c>
      <c r="D46" s="238" t="s">
        <v>564</v>
      </c>
      <c r="E46" s="239">
        <v>8</v>
      </c>
      <c r="F46" s="240"/>
      <c r="G46" s="241">
        <f>ROUND(E46*F46,2)</f>
        <v>0</v>
      </c>
      <c r="H46" s="240"/>
      <c r="I46" s="241">
        <f>ROUND(E46*H46,2)</f>
        <v>0</v>
      </c>
      <c r="J46" s="240"/>
      <c r="K46" s="241">
        <f>ROUND(E46*J46,2)</f>
        <v>0</v>
      </c>
      <c r="L46" s="241">
        <v>21</v>
      </c>
      <c r="M46" s="241">
        <f>G46*(1+L46/100)</f>
        <v>0</v>
      </c>
      <c r="N46" s="239">
        <v>7.6E-3</v>
      </c>
      <c r="O46" s="239">
        <f>ROUND(E46*N46,2)</f>
        <v>0.06</v>
      </c>
      <c r="P46" s="239">
        <v>0</v>
      </c>
      <c r="Q46" s="239">
        <f>ROUND(E46*P46,2)</f>
        <v>0</v>
      </c>
      <c r="R46" s="241" t="s">
        <v>3367</v>
      </c>
      <c r="S46" s="241" t="s">
        <v>280</v>
      </c>
      <c r="T46" s="242" t="s">
        <v>441</v>
      </c>
      <c r="U46" s="222">
        <v>0.748</v>
      </c>
      <c r="V46" s="222">
        <f>ROUND(E46*U46,2)</f>
        <v>5.98</v>
      </c>
      <c r="W46" s="222"/>
      <c r="X46" s="222" t="s">
        <v>399</v>
      </c>
      <c r="Y46" s="222" t="s">
        <v>283</v>
      </c>
      <c r="Z46" s="212"/>
      <c r="AA46" s="212"/>
      <c r="AB46" s="212"/>
      <c r="AC46" s="212"/>
      <c r="AD46" s="212"/>
      <c r="AE46" s="212"/>
      <c r="AF46" s="212"/>
      <c r="AG46" s="212" t="s">
        <v>1036</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48" t="s">
        <v>2011</v>
      </c>
      <c r="D47" s="244"/>
      <c r="E47" s="244"/>
      <c r="F47" s="244"/>
      <c r="G47" s="244"/>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36">
        <v>29</v>
      </c>
      <c r="B48" s="237" t="s">
        <v>3430</v>
      </c>
      <c r="C48" s="247" t="s">
        <v>3431</v>
      </c>
      <c r="D48" s="238" t="s">
        <v>564</v>
      </c>
      <c r="E48" s="239">
        <v>4</v>
      </c>
      <c r="F48" s="240"/>
      <c r="G48" s="241">
        <f>ROUND(E48*F48,2)</f>
        <v>0</v>
      </c>
      <c r="H48" s="240"/>
      <c r="I48" s="241">
        <f>ROUND(E48*H48,2)</f>
        <v>0</v>
      </c>
      <c r="J48" s="240"/>
      <c r="K48" s="241">
        <f>ROUND(E48*J48,2)</f>
        <v>0</v>
      </c>
      <c r="L48" s="241">
        <v>21</v>
      </c>
      <c r="M48" s="241">
        <f>G48*(1+L48/100)</f>
        <v>0</v>
      </c>
      <c r="N48" s="239">
        <v>9.8499999999999994E-3</v>
      </c>
      <c r="O48" s="239">
        <f>ROUND(E48*N48,2)</f>
        <v>0.04</v>
      </c>
      <c r="P48" s="239">
        <v>0</v>
      </c>
      <c r="Q48" s="239">
        <f>ROUND(E48*P48,2)</f>
        <v>0</v>
      </c>
      <c r="R48" s="241" t="s">
        <v>3367</v>
      </c>
      <c r="S48" s="241" t="s">
        <v>280</v>
      </c>
      <c r="T48" s="242" t="s">
        <v>441</v>
      </c>
      <c r="U48" s="222">
        <v>0.91900000000000004</v>
      </c>
      <c r="V48" s="222">
        <f>ROUND(E48*U48,2)</f>
        <v>3.68</v>
      </c>
      <c r="W48" s="222"/>
      <c r="X48" s="222" t="s">
        <v>399</v>
      </c>
      <c r="Y48" s="222" t="s">
        <v>283</v>
      </c>
      <c r="Z48" s="212"/>
      <c r="AA48" s="212"/>
      <c r="AB48" s="212"/>
      <c r="AC48" s="212"/>
      <c r="AD48" s="212"/>
      <c r="AE48" s="212"/>
      <c r="AF48" s="212"/>
      <c r="AG48" s="212" t="s">
        <v>1036</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48" t="s">
        <v>2011</v>
      </c>
      <c r="D49" s="244"/>
      <c r="E49" s="244"/>
      <c r="F49" s="244"/>
      <c r="G49" s="244"/>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286</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36">
        <v>30</v>
      </c>
      <c r="B50" s="237" t="s">
        <v>3438</v>
      </c>
      <c r="C50" s="247" t="s">
        <v>3439</v>
      </c>
      <c r="D50" s="238" t="s">
        <v>564</v>
      </c>
      <c r="E50" s="239">
        <v>111</v>
      </c>
      <c r="F50" s="240"/>
      <c r="G50" s="241">
        <f>ROUND(E50*F50,2)</f>
        <v>0</v>
      </c>
      <c r="H50" s="240"/>
      <c r="I50" s="241">
        <f>ROUND(E50*H50,2)</f>
        <v>0</v>
      </c>
      <c r="J50" s="240"/>
      <c r="K50" s="241">
        <f>ROUND(E50*J50,2)</f>
        <v>0</v>
      </c>
      <c r="L50" s="241">
        <v>21</v>
      </c>
      <c r="M50" s="241">
        <f>G50*(1+L50/100)</f>
        <v>0</v>
      </c>
      <c r="N50" s="239">
        <v>0</v>
      </c>
      <c r="O50" s="239">
        <f>ROUND(E50*N50,2)</f>
        <v>0</v>
      </c>
      <c r="P50" s="239">
        <v>0</v>
      </c>
      <c r="Q50" s="239">
        <f>ROUND(E50*P50,2)</f>
        <v>0</v>
      </c>
      <c r="R50" s="241" t="s">
        <v>3367</v>
      </c>
      <c r="S50" s="241" t="s">
        <v>280</v>
      </c>
      <c r="T50" s="242" t="s">
        <v>441</v>
      </c>
      <c r="U50" s="222">
        <v>2.1000000000000001E-2</v>
      </c>
      <c r="V50" s="222">
        <f>ROUND(E50*U50,2)</f>
        <v>2.33</v>
      </c>
      <c r="W50" s="222"/>
      <c r="X50" s="222" t="s">
        <v>399</v>
      </c>
      <c r="Y50" s="222" t="s">
        <v>283</v>
      </c>
      <c r="Z50" s="212"/>
      <c r="AA50" s="212"/>
      <c r="AB50" s="212"/>
      <c r="AC50" s="212"/>
      <c r="AD50" s="212"/>
      <c r="AE50" s="212"/>
      <c r="AF50" s="212"/>
      <c r="AG50" s="212" t="s">
        <v>1036</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48" t="s">
        <v>2023</v>
      </c>
      <c r="D51" s="244"/>
      <c r="E51" s="244"/>
      <c r="F51" s="244"/>
      <c r="G51" s="244"/>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286</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36">
        <v>31</v>
      </c>
      <c r="B52" s="237" t="s">
        <v>3440</v>
      </c>
      <c r="C52" s="247" t="s">
        <v>3441</v>
      </c>
      <c r="D52" s="238" t="s">
        <v>564</v>
      </c>
      <c r="E52" s="239">
        <v>8</v>
      </c>
      <c r="F52" s="240"/>
      <c r="G52" s="241">
        <f>ROUND(E52*F52,2)</f>
        <v>0</v>
      </c>
      <c r="H52" s="240"/>
      <c r="I52" s="241">
        <f>ROUND(E52*H52,2)</f>
        <v>0</v>
      </c>
      <c r="J52" s="240"/>
      <c r="K52" s="241">
        <f>ROUND(E52*J52,2)</f>
        <v>0</v>
      </c>
      <c r="L52" s="241">
        <v>21</v>
      </c>
      <c r="M52" s="241">
        <f>G52*(1+L52/100)</f>
        <v>0</v>
      </c>
      <c r="N52" s="239">
        <v>0</v>
      </c>
      <c r="O52" s="239">
        <f>ROUND(E52*N52,2)</f>
        <v>0</v>
      </c>
      <c r="P52" s="239">
        <v>0</v>
      </c>
      <c r="Q52" s="239">
        <f>ROUND(E52*P52,2)</f>
        <v>0</v>
      </c>
      <c r="R52" s="241" t="s">
        <v>3367</v>
      </c>
      <c r="S52" s="241" t="s">
        <v>280</v>
      </c>
      <c r="T52" s="242" t="s">
        <v>441</v>
      </c>
      <c r="U52" s="222">
        <v>3.2000000000000001E-2</v>
      </c>
      <c r="V52" s="222">
        <f>ROUND(E52*U52,2)</f>
        <v>0.26</v>
      </c>
      <c r="W52" s="222"/>
      <c r="X52" s="222" t="s">
        <v>399</v>
      </c>
      <c r="Y52" s="222" t="s">
        <v>283</v>
      </c>
      <c r="Z52" s="212"/>
      <c r="AA52" s="212"/>
      <c r="AB52" s="212"/>
      <c r="AC52" s="212"/>
      <c r="AD52" s="212"/>
      <c r="AE52" s="212"/>
      <c r="AF52" s="212"/>
      <c r="AG52" s="212" t="s">
        <v>1036</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48" t="s">
        <v>2023</v>
      </c>
      <c r="D53" s="244"/>
      <c r="E53" s="244"/>
      <c r="F53" s="244"/>
      <c r="G53" s="244"/>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6">
        <v>32</v>
      </c>
      <c r="B54" s="237" t="s">
        <v>3442</v>
      </c>
      <c r="C54" s="247" t="s">
        <v>3443</v>
      </c>
      <c r="D54" s="238" t="s">
        <v>564</v>
      </c>
      <c r="E54" s="239">
        <v>4</v>
      </c>
      <c r="F54" s="240"/>
      <c r="G54" s="241">
        <f>ROUND(E54*F54,2)</f>
        <v>0</v>
      </c>
      <c r="H54" s="240"/>
      <c r="I54" s="241">
        <f>ROUND(E54*H54,2)</f>
        <v>0</v>
      </c>
      <c r="J54" s="240"/>
      <c r="K54" s="241">
        <f>ROUND(E54*J54,2)</f>
        <v>0</v>
      </c>
      <c r="L54" s="241">
        <v>21</v>
      </c>
      <c r="M54" s="241">
        <f>G54*(1+L54/100)</f>
        <v>0</v>
      </c>
      <c r="N54" s="239">
        <v>0</v>
      </c>
      <c r="O54" s="239">
        <f>ROUND(E54*N54,2)</f>
        <v>0</v>
      </c>
      <c r="P54" s="239">
        <v>0</v>
      </c>
      <c r="Q54" s="239">
        <f>ROUND(E54*P54,2)</f>
        <v>0</v>
      </c>
      <c r="R54" s="241" t="s">
        <v>3367</v>
      </c>
      <c r="S54" s="241" t="s">
        <v>280</v>
      </c>
      <c r="T54" s="242" t="s">
        <v>441</v>
      </c>
      <c r="U54" s="222">
        <v>4.2000000000000003E-2</v>
      </c>
      <c r="V54" s="222">
        <f>ROUND(E54*U54,2)</f>
        <v>0.17</v>
      </c>
      <c r="W54" s="222"/>
      <c r="X54" s="222" t="s">
        <v>399</v>
      </c>
      <c r="Y54" s="222" t="s">
        <v>283</v>
      </c>
      <c r="Z54" s="212"/>
      <c r="AA54" s="212"/>
      <c r="AB54" s="212"/>
      <c r="AC54" s="212"/>
      <c r="AD54" s="212"/>
      <c r="AE54" s="212"/>
      <c r="AF54" s="212"/>
      <c r="AG54" s="212" t="s">
        <v>1036</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48" t="s">
        <v>2023</v>
      </c>
      <c r="D55" s="244"/>
      <c r="E55" s="244"/>
      <c r="F55" s="244"/>
      <c r="G55" s="244"/>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57">
        <v>33</v>
      </c>
      <c r="B56" s="258" t="s">
        <v>3446</v>
      </c>
      <c r="C56" s="265" t="s">
        <v>3447</v>
      </c>
      <c r="D56" s="259" t="s">
        <v>482</v>
      </c>
      <c r="E56" s="260">
        <v>0.15</v>
      </c>
      <c r="F56" s="261"/>
      <c r="G56" s="262">
        <f>ROUND(E56*F56,2)</f>
        <v>0</v>
      </c>
      <c r="H56" s="261"/>
      <c r="I56" s="262">
        <f>ROUND(E56*H56,2)</f>
        <v>0</v>
      </c>
      <c r="J56" s="261"/>
      <c r="K56" s="262">
        <f>ROUND(E56*J56,2)</f>
        <v>0</v>
      </c>
      <c r="L56" s="262">
        <v>21</v>
      </c>
      <c r="M56" s="262">
        <f>G56*(1+L56/100)</f>
        <v>0</v>
      </c>
      <c r="N56" s="260">
        <v>0</v>
      </c>
      <c r="O56" s="260">
        <f>ROUND(E56*N56,2)</f>
        <v>0</v>
      </c>
      <c r="P56" s="260">
        <v>0</v>
      </c>
      <c r="Q56" s="260">
        <f>ROUND(E56*P56,2)</f>
        <v>0</v>
      </c>
      <c r="R56" s="262" t="s">
        <v>3367</v>
      </c>
      <c r="S56" s="262" t="s">
        <v>280</v>
      </c>
      <c r="T56" s="263" t="s">
        <v>441</v>
      </c>
      <c r="U56" s="222">
        <v>3.5630000000000002</v>
      </c>
      <c r="V56" s="222">
        <f>ROUND(E56*U56,2)</f>
        <v>0.53</v>
      </c>
      <c r="W56" s="222"/>
      <c r="X56" s="222" t="s">
        <v>399</v>
      </c>
      <c r="Y56" s="222" t="s">
        <v>283</v>
      </c>
      <c r="Z56" s="212"/>
      <c r="AA56" s="212"/>
      <c r="AB56" s="212"/>
      <c r="AC56" s="212"/>
      <c r="AD56" s="212"/>
      <c r="AE56" s="212"/>
      <c r="AF56" s="212"/>
      <c r="AG56" s="212" t="s">
        <v>1036</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9" t="s">
        <v>275</v>
      </c>
      <c r="B57" s="230" t="s">
        <v>198</v>
      </c>
      <c r="C57" s="246" t="s">
        <v>199</v>
      </c>
      <c r="D57" s="231"/>
      <c r="E57" s="232"/>
      <c r="F57" s="233"/>
      <c r="G57" s="233">
        <f>SUMIF(AG58:AG76,"&lt;&gt;NOR",G58:G76)</f>
        <v>0</v>
      </c>
      <c r="H57" s="233"/>
      <c r="I57" s="233">
        <f>SUM(I58:I76)</f>
        <v>0</v>
      </c>
      <c r="J57" s="233"/>
      <c r="K57" s="233">
        <f>SUM(K58:K76)</f>
        <v>0</v>
      </c>
      <c r="L57" s="233"/>
      <c r="M57" s="233">
        <f>SUM(M58:M76)</f>
        <v>0</v>
      </c>
      <c r="N57" s="232"/>
      <c r="O57" s="232">
        <f>SUM(O58:O76)</f>
        <v>0</v>
      </c>
      <c r="P57" s="232"/>
      <c r="Q57" s="232">
        <f>SUM(Q58:Q76)</f>
        <v>0</v>
      </c>
      <c r="R57" s="233"/>
      <c r="S57" s="233"/>
      <c r="T57" s="234"/>
      <c r="U57" s="228"/>
      <c r="V57" s="228">
        <f>SUM(V58:V76)</f>
        <v>2.68</v>
      </c>
      <c r="W57" s="228"/>
      <c r="X57" s="228"/>
      <c r="Y57" s="228"/>
      <c r="AG57" t="s">
        <v>276</v>
      </c>
    </row>
    <row r="58" spans="1:60" outlineLevel="1" x14ac:dyDescent="0.2">
      <c r="A58" s="257">
        <v>34</v>
      </c>
      <c r="B58" s="258" t="s">
        <v>3460</v>
      </c>
      <c r="C58" s="265" t="s">
        <v>3461</v>
      </c>
      <c r="D58" s="259" t="s">
        <v>492</v>
      </c>
      <c r="E58" s="260">
        <v>1</v>
      </c>
      <c r="F58" s="261"/>
      <c r="G58" s="262">
        <f>ROUND(E58*F58,2)</f>
        <v>0</v>
      </c>
      <c r="H58" s="261"/>
      <c r="I58" s="262">
        <f>ROUND(E58*H58,2)</f>
        <v>0</v>
      </c>
      <c r="J58" s="261"/>
      <c r="K58" s="262">
        <f>ROUND(E58*J58,2)</f>
        <v>0</v>
      </c>
      <c r="L58" s="262">
        <v>21</v>
      </c>
      <c r="M58" s="262">
        <f>G58*(1+L58/100)</f>
        <v>0</v>
      </c>
      <c r="N58" s="260">
        <v>0</v>
      </c>
      <c r="O58" s="260">
        <f>ROUND(E58*N58,2)</f>
        <v>0</v>
      </c>
      <c r="P58" s="260">
        <v>0</v>
      </c>
      <c r="Q58" s="260">
        <f>ROUND(E58*P58,2)</f>
        <v>0</v>
      </c>
      <c r="R58" s="262" t="s">
        <v>3367</v>
      </c>
      <c r="S58" s="262" t="s">
        <v>280</v>
      </c>
      <c r="T58" s="263" t="s">
        <v>441</v>
      </c>
      <c r="U58" s="222">
        <v>0.22700000000000001</v>
      </c>
      <c r="V58" s="222">
        <f>ROUND(E58*U58,2)</f>
        <v>0.23</v>
      </c>
      <c r="W58" s="222"/>
      <c r="X58" s="222" t="s">
        <v>399</v>
      </c>
      <c r="Y58" s="222" t="s">
        <v>283</v>
      </c>
      <c r="Z58" s="212"/>
      <c r="AA58" s="212"/>
      <c r="AB58" s="212"/>
      <c r="AC58" s="212"/>
      <c r="AD58" s="212"/>
      <c r="AE58" s="212"/>
      <c r="AF58" s="212"/>
      <c r="AG58" s="212" t="s">
        <v>1036</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57">
        <v>35</v>
      </c>
      <c r="B59" s="258" t="s">
        <v>3462</v>
      </c>
      <c r="C59" s="265" t="s">
        <v>3463</v>
      </c>
      <c r="D59" s="259" t="s">
        <v>492</v>
      </c>
      <c r="E59" s="260">
        <v>2</v>
      </c>
      <c r="F59" s="261"/>
      <c r="G59" s="262">
        <f>ROUND(E59*F59,2)</f>
        <v>0</v>
      </c>
      <c r="H59" s="261"/>
      <c r="I59" s="262">
        <f>ROUND(E59*H59,2)</f>
        <v>0</v>
      </c>
      <c r="J59" s="261"/>
      <c r="K59" s="262">
        <f>ROUND(E59*J59,2)</f>
        <v>0</v>
      </c>
      <c r="L59" s="262">
        <v>21</v>
      </c>
      <c r="M59" s="262">
        <f>G59*(1+L59/100)</f>
        <v>0</v>
      </c>
      <c r="N59" s="260">
        <v>0</v>
      </c>
      <c r="O59" s="260">
        <f>ROUND(E59*N59,2)</f>
        <v>0</v>
      </c>
      <c r="P59" s="260">
        <v>0</v>
      </c>
      <c r="Q59" s="260">
        <f>ROUND(E59*P59,2)</f>
        <v>0</v>
      </c>
      <c r="R59" s="262" t="s">
        <v>3367</v>
      </c>
      <c r="S59" s="262" t="s">
        <v>280</v>
      </c>
      <c r="T59" s="263" t="s">
        <v>441</v>
      </c>
      <c r="U59" s="222">
        <v>0.35</v>
      </c>
      <c r="V59" s="222">
        <f>ROUND(E59*U59,2)</f>
        <v>0.7</v>
      </c>
      <c r="W59" s="222"/>
      <c r="X59" s="222" t="s">
        <v>399</v>
      </c>
      <c r="Y59" s="222" t="s">
        <v>283</v>
      </c>
      <c r="Z59" s="212"/>
      <c r="AA59" s="212"/>
      <c r="AB59" s="212"/>
      <c r="AC59" s="212"/>
      <c r="AD59" s="212"/>
      <c r="AE59" s="212"/>
      <c r="AF59" s="212"/>
      <c r="AG59" s="212" t="s">
        <v>1036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7">
        <v>36</v>
      </c>
      <c r="B60" s="258" t="s">
        <v>3466</v>
      </c>
      <c r="C60" s="265" t="s">
        <v>3467</v>
      </c>
      <c r="D60" s="259" t="s">
        <v>492</v>
      </c>
      <c r="E60" s="260">
        <v>4</v>
      </c>
      <c r="F60" s="261"/>
      <c r="G60" s="262">
        <f>ROUND(E60*F60,2)</f>
        <v>0</v>
      </c>
      <c r="H60" s="261"/>
      <c r="I60" s="262">
        <f>ROUND(E60*H60,2)</f>
        <v>0</v>
      </c>
      <c r="J60" s="261"/>
      <c r="K60" s="262">
        <f>ROUND(E60*J60,2)</f>
        <v>0</v>
      </c>
      <c r="L60" s="262">
        <v>21</v>
      </c>
      <c r="M60" s="262">
        <f>G60*(1+L60/100)</f>
        <v>0</v>
      </c>
      <c r="N60" s="260">
        <v>0</v>
      </c>
      <c r="O60" s="260">
        <f>ROUND(E60*N60,2)</f>
        <v>0</v>
      </c>
      <c r="P60" s="260">
        <v>0</v>
      </c>
      <c r="Q60" s="260">
        <f>ROUND(E60*P60,2)</f>
        <v>0</v>
      </c>
      <c r="R60" s="262" t="s">
        <v>3367</v>
      </c>
      <c r="S60" s="262" t="s">
        <v>280</v>
      </c>
      <c r="T60" s="263" t="s">
        <v>441</v>
      </c>
      <c r="U60" s="222">
        <v>0.34</v>
      </c>
      <c r="V60" s="222">
        <f>ROUND(E60*U60,2)</f>
        <v>1.36</v>
      </c>
      <c r="W60" s="222"/>
      <c r="X60" s="222" t="s">
        <v>399</v>
      </c>
      <c r="Y60" s="222" t="s">
        <v>283</v>
      </c>
      <c r="Z60" s="212"/>
      <c r="AA60" s="212"/>
      <c r="AB60" s="212"/>
      <c r="AC60" s="212"/>
      <c r="AD60" s="212"/>
      <c r="AE60" s="212"/>
      <c r="AF60" s="212"/>
      <c r="AG60" s="212" t="s">
        <v>1036</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7">
        <v>37</v>
      </c>
      <c r="B61" s="258" t="s">
        <v>3468</v>
      </c>
      <c r="C61" s="265" t="s">
        <v>3469</v>
      </c>
      <c r="D61" s="259" t="s">
        <v>482</v>
      </c>
      <c r="E61" s="260">
        <v>0.15</v>
      </c>
      <c r="F61" s="261"/>
      <c r="G61" s="262">
        <f>ROUND(E61*F61,2)</f>
        <v>0</v>
      </c>
      <c r="H61" s="261"/>
      <c r="I61" s="262">
        <f>ROUND(E61*H61,2)</f>
        <v>0</v>
      </c>
      <c r="J61" s="261"/>
      <c r="K61" s="262">
        <f>ROUND(E61*J61,2)</f>
        <v>0</v>
      </c>
      <c r="L61" s="262">
        <v>21</v>
      </c>
      <c r="M61" s="262">
        <f>G61*(1+L61/100)</f>
        <v>0</v>
      </c>
      <c r="N61" s="260">
        <v>0</v>
      </c>
      <c r="O61" s="260">
        <f>ROUND(E61*N61,2)</f>
        <v>0</v>
      </c>
      <c r="P61" s="260">
        <v>0</v>
      </c>
      <c r="Q61" s="260">
        <f>ROUND(E61*P61,2)</f>
        <v>0</v>
      </c>
      <c r="R61" s="262" t="s">
        <v>3367</v>
      </c>
      <c r="S61" s="262" t="s">
        <v>280</v>
      </c>
      <c r="T61" s="263" t="s">
        <v>441</v>
      </c>
      <c r="U61" s="222">
        <v>2.5750000000000002</v>
      </c>
      <c r="V61" s="222">
        <f>ROUND(E61*U61,2)</f>
        <v>0.39</v>
      </c>
      <c r="W61" s="222"/>
      <c r="X61" s="222" t="s">
        <v>399</v>
      </c>
      <c r="Y61" s="222" t="s">
        <v>283</v>
      </c>
      <c r="Z61" s="212"/>
      <c r="AA61" s="212"/>
      <c r="AB61" s="212"/>
      <c r="AC61" s="212"/>
      <c r="AD61" s="212"/>
      <c r="AE61" s="212"/>
      <c r="AF61" s="212"/>
      <c r="AG61" s="212" t="s">
        <v>1036</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7">
        <v>38</v>
      </c>
      <c r="B62" s="258" t="s">
        <v>3476</v>
      </c>
      <c r="C62" s="265" t="s">
        <v>3477</v>
      </c>
      <c r="D62" s="259" t="s">
        <v>351</v>
      </c>
      <c r="E62" s="260">
        <v>2</v>
      </c>
      <c r="F62" s="261"/>
      <c r="G62" s="262">
        <f>ROUND(E62*F62,2)</f>
        <v>0</v>
      </c>
      <c r="H62" s="261"/>
      <c r="I62" s="262">
        <f>ROUND(E62*H62,2)</f>
        <v>0</v>
      </c>
      <c r="J62" s="261"/>
      <c r="K62" s="262">
        <f>ROUND(E62*J62,2)</f>
        <v>0</v>
      </c>
      <c r="L62" s="262">
        <v>21</v>
      </c>
      <c r="M62" s="262">
        <f>G62*(1+L62/100)</f>
        <v>0</v>
      </c>
      <c r="N62" s="260">
        <v>0</v>
      </c>
      <c r="O62" s="260">
        <f>ROUND(E62*N62,2)</f>
        <v>0</v>
      </c>
      <c r="P62" s="260">
        <v>0</v>
      </c>
      <c r="Q62" s="260">
        <f>ROUND(E62*P62,2)</f>
        <v>0</v>
      </c>
      <c r="R62" s="262"/>
      <c r="S62" s="262" t="s">
        <v>316</v>
      </c>
      <c r="T62" s="263" t="s">
        <v>281</v>
      </c>
      <c r="U62" s="222">
        <v>0</v>
      </c>
      <c r="V62" s="222">
        <f>ROUND(E62*U62,2)</f>
        <v>0</v>
      </c>
      <c r="W62" s="222"/>
      <c r="X62" s="222" t="s">
        <v>399</v>
      </c>
      <c r="Y62" s="222" t="s">
        <v>283</v>
      </c>
      <c r="Z62" s="212"/>
      <c r="AA62" s="212"/>
      <c r="AB62" s="212"/>
      <c r="AC62" s="212"/>
      <c r="AD62" s="212"/>
      <c r="AE62" s="212"/>
      <c r="AF62" s="212"/>
      <c r="AG62" s="212" t="s">
        <v>1036</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7">
        <v>39</v>
      </c>
      <c r="B63" s="258" t="s">
        <v>3543</v>
      </c>
      <c r="C63" s="265" t="s">
        <v>3544</v>
      </c>
      <c r="D63" s="259" t="s">
        <v>492</v>
      </c>
      <c r="E63" s="260">
        <v>4</v>
      </c>
      <c r="F63" s="261"/>
      <c r="G63" s="262">
        <f>ROUND(E63*F63,2)</f>
        <v>0</v>
      </c>
      <c r="H63" s="261"/>
      <c r="I63" s="262">
        <f>ROUND(E63*H63,2)</f>
        <v>0</v>
      </c>
      <c r="J63" s="261"/>
      <c r="K63" s="262">
        <f>ROUND(E63*J63,2)</f>
        <v>0</v>
      </c>
      <c r="L63" s="262">
        <v>21</v>
      </c>
      <c r="M63" s="262">
        <f>G63*(1+L63/100)</f>
        <v>0</v>
      </c>
      <c r="N63" s="260">
        <v>0</v>
      </c>
      <c r="O63" s="260">
        <f>ROUND(E63*N63,2)</f>
        <v>0</v>
      </c>
      <c r="P63" s="260">
        <v>0</v>
      </c>
      <c r="Q63" s="260">
        <f>ROUND(E63*P63,2)</f>
        <v>0</v>
      </c>
      <c r="R63" s="262"/>
      <c r="S63" s="262" t="s">
        <v>316</v>
      </c>
      <c r="T63" s="263" t="s">
        <v>281</v>
      </c>
      <c r="U63" s="222">
        <v>0</v>
      </c>
      <c r="V63" s="222">
        <f>ROUND(E63*U63,2)</f>
        <v>0</v>
      </c>
      <c r="W63" s="222"/>
      <c r="X63" s="222" t="s">
        <v>399</v>
      </c>
      <c r="Y63" s="222" t="s">
        <v>283</v>
      </c>
      <c r="Z63" s="212"/>
      <c r="AA63" s="212"/>
      <c r="AB63" s="212"/>
      <c r="AC63" s="212"/>
      <c r="AD63" s="212"/>
      <c r="AE63" s="212"/>
      <c r="AF63" s="212"/>
      <c r="AG63" s="212" t="s">
        <v>1036</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7">
        <v>40</v>
      </c>
      <c r="B64" s="258" t="s">
        <v>3478</v>
      </c>
      <c r="C64" s="265" t="s">
        <v>3479</v>
      </c>
      <c r="D64" s="259" t="s">
        <v>492</v>
      </c>
      <c r="E64" s="260">
        <v>1</v>
      </c>
      <c r="F64" s="261"/>
      <c r="G64" s="262">
        <f>ROUND(E64*F64,2)</f>
        <v>0</v>
      </c>
      <c r="H64" s="261"/>
      <c r="I64" s="262">
        <f>ROUND(E64*H64,2)</f>
        <v>0</v>
      </c>
      <c r="J64" s="261"/>
      <c r="K64" s="262">
        <f>ROUND(E64*J64,2)</f>
        <v>0</v>
      </c>
      <c r="L64" s="262">
        <v>21</v>
      </c>
      <c r="M64" s="262">
        <f>G64*(1+L64/100)</f>
        <v>0</v>
      </c>
      <c r="N64" s="260">
        <v>0</v>
      </c>
      <c r="O64" s="260">
        <f>ROUND(E64*N64,2)</f>
        <v>0</v>
      </c>
      <c r="P64" s="260">
        <v>0</v>
      </c>
      <c r="Q64" s="260">
        <f>ROUND(E64*P64,2)</f>
        <v>0</v>
      </c>
      <c r="R64" s="262"/>
      <c r="S64" s="262" t="s">
        <v>316</v>
      </c>
      <c r="T64" s="263" t="s">
        <v>281</v>
      </c>
      <c r="U64" s="222">
        <v>0</v>
      </c>
      <c r="V64" s="222">
        <f>ROUND(E64*U64,2)</f>
        <v>0</v>
      </c>
      <c r="W64" s="222"/>
      <c r="X64" s="222" t="s">
        <v>399</v>
      </c>
      <c r="Y64" s="222" t="s">
        <v>283</v>
      </c>
      <c r="Z64" s="212"/>
      <c r="AA64" s="212"/>
      <c r="AB64" s="212"/>
      <c r="AC64" s="212"/>
      <c r="AD64" s="212"/>
      <c r="AE64" s="212"/>
      <c r="AF64" s="212"/>
      <c r="AG64" s="212" t="s">
        <v>1036</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7">
        <v>41</v>
      </c>
      <c r="B65" s="258" t="s">
        <v>3545</v>
      </c>
      <c r="C65" s="265" t="s">
        <v>3546</v>
      </c>
      <c r="D65" s="259" t="s">
        <v>492</v>
      </c>
      <c r="E65" s="260">
        <v>2</v>
      </c>
      <c r="F65" s="261"/>
      <c r="G65" s="262">
        <f>ROUND(E65*F65,2)</f>
        <v>0</v>
      </c>
      <c r="H65" s="261"/>
      <c r="I65" s="262">
        <f>ROUND(E65*H65,2)</f>
        <v>0</v>
      </c>
      <c r="J65" s="261"/>
      <c r="K65" s="262">
        <f>ROUND(E65*J65,2)</f>
        <v>0</v>
      </c>
      <c r="L65" s="262">
        <v>21</v>
      </c>
      <c r="M65" s="262">
        <f>G65*(1+L65/100)</f>
        <v>0</v>
      </c>
      <c r="N65" s="260">
        <v>0</v>
      </c>
      <c r="O65" s="260">
        <f>ROUND(E65*N65,2)</f>
        <v>0</v>
      </c>
      <c r="P65" s="260">
        <v>0</v>
      </c>
      <c r="Q65" s="260">
        <f>ROUND(E65*P65,2)</f>
        <v>0</v>
      </c>
      <c r="R65" s="262"/>
      <c r="S65" s="262" t="s">
        <v>316</v>
      </c>
      <c r="T65" s="263" t="s">
        <v>281</v>
      </c>
      <c r="U65" s="222">
        <v>0</v>
      </c>
      <c r="V65" s="222">
        <f>ROUND(E65*U65,2)</f>
        <v>0</v>
      </c>
      <c r="W65" s="222"/>
      <c r="X65" s="222" t="s">
        <v>399</v>
      </c>
      <c r="Y65" s="222" t="s">
        <v>283</v>
      </c>
      <c r="Z65" s="212"/>
      <c r="AA65" s="212"/>
      <c r="AB65" s="212"/>
      <c r="AC65" s="212"/>
      <c r="AD65" s="212"/>
      <c r="AE65" s="212"/>
      <c r="AF65" s="212"/>
      <c r="AG65" s="212" t="s">
        <v>1036</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42</v>
      </c>
      <c r="B66" s="258" t="s">
        <v>3547</v>
      </c>
      <c r="C66" s="265" t="s">
        <v>3548</v>
      </c>
      <c r="D66" s="259" t="s">
        <v>492</v>
      </c>
      <c r="E66" s="260">
        <v>10</v>
      </c>
      <c r="F66" s="261"/>
      <c r="G66" s="262">
        <f>ROUND(E66*F66,2)</f>
        <v>0</v>
      </c>
      <c r="H66" s="261"/>
      <c r="I66" s="262">
        <f>ROUND(E66*H66,2)</f>
        <v>0</v>
      </c>
      <c r="J66" s="261"/>
      <c r="K66" s="262">
        <f>ROUND(E66*J66,2)</f>
        <v>0</v>
      </c>
      <c r="L66" s="262">
        <v>21</v>
      </c>
      <c r="M66" s="262">
        <f>G66*(1+L66/100)</f>
        <v>0</v>
      </c>
      <c r="N66" s="260">
        <v>0</v>
      </c>
      <c r="O66" s="260">
        <f>ROUND(E66*N66,2)</f>
        <v>0</v>
      </c>
      <c r="P66" s="260">
        <v>0</v>
      </c>
      <c r="Q66" s="260">
        <f>ROUND(E66*P66,2)</f>
        <v>0</v>
      </c>
      <c r="R66" s="262"/>
      <c r="S66" s="262" t="s">
        <v>316</v>
      </c>
      <c r="T66" s="263" t="s">
        <v>281</v>
      </c>
      <c r="U66" s="222">
        <v>0</v>
      </c>
      <c r="V66" s="222">
        <f>ROUND(E66*U66,2)</f>
        <v>0</v>
      </c>
      <c r="W66" s="222"/>
      <c r="X66" s="222" t="s">
        <v>399</v>
      </c>
      <c r="Y66" s="222" t="s">
        <v>283</v>
      </c>
      <c r="Z66" s="212"/>
      <c r="AA66" s="212"/>
      <c r="AB66" s="212"/>
      <c r="AC66" s="212"/>
      <c r="AD66" s="212"/>
      <c r="AE66" s="212"/>
      <c r="AF66" s="212"/>
      <c r="AG66" s="212" t="s">
        <v>1036</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57">
        <v>43</v>
      </c>
      <c r="B67" s="258" t="s">
        <v>3480</v>
      </c>
      <c r="C67" s="265" t="s">
        <v>3481</v>
      </c>
      <c r="D67" s="259" t="s">
        <v>492</v>
      </c>
      <c r="E67" s="260">
        <v>1</v>
      </c>
      <c r="F67" s="261"/>
      <c r="G67" s="262">
        <f>ROUND(E67*F67,2)</f>
        <v>0</v>
      </c>
      <c r="H67" s="261"/>
      <c r="I67" s="262">
        <f>ROUND(E67*H67,2)</f>
        <v>0</v>
      </c>
      <c r="J67" s="261"/>
      <c r="K67" s="262">
        <f>ROUND(E67*J67,2)</f>
        <v>0</v>
      </c>
      <c r="L67" s="262">
        <v>21</v>
      </c>
      <c r="M67" s="262">
        <f>G67*(1+L67/100)</f>
        <v>0</v>
      </c>
      <c r="N67" s="260">
        <v>0</v>
      </c>
      <c r="O67" s="260">
        <f>ROUND(E67*N67,2)</f>
        <v>0</v>
      </c>
      <c r="P67" s="260">
        <v>0</v>
      </c>
      <c r="Q67" s="260">
        <f>ROUND(E67*P67,2)</f>
        <v>0</v>
      </c>
      <c r="R67" s="262"/>
      <c r="S67" s="262" t="s">
        <v>316</v>
      </c>
      <c r="T67" s="263" t="s">
        <v>281</v>
      </c>
      <c r="U67" s="222">
        <v>0</v>
      </c>
      <c r="V67" s="222">
        <f>ROUND(E67*U67,2)</f>
        <v>0</v>
      </c>
      <c r="W67" s="222"/>
      <c r="X67" s="222" t="s">
        <v>399</v>
      </c>
      <c r="Y67" s="222" t="s">
        <v>283</v>
      </c>
      <c r="Z67" s="212"/>
      <c r="AA67" s="212"/>
      <c r="AB67" s="212"/>
      <c r="AC67" s="212"/>
      <c r="AD67" s="212"/>
      <c r="AE67" s="212"/>
      <c r="AF67" s="212"/>
      <c r="AG67" s="212" t="s">
        <v>1036</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57">
        <v>44</v>
      </c>
      <c r="B68" s="258" t="s">
        <v>3549</v>
      </c>
      <c r="C68" s="265" t="s">
        <v>3550</v>
      </c>
      <c r="D68" s="259" t="s">
        <v>492</v>
      </c>
      <c r="E68" s="260">
        <v>2</v>
      </c>
      <c r="F68" s="261"/>
      <c r="G68" s="262">
        <f>ROUND(E68*F68,2)</f>
        <v>0</v>
      </c>
      <c r="H68" s="261"/>
      <c r="I68" s="262">
        <f>ROUND(E68*H68,2)</f>
        <v>0</v>
      </c>
      <c r="J68" s="261"/>
      <c r="K68" s="262">
        <f>ROUND(E68*J68,2)</f>
        <v>0</v>
      </c>
      <c r="L68" s="262">
        <v>21</v>
      </c>
      <c r="M68" s="262">
        <f>G68*(1+L68/100)</f>
        <v>0</v>
      </c>
      <c r="N68" s="260">
        <v>0</v>
      </c>
      <c r="O68" s="260">
        <f>ROUND(E68*N68,2)</f>
        <v>0</v>
      </c>
      <c r="P68" s="260">
        <v>0</v>
      </c>
      <c r="Q68" s="260">
        <f>ROUND(E68*P68,2)</f>
        <v>0</v>
      </c>
      <c r="R68" s="262"/>
      <c r="S68" s="262" t="s">
        <v>316</v>
      </c>
      <c r="T68" s="263" t="s">
        <v>281</v>
      </c>
      <c r="U68" s="222">
        <v>0</v>
      </c>
      <c r="V68" s="222">
        <f>ROUND(E68*U68,2)</f>
        <v>0</v>
      </c>
      <c r="W68" s="222"/>
      <c r="X68" s="222" t="s">
        <v>399</v>
      </c>
      <c r="Y68" s="222" t="s">
        <v>283</v>
      </c>
      <c r="Z68" s="212"/>
      <c r="AA68" s="212"/>
      <c r="AB68" s="212"/>
      <c r="AC68" s="212"/>
      <c r="AD68" s="212"/>
      <c r="AE68" s="212"/>
      <c r="AF68" s="212"/>
      <c r="AG68" s="212" t="s">
        <v>1036</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57">
        <v>45</v>
      </c>
      <c r="B69" s="258" t="s">
        <v>3482</v>
      </c>
      <c r="C69" s="265" t="s">
        <v>3483</v>
      </c>
      <c r="D69" s="259" t="s">
        <v>492</v>
      </c>
      <c r="E69" s="260">
        <v>4</v>
      </c>
      <c r="F69" s="261"/>
      <c r="G69" s="262">
        <f>ROUND(E69*F69,2)</f>
        <v>0</v>
      </c>
      <c r="H69" s="261"/>
      <c r="I69" s="262">
        <f>ROUND(E69*H69,2)</f>
        <v>0</v>
      </c>
      <c r="J69" s="261"/>
      <c r="K69" s="262">
        <f>ROUND(E69*J69,2)</f>
        <v>0</v>
      </c>
      <c r="L69" s="262">
        <v>21</v>
      </c>
      <c r="M69" s="262">
        <f>G69*(1+L69/100)</f>
        <v>0</v>
      </c>
      <c r="N69" s="260">
        <v>0</v>
      </c>
      <c r="O69" s="260">
        <f>ROUND(E69*N69,2)</f>
        <v>0</v>
      </c>
      <c r="P69" s="260">
        <v>0</v>
      </c>
      <c r="Q69" s="260">
        <f>ROUND(E69*P69,2)</f>
        <v>0</v>
      </c>
      <c r="R69" s="262"/>
      <c r="S69" s="262" t="s">
        <v>316</v>
      </c>
      <c r="T69" s="263" t="s">
        <v>281</v>
      </c>
      <c r="U69" s="222">
        <v>0</v>
      </c>
      <c r="V69" s="222">
        <f>ROUND(E69*U69,2)</f>
        <v>0</v>
      </c>
      <c r="W69" s="222"/>
      <c r="X69" s="222" t="s">
        <v>399</v>
      </c>
      <c r="Y69" s="222" t="s">
        <v>283</v>
      </c>
      <c r="Z69" s="212"/>
      <c r="AA69" s="212"/>
      <c r="AB69" s="212"/>
      <c r="AC69" s="212"/>
      <c r="AD69" s="212"/>
      <c r="AE69" s="212"/>
      <c r="AF69" s="212"/>
      <c r="AG69" s="212" t="s">
        <v>1036</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46</v>
      </c>
      <c r="B70" s="258" t="s">
        <v>3484</v>
      </c>
      <c r="C70" s="265" t="s">
        <v>3485</v>
      </c>
      <c r="D70" s="259" t="s">
        <v>492</v>
      </c>
      <c r="E70" s="260">
        <v>8</v>
      </c>
      <c r="F70" s="261"/>
      <c r="G70" s="262">
        <f>ROUND(E70*F70,2)</f>
        <v>0</v>
      </c>
      <c r="H70" s="261"/>
      <c r="I70" s="262">
        <f>ROUND(E70*H70,2)</f>
        <v>0</v>
      </c>
      <c r="J70" s="261"/>
      <c r="K70" s="262">
        <f>ROUND(E70*J70,2)</f>
        <v>0</v>
      </c>
      <c r="L70" s="262">
        <v>21</v>
      </c>
      <c r="M70" s="262">
        <f>G70*(1+L70/100)</f>
        <v>0</v>
      </c>
      <c r="N70" s="260">
        <v>0</v>
      </c>
      <c r="O70" s="260">
        <f>ROUND(E70*N70,2)</f>
        <v>0</v>
      </c>
      <c r="P70" s="260">
        <v>0</v>
      </c>
      <c r="Q70" s="260">
        <f>ROUND(E70*P70,2)</f>
        <v>0</v>
      </c>
      <c r="R70" s="262"/>
      <c r="S70" s="262" t="s">
        <v>316</v>
      </c>
      <c r="T70" s="263" t="s">
        <v>281</v>
      </c>
      <c r="U70" s="222">
        <v>0</v>
      </c>
      <c r="V70" s="222">
        <f>ROUND(E70*U70,2)</f>
        <v>0</v>
      </c>
      <c r="W70" s="222"/>
      <c r="X70" s="222" t="s">
        <v>399</v>
      </c>
      <c r="Y70" s="222" t="s">
        <v>283</v>
      </c>
      <c r="Z70" s="212"/>
      <c r="AA70" s="212"/>
      <c r="AB70" s="212"/>
      <c r="AC70" s="212"/>
      <c r="AD70" s="212"/>
      <c r="AE70" s="212"/>
      <c r="AF70" s="212"/>
      <c r="AG70" s="212" t="s">
        <v>1036</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ht="22.5" outlineLevel="1" x14ac:dyDescent="0.2">
      <c r="A71" s="257">
        <v>47</v>
      </c>
      <c r="B71" s="258" t="s">
        <v>3486</v>
      </c>
      <c r="C71" s="265" t="s">
        <v>3487</v>
      </c>
      <c r="D71" s="259" t="s">
        <v>492</v>
      </c>
      <c r="E71" s="260">
        <v>8</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316</v>
      </c>
      <c r="T71" s="263" t="s">
        <v>281</v>
      </c>
      <c r="U71" s="222">
        <v>0</v>
      </c>
      <c r="V71" s="222">
        <f>ROUND(E71*U71,2)</f>
        <v>0</v>
      </c>
      <c r="W71" s="222"/>
      <c r="X71" s="222" t="s">
        <v>399</v>
      </c>
      <c r="Y71" s="222" t="s">
        <v>283</v>
      </c>
      <c r="Z71" s="212"/>
      <c r="AA71" s="212"/>
      <c r="AB71" s="212"/>
      <c r="AC71" s="212"/>
      <c r="AD71" s="212"/>
      <c r="AE71" s="212"/>
      <c r="AF71" s="212"/>
      <c r="AG71" s="212" t="s">
        <v>1036</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2.5" outlineLevel="1" x14ac:dyDescent="0.2">
      <c r="A72" s="257">
        <v>48</v>
      </c>
      <c r="B72" s="258" t="s">
        <v>3488</v>
      </c>
      <c r="C72" s="265" t="s">
        <v>3551</v>
      </c>
      <c r="D72" s="259" t="s">
        <v>492</v>
      </c>
      <c r="E72" s="260">
        <v>8</v>
      </c>
      <c r="F72" s="261"/>
      <c r="G72" s="262">
        <f>ROUND(E72*F72,2)</f>
        <v>0</v>
      </c>
      <c r="H72" s="261"/>
      <c r="I72" s="262">
        <f>ROUND(E72*H72,2)</f>
        <v>0</v>
      </c>
      <c r="J72" s="261"/>
      <c r="K72" s="262">
        <f>ROUND(E72*J72,2)</f>
        <v>0</v>
      </c>
      <c r="L72" s="262">
        <v>21</v>
      </c>
      <c r="M72" s="262">
        <f>G72*(1+L72/100)</f>
        <v>0</v>
      </c>
      <c r="N72" s="260">
        <v>0</v>
      </c>
      <c r="O72" s="260">
        <f>ROUND(E72*N72,2)</f>
        <v>0</v>
      </c>
      <c r="P72" s="260">
        <v>0</v>
      </c>
      <c r="Q72" s="260">
        <f>ROUND(E72*P72,2)</f>
        <v>0</v>
      </c>
      <c r="R72" s="262"/>
      <c r="S72" s="262" t="s">
        <v>316</v>
      </c>
      <c r="T72" s="263" t="s">
        <v>281</v>
      </c>
      <c r="U72" s="222">
        <v>0</v>
      </c>
      <c r="V72" s="222">
        <f>ROUND(E72*U72,2)</f>
        <v>0</v>
      </c>
      <c r="W72" s="222"/>
      <c r="X72" s="222" t="s">
        <v>399</v>
      </c>
      <c r="Y72" s="222" t="s">
        <v>283</v>
      </c>
      <c r="Z72" s="212"/>
      <c r="AA72" s="212"/>
      <c r="AB72" s="212"/>
      <c r="AC72" s="212"/>
      <c r="AD72" s="212"/>
      <c r="AE72" s="212"/>
      <c r="AF72" s="212"/>
      <c r="AG72" s="212" t="s">
        <v>1036</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57">
        <v>49</v>
      </c>
      <c r="B73" s="258" t="s">
        <v>3490</v>
      </c>
      <c r="C73" s="265" t="s">
        <v>3491</v>
      </c>
      <c r="D73" s="259" t="s">
        <v>492</v>
      </c>
      <c r="E73" s="260">
        <v>8</v>
      </c>
      <c r="F73" s="261"/>
      <c r="G73" s="262">
        <f>ROUND(E73*F73,2)</f>
        <v>0</v>
      </c>
      <c r="H73" s="261"/>
      <c r="I73" s="262">
        <f>ROUND(E73*H73,2)</f>
        <v>0</v>
      </c>
      <c r="J73" s="261"/>
      <c r="K73" s="262">
        <f>ROUND(E73*J73,2)</f>
        <v>0</v>
      </c>
      <c r="L73" s="262">
        <v>21</v>
      </c>
      <c r="M73" s="262">
        <f>G73*(1+L73/100)</f>
        <v>0</v>
      </c>
      <c r="N73" s="260">
        <v>0</v>
      </c>
      <c r="O73" s="260">
        <f>ROUND(E73*N73,2)</f>
        <v>0</v>
      </c>
      <c r="P73" s="260">
        <v>0</v>
      </c>
      <c r="Q73" s="260">
        <f>ROUND(E73*P73,2)</f>
        <v>0</v>
      </c>
      <c r="R73" s="262"/>
      <c r="S73" s="262" t="s">
        <v>316</v>
      </c>
      <c r="T73" s="263" t="s">
        <v>281</v>
      </c>
      <c r="U73" s="222">
        <v>0</v>
      </c>
      <c r="V73" s="222">
        <f>ROUND(E73*U73,2)</f>
        <v>0</v>
      </c>
      <c r="W73" s="222"/>
      <c r="X73" s="222" t="s">
        <v>399</v>
      </c>
      <c r="Y73" s="222" t="s">
        <v>283</v>
      </c>
      <c r="Z73" s="212"/>
      <c r="AA73" s="212"/>
      <c r="AB73" s="212"/>
      <c r="AC73" s="212"/>
      <c r="AD73" s="212"/>
      <c r="AE73" s="212"/>
      <c r="AF73" s="212"/>
      <c r="AG73" s="212" t="s">
        <v>1036</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57">
        <v>50</v>
      </c>
      <c r="B74" s="258" t="s">
        <v>3552</v>
      </c>
      <c r="C74" s="265" t="s">
        <v>3496</v>
      </c>
      <c r="D74" s="259" t="s">
        <v>492</v>
      </c>
      <c r="E74" s="260">
        <v>1</v>
      </c>
      <c r="F74" s="261"/>
      <c r="G74" s="262">
        <f>ROUND(E74*F74,2)</f>
        <v>0</v>
      </c>
      <c r="H74" s="261"/>
      <c r="I74" s="262">
        <f>ROUND(E74*H74,2)</f>
        <v>0</v>
      </c>
      <c r="J74" s="261"/>
      <c r="K74" s="262">
        <f>ROUND(E74*J74,2)</f>
        <v>0</v>
      </c>
      <c r="L74" s="262">
        <v>21</v>
      </c>
      <c r="M74" s="262">
        <f>G74*(1+L74/100)</f>
        <v>0</v>
      </c>
      <c r="N74" s="260">
        <v>0</v>
      </c>
      <c r="O74" s="260">
        <f>ROUND(E74*N74,2)</f>
        <v>0</v>
      </c>
      <c r="P74" s="260">
        <v>0</v>
      </c>
      <c r="Q74" s="260">
        <f>ROUND(E74*P74,2)</f>
        <v>0</v>
      </c>
      <c r="R74" s="262"/>
      <c r="S74" s="262" t="s">
        <v>316</v>
      </c>
      <c r="T74" s="263" t="s">
        <v>281</v>
      </c>
      <c r="U74" s="222">
        <v>0</v>
      </c>
      <c r="V74" s="222">
        <f>ROUND(E74*U74,2)</f>
        <v>0</v>
      </c>
      <c r="W74" s="222"/>
      <c r="X74" s="222" t="s">
        <v>831</v>
      </c>
      <c r="Y74" s="222" t="s">
        <v>283</v>
      </c>
      <c r="Z74" s="212"/>
      <c r="AA74" s="212"/>
      <c r="AB74" s="212"/>
      <c r="AC74" s="212"/>
      <c r="AD74" s="212"/>
      <c r="AE74" s="212"/>
      <c r="AF74" s="212"/>
      <c r="AG74" s="212" t="s">
        <v>3344</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7">
        <v>51</v>
      </c>
      <c r="B75" s="258" t="s">
        <v>3553</v>
      </c>
      <c r="C75" s="265" t="s">
        <v>3497</v>
      </c>
      <c r="D75" s="259" t="s">
        <v>492</v>
      </c>
      <c r="E75" s="260">
        <v>2</v>
      </c>
      <c r="F75" s="261"/>
      <c r="G75" s="262">
        <f>ROUND(E75*F75,2)</f>
        <v>0</v>
      </c>
      <c r="H75" s="261"/>
      <c r="I75" s="262">
        <f>ROUND(E75*H75,2)</f>
        <v>0</v>
      </c>
      <c r="J75" s="261"/>
      <c r="K75" s="262">
        <f>ROUND(E75*J75,2)</f>
        <v>0</v>
      </c>
      <c r="L75" s="262">
        <v>21</v>
      </c>
      <c r="M75" s="262">
        <f>G75*(1+L75/100)</f>
        <v>0</v>
      </c>
      <c r="N75" s="260">
        <v>0</v>
      </c>
      <c r="O75" s="260">
        <f>ROUND(E75*N75,2)</f>
        <v>0</v>
      </c>
      <c r="P75" s="260">
        <v>0</v>
      </c>
      <c r="Q75" s="260">
        <f>ROUND(E75*P75,2)</f>
        <v>0</v>
      </c>
      <c r="R75" s="262"/>
      <c r="S75" s="262" t="s">
        <v>316</v>
      </c>
      <c r="T75" s="263" t="s">
        <v>281</v>
      </c>
      <c r="U75" s="222">
        <v>0</v>
      </c>
      <c r="V75" s="222">
        <f>ROUND(E75*U75,2)</f>
        <v>0</v>
      </c>
      <c r="W75" s="222"/>
      <c r="X75" s="222" t="s">
        <v>831</v>
      </c>
      <c r="Y75" s="222" t="s">
        <v>283</v>
      </c>
      <c r="Z75" s="212"/>
      <c r="AA75" s="212"/>
      <c r="AB75" s="212"/>
      <c r="AC75" s="212"/>
      <c r="AD75" s="212"/>
      <c r="AE75" s="212"/>
      <c r="AF75" s="212"/>
      <c r="AG75" s="212" t="s">
        <v>3344</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7">
        <v>52</v>
      </c>
      <c r="B76" s="258" t="s">
        <v>3554</v>
      </c>
      <c r="C76" s="265" t="s">
        <v>3494</v>
      </c>
      <c r="D76" s="259" t="s">
        <v>492</v>
      </c>
      <c r="E76" s="260">
        <v>8</v>
      </c>
      <c r="F76" s="261"/>
      <c r="G76" s="262">
        <f>ROUND(E76*F76,2)</f>
        <v>0</v>
      </c>
      <c r="H76" s="261"/>
      <c r="I76" s="262">
        <f>ROUND(E76*H76,2)</f>
        <v>0</v>
      </c>
      <c r="J76" s="261"/>
      <c r="K76" s="262">
        <f>ROUND(E76*J76,2)</f>
        <v>0</v>
      </c>
      <c r="L76" s="262">
        <v>21</v>
      </c>
      <c r="M76" s="262">
        <f>G76*(1+L76/100)</f>
        <v>0</v>
      </c>
      <c r="N76" s="260">
        <v>0</v>
      </c>
      <c r="O76" s="260">
        <f>ROUND(E76*N76,2)</f>
        <v>0</v>
      </c>
      <c r="P76" s="260">
        <v>0</v>
      </c>
      <c r="Q76" s="260">
        <f>ROUND(E76*P76,2)</f>
        <v>0</v>
      </c>
      <c r="R76" s="262"/>
      <c r="S76" s="262" t="s">
        <v>316</v>
      </c>
      <c r="T76" s="263" t="s">
        <v>281</v>
      </c>
      <c r="U76" s="222">
        <v>0</v>
      </c>
      <c r="V76" s="222">
        <f>ROUND(E76*U76,2)</f>
        <v>0</v>
      </c>
      <c r="W76" s="222"/>
      <c r="X76" s="222" t="s">
        <v>831</v>
      </c>
      <c r="Y76" s="222" t="s">
        <v>283</v>
      </c>
      <c r="Z76" s="212"/>
      <c r="AA76" s="212"/>
      <c r="AB76" s="212"/>
      <c r="AC76" s="212"/>
      <c r="AD76" s="212"/>
      <c r="AE76" s="212"/>
      <c r="AF76" s="212"/>
      <c r="AG76" s="212" t="s">
        <v>3344</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x14ac:dyDescent="0.2">
      <c r="A77" s="229" t="s">
        <v>275</v>
      </c>
      <c r="B77" s="230" t="s">
        <v>212</v>
      </c>
      <c r="C77" s="246" t="s">
        <v>213</v>
      </c>
      <c r="D77" s="231"/>
      <c r="E77" s="232"/>
      <c r="F77" s="233"/>
      <c r="G77" s="233">
        <f>SUMIF(AG78:AG80,"&lt;&gt;NOR",G78:G80)</f>
        <v>0</v>
      </c>
      <c r="H77" s="233"/>
      <c r="I77" s="233">
        <f>SUM(I78:I80)</f>
        <v>0</v>
      </c>
      <c r="J77" s="233"/>
      <c r="K77" s="233">
        <f>SUM(K78:K80)</f>
        <v>0</v>
      </c>
      <c r="L77" s="233"/>
      <c r="M77" s="233">
        <f>SUM(M78:M80)</f>
        <v>0</v>
      </c>
      <c r="N77" s="232"/>
      <c r="O77" s="232">
        <f>SUM(O78:O80)</f>
        <v>0</v>
      </c>
      <c r="P77" s="232"/>
      <c r="Q77" s="232">
        <f>SUM(Q78:Q80)</f>
        <v>0</v>
      </c>
      <c r="R77" s="233"/>
      <c r="S77" s="233"/>
      <c r="T77" s="234"/>
      <c r="U77" s="228"/>
      <c r="V77" s="228">
        <f>SUM(V78:V80)</f>
        <v>0.33</v>
      </c>
      <c r="W77" s="228"/>
      <c r="X77" s="228"/>
      <c r="Y77" s="228"/>
      <c r="AG77" t="s">
        <v>276</v>
      </c>
    </row>
    <row r="78" spans="1:60" outlineLevel="1" x14ac:dyDescent="0.2">
      <c r="A78" s="236">
        <v>53</v>
      </c>
      <c r="B78" s="237" t="s">
        <v>3505</v>
      </c>
      <c r="C78" s="247" t="s">
        <v>1554</v>
      </c>
      <c r="D78" s="238" t="s">
        <v>482</v>
      </c>
      <c r="E78" s="239">
        <v>0.1</v>
      </c>
      <c r="F78" s="240"/>
      <c r="G78" s="241">
        <f>ROUND(E78*F78,2)</f>
        <v>0</v>
      </c>
      <c r="H78" s="240"/>
      <c r="I78" s="241">
        <f>ROUND(E78*H78,2)</f>
        <v>0</v>
      </c>
      <c r="J78" s="240"/>
      <c r="K78" s="241">
        <f>ROUND(E78*J78,2)</f>
        <v>0</v>
      </c>
      <c r="L78" s="241">
        <v>21</v>
      </c>
      <c r="M78" s="241">
        <f>G78*(1+L78/100)</f>
        <v>0</v>
      </c>
      <c r="N78" s="239">
        <v>0</v>
      </c>
      <c r="O78" s="239">
        <f>ROUND(E78*N78,2)</f>
        <v>0</v>
      </c>
      <c r="P78" s="239">
        <v>0</v>
      </c>
      <c r="Q78" s="239">
        <f>ROUND(E78*P78,2)</f>
        <v>0</v>
      </c>
      <c r="R78" s="241" t="s">
        <v>1095</v>
      </c>
      <c r="S78" s="241" t="s">
        <v>280</v>
      </c>
      <c r="T78" s="242" t="s">
        <v>441</v>
      </c>
      <c r="U78" s="222">
        <v>3.327</v>
      </c>
      <c r="V78" s="222">
        <f>ROUND(E78*U78,2)</f>
        <v>0.33</v>
      </c>
      <c r="W78" s="222"/>
      <c r="X78" s="222" t="s">
        <v>399</v>
      </c>
      <c r="Y78" s="222" t="s">
        <v>283</v>
      </c>
      <c r="Z78" s="212"/>
      <c r="AA78" s="212"/>
      <c r="AB78" s="212"/>
      <c r="AC78" s="212"/>
      <c r="AD78" s="212"/>
      <c r="AE78" s="212"/>
      <c r="AF78" s="212"/>
      <c r="AG78" s="212" t="s">
        <v>1036</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4" t="s">
        <v>1076</v>
      </c>
      <c r="D79" s="256"/>
      <c r="E79" s="256"/>
      <c r="F79" s="256"/>
      <c r="G79" s="256"/>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448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57">
        <v>54</v>
      </c>
      <c r="B80" s="258" t="s">
        <v>3506</v>
      </c>
      <c r="C80" s="265" t="s">
        <v>3507</v>
      </c>
      <c r="D80" s="259" t="s">
        <v>1094</v>
      </c>
      <c r="E80" s="260">
        <v>100</v>
      </c>
      <c r="F80" s="261"/>
      <c r="G80" s="262">
        <f>ROUND(E80*F80,2)</f>
        <v>0</v>
      </c>
      <c r="H80" s="261"/>
      <c r="I80" s="262">
        <f>ROUND(E80*H80,2)</f>
        <v>0</v>
      </c>
      <c r="J80" s="261"/>
      <c r="K80" s="262">
        <f>ROUND(E80*J80,2)</f>
        <v>0</v>
      </c>
      <c r="L80" s="262">
        <v>21</v>
      </c>
      <c r="M80" s="262">
        <f>G80*(1+L80/100)</f>
        <v>0</v>
      </c>
      <c r="N80" s="260">
        <v>0</v>
      </c>
      <c r="O80" s="260">
        <f>ROUND(E80*N80,2)</f>
        <v>0</v>
      </c>
      <c r="P80" s="260">
        <v>0</v>
      </c>
      <c r="Q80" s="260">
        <f>ROUND(E80*P80,2)</f>
        <v>0</v>
      </c>
      <c r="R80" s="262"/>
      <c r="S80" s="262" t="s">
        <v>316</v>
      </c>
      <c r="T80" s="263" t="s">
        <v>281</v>
      </c>
      <c r="U80" s="222">
        <v>0</v>
      </c>
      <c r="V80" s="222">
        <f>ROUND(E80*U80,2)</f>
        <v>0</v>
      </c>
      <c r="W80" s="222"/>
      <c r="X80" s="222" t="s">
        <v>399</v>
      </c>
      <c r="Y80" s="222" t="s">
        <v>283</v>
      </c>
      <c r="Z80" s="212"/>
      <c r="AA80" s="212"/>
      <c r="AB80" s="212"/>
      <c r="AC80" s="212"/>
      <c r="AD80" s="212"/>
      <c r="AE80" s="212"/>
      <c r="AF80" s="212"/>
      <c r="AG80" s="212" t="s">
        <v>1036</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x14ac:dyDescent="0.2">
      <c r="A81" s="229" t="s">
        <v>275</v>
      </c>
      <c r="B81" s="230" t="s">
        <v>220</v>
      </c>
      <c r="C81" s="246" t="s">
        <v>221</v>
      </c>
      <c r="D81" s="231"/>
      <c r="E81" s="232"/>
      <c r="F81" s="233"/>
      <c r="G81" s="233">
        <f>SUMIF(AG82:AG84,"&lt;&gt;NOR",G82:G84)</f>
        <v>0</v>
      </c>
      <c r="H81" s="233"/>
      <c r="I81" s="233">
        <f>SUM(I82:I84)</f>
        <v>0</v>
      </c>
      <c r="J81" s="233"/>
      <c r="K81" s="233">
        <f>SUM(K82:K84)</f>
        <v>0</v>
      </c>
      <c r="L81" s="233"/>
      <c r="M81" s="233">
        <f>SUM(M82:M84)</f>
        <v>0</v>
      </c>
      <c r="N81" s="232"/>
      <c r="O81" s="232">
        <f>SUM(O82:O84)</f>
        <v>0</v>
      </c>
      <c r="P81" s="232"/>
      <c r="Q81" s="232">
        <f>SUM(Q82:Q84)</f>
        <v>0</v>
      </c>
      <c r="R81" s="233"/>
      <c r="S81" s="233"/>
      <c r="T81" s="234"/>
      <c r="U81" s="228"/>
      <c r="V81" s="228">
        <f>SUM(V82:V84)</f>
        <v>0</v>
      </c>
      <c r="W81" s="228"/>
      <c r="X81" s="228"/>
      <c r="Y81" s="228"/>
      <c r="AG81" t="s">
        <v>276</v>
      </c>
    </row>
    <row r="82" spans="1:60" outlineLevel="1" x14ac:dyDescent="0.2">
      <c r="A82" s="257">
        <v>55</v>
      </c>
      <c r="B82" s="258" t="s">
        <v>3508</v>
      </c>
      <c r="C82" s="265" t="s">
        <v>3509</v>
      </c>
      <c r="D82" s="259" t="s">
        <v>439</v>
      </c>
      <c r="E82" s="260">
        <v>10</v>
      </c>
      <c r="F82" s="261"/>
      <c r="G82" s="262">
        <f>ROUND(E82*F82,2)</f>
        <v>0</v>
      </c>
      <c r="H82" s="261"/>
      <c r="I82" s="262">
        <f>ROUND(E82*H82,2)</f>
        <v>0</v>
      </c>
      <c r="J82" s="261"/>
      <c r="K82" s="262">
        <f>ROUND(E82*J82,2)</f>
        <v>0</v>
      </c>
      <c r="L82" s="262">
        <v>21</v>
      </c>
      <c r="M82" s="262">
        <f>G82*(1+L82/100)</f>
        <v>0</v>
      </c>
      <c r="N82" s="260">
        <v>0</v>
      </c>
      <c r="O82" s="260">
        <f>ROUND(E82*N82,2)</f>
        <v>0</v>
      </c>
      <c r="P82" s="260">
        <v>0</v>
      </c>
      <c r="Q82" s="260">
        <f>ROUND(E82*P82,2)</f>
        <v>0</v>
      </c>
      <c r="R82" s="262"/>
      <c r="S82" s="262" t="s">
        <v>316</v>
      </c>
      <c r="T82" s="263" t="s">
        <v>281</v>
      </c>
      <c r="U82" s="222">
        <v>0</v>
      </c>
      <c r="V82" s="222">
        <f>ROUND(E82*U82,2)</f>
        <v>0</v>
      </c>
      <c r="W82" s="222"/>
      <c r="X82" s="222" t="s">
        <v>399</v>
      </c>
      <c r="Y82" s="222" t="s">
        <v>283</v>
      </c>
      <c r="Z82" s="212"/>
      <c r="AA82" s="212"/>
      <c r="AB82" s="212"/>
      <c r="AC82" s="212"/>
      <c r="AD82" s="212"/>
      <c r="AE82" s="212"/>
      <c r="AF82" s="212"/>
      <c r="AG82" s="212" t="s">
        <v>1036</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57">
        <v>56</v>
      </c>
      <c r="B83" s="258" t="s">
        <v>3510</v>
      </c>
      <c r="C83" s="265" t="s">
        <v>3511</v>
      </c>
      <c r="D83" s="259" t="s">
        <v>564</v>
      </c>
      <c r="E83" s="260">
        <v>111</v>
      </c>
      <c r="F83" s="261"/>
      <c r="G83" s="262">
        <f>ROUND(E83*F83,2)</f>
        <v>0</v>
      </c>
      <c r="H83" s="261"/>
      <c r="I83" s="262">
        <f>ROUND(E83*H83,2)</f>
        <v>0</v>
      </c>
      <c r="J83" s="261"/>
      <c r="K83" s="262">
        <f>ROUND(E83*J83,2)</f>
        <v>0</v>
      </c>
      <c r="L83" s="262">
        <v>21</v>
      </c>
      <c r="M83" s="262">
        <f>G83*(1+L83/100)</f>
        <v>0</v>
      </c>
      <c r="N83" s="260">
        <v>0</v>
      </c>
      <c r="O83" s="260">
        <f>ROUND(E83*N83,2)</f>
        <v>0</v>
      </c>
      <c r="P83" s="260">
        <v>0</v>
      </c>
      <c r="Q83" s="260">
        <f>ROUND(E83*P83,2)</f>
        <v>0</v>
      </c>
      <c r="R83" s="262"/>
      <c r="S83" s="262" t="s">
        <v>316</v>
      </c>
      <c r="T83" s="263" t="s">
        <v>281</v>
      </c>
      <c r="U83" s="222">
        <v>0</v>
      </c>
      <c r="V83" s="222">
        <f>ROUND(E83*U83,2)</f>
        <v>0</v>
      </c>
      <c r="W83" s="222"/>
      <c r="X83" s="222" t="s">
        <v>399</v>
      </c>
      <c r="Y83" s="222" t="s">
        <v>283</v>
      </c>
      <c r="Z83" s="212"/>
      <c r="AA83" s="212"/>
      <c r="AB83" s="212"/>
      <c r="AC83" s="212"/>
      <c r="AD83" s="212"/>
      <c r="AE83" s="212"/>
      <c r="AF83" s="212"/>
      <c r="AG83" s="212" t="s">
        <v>1036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36">
        <v>57</v>
      </c>
      <c r="B84" s="237" t="s">
        <v>3512</v>
      </c>
      <c r="C84" s="247" t="s">
        <v>3513</v>
      </c>
      <c r="D84" s="238" t="s">
        <v>564</v>
      </c>
      <c r="E84" s="239">
        <v>12</v>
      </c>
      <c r="F84" s="240"/>
      <c r="G84" s="241">
        <f>ROUND(E84*F84,2)</f>
        <v>0</v>
      </c>
      <c r="H84" s="240"/>
      <c r="I84" s="241">
        <f>ROUND(E84*H84,2)</f>
        <v>0</v>
      </c>
      <c r="J84" s="240"/>
      <c r="K84" s="241">
        <f>ROUND(E84*J84,2)</f>
        <v>0</v>
      </c>
      <c r="L84" s="241">
        <v>21</v>
      </c>
      <c r="M84" s="241">
        <f>G84*(1+L84/100)</f>
        <v>0</v>
      </c>
      <c r="N84" s="239">
        <v>0</v>
      </c>
      <c r="O84" s="239">
        <f>ROUND(E84*N84,2)</f>
        <v>0</v>
      </c>
      <c r="P84" s="239">
        <v>0</v>
      </c>
      <c r="Q84" s="239">
        <f>ROUND(E84*P84,2)</f>
        <v>0</v>
      </c>
      <c r="R84" s="241"/>
      <c r="S84" s="241" t="s">
        <v>316</v>
      </c>
      <c r="T84" s="242" t="s">
        <v>281</v>
      </c>
      <c r="U84" s="222">
        <v>0</v>
      </c>
      <c r="V84" s="222">
        <f>ROUND(E84*U84,2)</f>
        <v>0</v>
      </c>
      <c r="W84" s="222"/>
      <c r="X84" s="222" t="s">
        <v>399</v>
      </c>
      <c r="Y84" s="222" t="s">
        <v>283</v>
      </c>
      <c r="Z84" s="212"/>
      <c r="AA84" s="212"/>
      <c r="AB84" s="212"/>
      <c r="AC84" s="212"/>
      <c r="AD84" s="212"/>
      <c r="AE84" s="212"/>
      <c r="AF84" s="212"/>
      <c r="AG84" s="212" t="s">
        <v>1036</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
      <c r="A85" s="3"/>
      <c r="B85" s="4"/>
      <c r="C85" s="251"/>
      <c r="D85" s="6"/>
      <c r="E85" s="3"/>
      <c r="F85" s="3"/>
      <c r="G85" s="3"/>
      <c r="H85" s="3"/>
      <c r="I85" s="3"/>
      <c r="J85" s="3"/>
      <c r="K85" s="3"/>
      <c r="L85" s="3"/>
      <c r="M85" s="3"/>
      <c r="N85" s="3"/>
      <c r="O85" s="3"/>
      <c r="P85" s="3"/>
      <c r="Q85" s="3"/>
      <c r="R85" s="3"/>
      <c r="S85" s="3"/>
      <c r="T85" s="3"/>
      <c r="U85" s="3"/>
      <c r="V85" s="3"/>
      <c r="W85" s="3"/>
      <c r="X85" s="3"/>
      <c r="Y85" s="3"/>
      <c r="AE85">
        <v>15</v>
      </c>
      <c r="AF85">
        <v>21</v>
      </c>
      <c r="AG85" t="s">
        <v>261</v>
      </c>
    </row>
    <row r="86" spans="1:60" x14ac:dyDescent="0.2">
      <c r="A86" s="215"/>
      <c r="B86" s="216" t="s">
        <v>29</v>
      </c>
      <c r="C86" s="252"/>
      <c r="D86" s="217"/>
      <c r="E86" s="218"/>
      <c r="F86" s="218"/>
      <c r="G86" s="235">
        <f>G8+G13+G27+G39+G57+G77+G81</f>
        <v>0</v>
      </c>
      <c r="H86" s="3"/>
      <c r="I86" s="3"/>
      <c r="J86" s="3"/>
      <c r="K86" s="3"/>
      <c r="L86" s="3"/>
      <c r="M86" s="3"/>
      <c r="N86" s="3"/>
      <c r="O86" s="3"/>
      <c r="P86" s="3"/>
      <c r="Q86" s="3"/>
      <c r="R86" s="3"/>
      <c r="S86" s="3"/>
      <c r="T86" s="3"/>
      <c r="U86" s="3"/>
      <c r="V86" s="3"/>
      <c r="W86" s="3"/>
      <c r="X86" s="3"/>
      <c r="Y86" s="3"/>
      <c r="AE86">
        <f>SUMIF(L7:L84,AE85,G7:G84)</f>
        <v>0</v>
      </c>
      <c r="AF86">
        <f>SUMIF(L7:L84,AF85,G7:G84)</f>
        <v>0</v>
      </c>
      <c r="AG86" t="s">
        <v>405</v>
      </c>
    </row>
    <row r="87" spans="1:60" x14ac:dyDescent="0.2">
      <c r="C87" s="253"/>
      <c r="D87" s="10"/>
      <c r="AG87" t="s">
        <v>435</v>
      </c>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wULa/G43V8KYQn5XkGfcjXkCAfRxFxRVvjrmGsiOWvnmGs++45PYM5SPgCWJY+WKhK3Z3njydW69BiHbw010iA==" saltValue="EvRYsZW4jL0CRIcp04XQ5Q==" spinCount="100000" sheet="1" formatRows="0"/>
  <mergeCells count="17">
    <mergeCell ref="C49:G49"/>
    <mergeCell ref="C51:G51"/>
    <mergeCell ref="C53:G53"/>
    <mergeCell ref="C55:G55"/>
    <mergeCell ref="C79:G79"/>
    <mergeCell ref="C20:G20"/>
    <mergeCell ref="C30:G30"/>
    <mergeCell ref="C41:G41"/>
    <mergeCell ref="C43:G43"/>
    <mergeCell ref="C45:G45"/>
    <mergeCell ref="C47:G47"/>
    <mergeCell ref="A1:G1"/>
    <mergeCell ref="C2:G2"/>
    <mergeCell ref="C3:G3"/>
    <mergeCell ref="C4:G4"/>
    <mergeCell ref="C15:G15"/>
    <mergeCell ref="C18:G1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BAF3-5945-4368-B6A7-150669A80D64}">
  <sheetPr codeName="List15">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89</v>
      </c>
      <c r="C3" s="201" t="s">
        <v>90</v>
      </c>
      <c r="D3" s="199"/>
      <c r="E3" s="199"/>
      <c r="F3" s="199"/>
      <c r="G3" s="200"/>
      <c r="AC3" s="176" t="s">
        <v>248</v>
      </c>
      <c r="AG3" t="s">
        <v>251</v>
      </c>
    </row>
    <row r="4" spans="1:60" ht="24.95" customHeight="1" x14ac:dyDescent="0.2">
      <c r="A4" s="202" t="s">
        <v>9</v>
      </c>
      <c r="B4" s="203" t="s">
        <v>91</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176</v>
      </c>
      <c r="C8" s="246" t="s">
        <v>28</v>
      </c>
      <c r="D8" s="231"/>
      <c r="E8" s="232"/>
      <c r="F8" s="233"/>
      <c r="G8" s="233">
        <f>SUMIF(AG9:AG12,"&lt;&gt;NOR",G9:G12)</f>
        <v>0</v>
      </c>
      <c r="H8" s="233"/>
      <c r="I8" s="233">
        <f>SUM(I9:I12)</f>
        <v>0</v>
      </c>
      <c r="J8" s="233"/>
      <c r="K8" s="233">
        <f>SUM(K9:K12)</f>
        <v>0</v>
      </c>
      <c r="L8" s="233"/>
      <c r="M8" s="233">
        <f>SUM(M9:M12)</f>
        <v>0</v>
      </c>
      <c r="N8" s="232"/>
      <c r="O8" s="232">
        <f>SUM(O9:O12)</f>
        <v>0</v>
      </c>
      <c r="P8" s="232"/>
      <c r="Q8" s="232">
        <f>SUM(Q9:Q12)</f>
        <v>0</v>
      </c>
      <c r="R8" s="233"/>
      <c r="S8" s="233"/>
      <c r="T8" s="234"/>
      <c r="U8" s="228"/>
      <c r="V8" s="228">
        <f>SUM(V9:V12)</f>
        <v>0</v>
      </c>
      <c r="W8" s="228"/>
      <c r="X8" s="228"/>
      <c r="Y8" s="228"/>
      <c r="AG8" t="s">
        <v>276</v>
      </c>
    </row>
    <row r="9" spans="1:60" outlineLevel="1" x14ac:dyDescent="0.2">
      <c r="A9" s="257">
        <v>1</v>
      </c>
      <c r="B9" s="258" t="s">
        <v>3555</v>
      </c>
      <c r="C9" s="265" t="s">
        <v>3520</v>
      </c>
      <c r="D9" s="259" t="s">
        <v>564</v>
      </c>
      <c r="E9" s="260">
        <v>2584</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316</v>
      </c>
      <c r="T9" s="263" t="s">
        <v>281</v>
      </c>
      <c r="U9" s="222">
        <v>0</v>
      </c>
      <c r="V9" s="222">
        <f>ROUND(E9*U9,2)</f>
        <v>0</v>
      </c>
      <c r="W9" s="222"/>
      <c r="X9" s="222" t="s">
        <v>399</v>
      </c>
      <c r="Y9" s="222" t="s">
        <v>283</v>
      </c>
      <c r="Z9" s="212"/>
      <c r="AA9" s="212"/>
      <c r="AB9" s="212"/>
      <c r="AC9" s="212"/>
      <c r="AD9" s="212"/>
      <c r="AE9" s="212"/>
      <c r="AF9" s="212"/>
      <c r="AG9" s="212" t="s">
        <v>1016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1" x14ac:dyDescent="0.2">
      <c r="A10" s="257">
        <v>2</v>
      </c>
      <c r="B10" s="258" t="s">
        <v>3523</v>
      </c>
      <c r="C10" s="265" t="s">
        <v>3524</v>
      </c>
      <c r="D10" s="259" t="s">
        <v>3211</v>
      </c>
      <c r="E10" s="260">
        <v>250</v>
      </c>
      <c r="F10" s="261"/>
      <c r="G10" s="262">
        <f>ROUND(E10*F10,2)</f>
        <v>0</v>
      </c>
      <c r="H10" s="261"/>
      <c r="I10" s="262">
        <f>ROUND(E10*H10,2)</f>
        <v>0</v>
      </c>
      <c r="J10" s="261"/>
      <c r="K10" s="262">
        <f>ROUND(E10*J10,2)</f>
        <v>0</v>
      </c>
      <c r="L10" s="262">
        <v>21</v>
      </c>
      <c r="M10" s="262">
        <f>G10*(1+L10/100)</f>
        <v>0</v>
      </c>
      <c r="N10" s="260">
        <v>0</v>
      </c>
      <c r="O10" s="260">
        <f>ROUND(E10*N10,2)</f>
        <v>0</v>
      </c>
      <c r="P10" s="260">
        <v>0</v>
      </c>
      <c r="Q10" s="260">
        <f>ROUND(E10*P10,2)</f>
        <v>0</v>
      </c>
      <c r="R10" s="262"/>
      <c r="S10" s="262" t="s">
        <v>316</v>
      </c>
      <c r="T10" s="263" t="s">
        <v>281</v>
      </c>
      <c r="U10" s="222">
        <v>0</v>
      </c>
      <c r="V10" s="222">
        <f>ROUND(E10*U10,2)</f>
        <v>0</v>
      </c>
      <c r="W10" s="222"/>
      <c r="X10" s="222" t="s">
        <v>399</v>
      </c>
      <c r="Y10" s="222" t="s">
        <v>283</v>
      </c>
      <c r="Z10" s="212"/>
      <c r="AA10" s="212"/>
      <c r="AB10" s="212"/>
      <c r="AC10" s="212"/>
      <c r="AD10" s="212"/>
      <c r="AE10" s="212"/>
      <c r="AF10" s="212"/>
      <c r="AG10" s="212" t="s">
        <v>1016</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7">
        <v>3</v>
      </c>
      <c r="B11" s="258" t="s">
        <v>3528</v>
      </c>
      <c r="C11" s="265" t="s">
        <v>3556</v>
      </c>
      <c r="D11" s="259" t="s">
        <v>3211</v>
      </c>
      <c r="E11" s="260">
        <v>60</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316</v>
      </c>
      <c r="T11" s="263" t="s">
        <v>281</v>
      </c>
      <c r="U11" s="222">
        <v>0</v>
      </c>
      <c r="V11" s="222">
        <f>ROUND(E11*U11,2)</f>
        <v>0</v>
      </c>
      <c r="W11" s="222"/>
      <c r="X11" s="222" t="s">
        <v>399</v>
      </c>
      <c r="Y11" s="222" t="s">
        <v>283</v>
      </c>
      <c r="Z11" s="212"/>
      <c r="AA11" s="212"/>
      <c r="AB11" s="212"/>
      <c r="AC11" s="212"/>
      <c r="AD11" s="212"/>
      <c r="AE11" s="212"/>
      <c r="AF11" s="212"/>
      <c r="AG11" s="212" t="s">
        <v>1016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7">
        <v>4</v>
      </c>
      <c r="B12" s="258" t="s">
        <v>3557</v>
      </c>
      <c r="C12" s="265" t="s">
        <v>3522</v>
      </c>
      <c r="D12" s="259" t="s">
        <v>564</v>
      </c>
      <c r="E12" s="260">
        <v>2584</v>
      </c>
      <c r="F12" s="261"/>
      <c r="G12" s="262">
        <f>ROUND(E12*F12,2)</f>
        <v>0</v>
      </c>
      <c r="H12" s="261"/>
      <c r="I12" s="262">
        <f>ROUND(E12*H12,2)</f>
        <v>0</v>
      </c>
      <c r="J12" s="261"/>
      <c r="K12" s="262">
        <f>ROUND(E12*J12,2)</f>
        <v>0</v>
      </c>
      <c r="L12" s="262">
        <v>21</v>
      </c>
      <c r="M12" s="262">
        <f>G12*(1+L12/100)</f>
        <v>0</v>
      </c>
      <c r="N12" s="260">
        <v>0</v>
      </c>
      <c r="O12" s="260">
        <f>ROUND(E12*N12,2)</f>
        <v>0</v>
      </c>
      <c r="P12" s="260">
        <v>0</v>
      </c>
      <c r="Q12" s="260">
        <f>ROUND(E12*P12,2)</f>
        <v>0</v>
      </c>
      <c r="R12" s="262"/>
      <c r="S12" s="262" t="s">
        <v>316</v>
      </c>
      <c r="T12" s="263" t="s">
        <v>281</v>
      </c>
      <c r="U12" s="222">
        <v>0</v>
      </c>
      <c r="V12" s="222">
        <f>ROUND(E12*U12,2)</f>
        <v>0</v>
      </c>
      <c r="W12" s="222"/>
      <c r="X12" s="222" t="s">
        <v>3229</v>
      </c>
      <c r="Y12" s="222" t="s">
        <v>283</v>
      </c>
      <c r="Z12" s="212"/>
      <c r="AA12" s="212"/>
      <c r="AB12" s="212"/>
      <c r="AC12" s="212"/>
      <c r="AD12" s="212"/>
      <c r="AE12" s="212"/>
      <c r="AF12" s="212"/>
      <c r="AG12" s="212" t="s">
        <v>3501</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
      <c r="A13" s="229" t="s">
        <v>275</v>
      </c>
      <c r="B13" s="230" t="s">
        <v>181</v>
      </c>
      <c r="C13" s="246" t="s">
        <v>182</v>
      </c>
      <c r="D13" s="231"/>
      <c r="E13" s="232"/>
      <c r="F13" s="233"/>
      <c r="G13" s="233">
        <f>SUMIF(AG14:AG29,"&lt;&gt;NOR",G14:G29)</f>
        <v>0</v>
      </c>
      <c r="H13" s="233"/>
      <c r="I13" s="233">
        <f>SUM(I14:I29)</f>
        <v>0</v>
      </c>
      <c r="J13" s="233"/>
      <c r="K13" s="233">
        <f>SUM(K14:K29)</f>
        <v>0</v>
      </c>
      <c r="L13" s="233"/>
      <c r="M13" s="233">
        <f>SUM(M14:M29)</f>
        <v>0</v>
      </c>
      <c r="N13" s="232"/>
      <c r="O13" s="232">
        <f>SUM(O14:O29)</f>
        <v>0.53</v>
      </c>
      <c r="P13" s="232"/>
      <c r="Q13" s="232">
        <f>SUM(Q14:Q29)</f>
        <v>0</v>
      </c>
      <c r="R13" s="233"/>
      <c r="S13" s="233"/>
      <c r="T13" s="234"/>
      <c r="U13" s="228"/>
      <c r="V13" s="228">
        <f>SUM(V14:V29)</f>
        <v>1.57</v>
      </c>
      <c r="W13" s="228"/>
      <c r="X13" s="228"/>
      <c r="Y13" s="228"/>
      <c r="AG13" t="s">
        <v>276</v>
      </c>
    </row>
    <row r="14" spans="1:60" outlineLevel="1" x14ac:dyDescent="0.2">
      <c r="A14" s="236">
        <v>5</v>
      </c>
      <c r="B14" s="237" t="s">
        <v>3558</v>
      </c>
      <c r="C14" s="247" t="s">
        <v>1973</v>
      </c>
      <c r="D14" s="238" t="s">
        <v>482</v>
      </c>
      <c r="E14" s="239">
        <v>0.8</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1079</v>
      </c>
      <c r="S14" s="241" t="s">
        <v>280</v>
      </c>
      <c r="T14" s="242" t="s">
        <v>441</v>
      </c>
      <c r="U14" s="222">
        <v>1.966</v>
      </c>
      <c r="V14" s="222">
        <f>ROUND(E14*U14,2)</f>
        <v>1.57</v>
      </c>
      <c r="W14" s="222"/>
      <c r="X14" s="222" t="s">
        <v>399</v>
      </c>
      <c r="Y14" s="222" t="s">
        <v>283</v>
      </c>
      <c r="Z14" s="212"/>
      <c r="AA14" s="212"/>
      <c r="AB14" s="212"/>
      <c r="AC14" s="212"/>
      <c r="AD14" s="212"/>
      <c r="AE14" s="212"/>
      <c r="AF14" s="212"/>
      <c r="AG14" s="212" t="s">
        <v>1036</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4" t="s">
        <v>1076</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57">
        <v>6</v>
      </c>
      <c r="B16" s="258" t="s">
        <v>3340</v>
      </c>
      <c r="C16" s="265" t="s">
        <v>3341</v>
      </c>
      <c r="D16" s="259" t="s">
        <v>564</v>
      </c>
      <c r="E16" s="260">
        <v>2575</v>
      </c>
      <c r="F16" s="261"/>
      <c r="G16" s="262">
        <f>ROUND(E16*F16,2)</f>
        <v>0</v>
      </c>
      <c r="H16" s="261"/>
      <c r="I16" s="262">
        <f>ROUND(E16*H16,2)</f>
        <v>0</v>
      </c>
      <c r="J16" s="261"/>
      <c r="K16" s="262">
        <f>ROUND(E16*J16,2)</f>
        <v>0</v>
      </c>
      <c r="L16" s="262">
        <v>21</v>
      </c>
      <c r="M16" s="262">
        <f>G16*(1+L16/100)</f>
        <v>0</v>
      </c>
      <c r="N16" s="260">
        <v>0</v>
      </c>
      <c r="O16" s="260">
        <f>ROUND(E16*N16,2)</f>
        <v>0</v>
      </c>
      <c r="P16" s="260">
        <v>0</v>
      </c>
      <c r="Q16" s="260">
        <f>ROUND(E16*P16,2)</f>
        <v>0</v>
      </c>
      <c r="R16" s="262"/>
      <c r="S16" s="262" t="s">
        <v>316</v>
      </c>
      <c r="T16" s="263" t="s">
        <v>281</v>
      </c>
      <c r="U16" s="222">
        <v>0</v>
      </c>
      <c r="V16" s="222">
        <f>ROUND(E16*U16,2)</f>
        <v>0</v>
      </c>
      <c r="W16" s="222"/>
      <c r="X16" s="222" t="s">
        <v>399</v>
      </c>
      <c r="Y16" s="222" t="s">
        <v>283</v>
      </c>
      <c r="Z16" s="212"/>
      <c r="AA16" s="212"/>
      <c r="AB16" s="212"/>
      <c r="AC16" s="212"/>
      <c r="AD16" s="212"/>
      <c r="AE16" s="212"/>
      <c r="AF16" s="212"/>
      <c r="AG16" s="212" t="s">
        <v>1036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33.75" outlineLevel="1" x14ac:dyDescent="0.2">
      <c r="A17" s="236">
        <v>7</v>
      </c>
      <c r="B17" s="237" t="s">
        <v>3559</v>
      </c>
      <c r="C17" s="247" t="s">
        <v>3343</v>
      </c>
      <c r="D17" s="238" t="s">
        <v>564</v>
      </c>
      <c r="E17" s="239">
        <v>1312</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316</v>
      </c>
      <c r="T17" s="242" t="s">
        <v>281</v>
      </c>
      <c r="U17" s="222">
        <v>0</v>
      </c>
      <c r="V17" s="222">
        <f>ROUND(E17*U17,2)</f>
        <v>0</v>
      </c>
      <c r="W17" s="222"/>
      <c r="X17" s="222" t="s">
        <v>831</v>
      </c>
      <c r="Y17" s="222" t="s">
        <v>283</v>
      </c>
      <c r="Z17" s="212"/>
      <c r="AA17" s="212"/>
      <c r="AB17" s="212"/>
      <c r="AC17" s="212"/>
      <c r="AD17" s="212"/>
      <c r="AE17" s="212"/>
      <c r="AF17" s="212"/>
      <c r="AG17" s="212" t="s">
        <v>3344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48" t="s">
        <v>3560</v>
      </c>
      <c r="D18" s="244"/>
      <c r="E18" s="244"/>
      <c r="F18" s="244"/>
      <c r="G18" s="244"/>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286</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1" x14ac:dyDescent="0.2">
      <c r="A19" s="236">
        <v>8</v>
      </c>
      <c r="B19" s="237" t="s">
        <v>3561</v>
      </c>
      <c r="C19" s="247" t="s">
        <v>3343</v>
      </c>
      <c r="D19" s="238" t="s">
        <v>564</v>
      </c>
      <c r="E19" s="239">
        <v>132</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316</v>
      </c>
      <c r="T19" s="242" t="s">
        <v>281</v>
      </c>
      <c r="U19" s="222">
        <v>0</v>
      </c>
      <c r="V19" s="222">
        <f>ROUND(E19*U19,2)</f>
        <v>0</v>
      </c>
      <c r="W19" s="222"/>
      <c r="X19" s="222" t="s">
        <v>831</v>
      </c>
      <c r="Y19" s="222" t="s">
        <v>283</v>
      </c>
      <c r="Z19" s="212"/>
      <c r="AA19" s="212"/>
      <c r="AB19" s="212"/>
      <c r="AC19" s="212"/>
      <c r="AD19" s="212"/>
      <c r="AE19" s="212"/>
      <c r="AF19" s="212"/>
      <c r="AG19" s="212" t="s">
        <v>3344</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8" t="s">
        <v>3562</v>
      </c>
      <c r="D20" s="244"/>
      <c r="E20" s="244"/>
      <c r="F20" s="244"/>
      <c r="G20" s="244"/>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33.75" outlineLevel="1" x14ac:dyDescent="0.2">
      <c r="A21" s="236">
        <v>9</v>
      </c>
      <c r="B21" s="237" t="s">
        <v>3348</v>
      </c>
      <c r="C21" s="247" t="s">
        <v>3343</v>
      </c>
      <c r="D21" s="238" t="s">
        <v>564</v>
      </c>
      <c r="E21" s="239">
        <v>142</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c r="S21" s="241" t="s">
        <v>316</v>
      </c>
      <c r="T21" s="242" t="s">
        <v>281</v>
      </c>
      <c r="U21" s="222">
        <v>0</v>
      </c>
      <c r="V21" s="222">
        <f>ROUND(E21*U21,2)</f>
        <v>0</v>
      </c>
      <c r="W21" s="222"/>
      <c r="X21" s="222" t="s">
        <v>831</v>
      </c>
      <c r="Y21" s="222" t="s">
        <v>283</v>
      </c>
      <c r="Z21" s="212"/>
      <c r="AA21" s="212"/>
      <c r="AB21" s="212"/>
      <c r="AC21" s="212"/>
      <c r="AD21" s="212"/>
      <c r="AE21" s="212"/>
      <c r="AF21" s="212"/>
      <c r="AG21" s="212" t="s">
        <v>3344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48" t="s">
        <v>3349</v>
      </c>
      <c r="D22" s="244"/>
      <c r="E22" s="244"/>
      <c r="F22" s="244"/>
      <c r="G22" s="244"/>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286</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33.75" outlineLevel="1" x14ac:dyDescent="0.2">
      <c r="A23" s="257">
        <v>10</v>
      </c>
      <c r="B23" s="258" t="s">
        <v>3563</v>
      </c>
      <c r="C23" s="265" t="s">
        <v>3564</v>
      </c>
      <c r="D23" s="259" t="s">
        <v>564</v>
      </c>
      <c r="E23" s="260">
        <v>361</v>
      </c>
      <c r="F23" s="261"/>
      <c r="G23" s="262">
        <f>ROUND(E23*F23,2)</f>
        <v>0</v>
      </c>
      <c r="H23" s="261"/>
      <c r="I23" s="262">
        <f>ROUND(E23*H23,2)</f>
        <v>0</v>
      </c>
      <c r="J23" s="261"/>
      <c r="K23" s="262">
        <f>ROUND(E23*J23,2)</f>
        <v>0</v>
      </c>
      <c r="L23" s="262">
        <v>21</v>
      </c>
      <c r="M23" s="262">
        <f>G23*(1+L23/100)</f>
        <v>0</v>
      </c>
      <c r="N23" s="260">
        <v>2.7E-4</v>
      </c>
      <c r="O23" s="260">
        <f>ROUND(E23*N23,2)</f>
        <v>0.1</v>
      </c>
      <c r="P23" s="260">
        <v>0</v>
      </c>
      <c r="Q23" s="260">
        <f>ROUND(E23*P23,2)</f>
        <v>0</v>
      </c>
      <c r="R23" s="262" t="s">
        <v>889</v>
      </c>
      <c r="S23" s="262" t="s">
        <v>3354</v>
      </c>
      <c r="T23" s="263" t="s">
        <v>281</v>
      </c>
      <c r="U23" s="222">
        <v>0</v>
      </c>
      <c r="V23" s="222">
        <f>ROUND(E23*U23,2)</f>
        <v>0</v>
      </c>
      <c r="W23" s="222"/>
      <c r="X23" s="222" t="s">
        <v>831</v>
      </c>
      <c r="Y23" s="222" t="s">
        <v>283</v>
      </c>
      <c r="Z23" s="212"/>
      <c r="AA23" s="212"/>
      <c r="AB23" s="212"/>
      <c r="AC23" s="212"/>
      <c r="AD23" s="212"/>
      <c r="AE23" s="212"/>
      <c r="AF23" s="212"/>
      <c r="AG23" s="212" t="s">
        <v>3344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33.75" outlineLevel="1" x14ac:dyDescent="0.2">
      <c r="A24" s="257">
        <v>11</v>
      </c>
      <c r="B24" s="258" t="s">
        <v>3530</v>
      </c>
      <c r="C24" s="265" t="s">
        <v>3531</v>
      </c>
      <c r="D24" s="259" t="s">
        <v>564</v>
      </c>
      <c r="E24" s="260">
        <v>289</v>
      </c>
      <c r="F24" s="261"/>
      <c r="G24" s="262">
        <f>ROUND(E24*F24,2)</f>
        <v>0</v>
      </c>
      <c r="H24" s="261"/>
      <c r="I24" s="262">
        <f>ROUND(E24*H24,2)</f>
        <v>0</v>
      </c>
      <c r="J24" s="261"/>
      <c r="K24" s="262">
        <f>ROUND(E24*J24,2)</f>
        <v>0</v>
      </c>
      <c r="L24" s="262">
        <v>21</v>
      </c>
      <c r="M24" s="262">
        <f>G24*(1+L24/100)</f>
        <v>0</v>
      </c>
      <c r="N24" s="260">
        <v>5.9000000000000003E-4</v>
      </c>
      <c r="O24" s="260">
        <f>ROUND(E24*N24,2)</f>
        <v>0.17</v>
      </c>
      <c r="P24" s="260">
        <v>0</v>
      </c>
      <c r="Q24" s="260">
        <f>ROUND(E24*P24,2)</f>
        <v>0</v>
      </c>
      <c r="R24" s="262" t="s">
        <v>889</v>
      </c>
      <c r="S24" s="262" t="s">
        <v>3354</v>
      </c>
      <c r="T24" s="263" t="s">
        <v>281</v>
      </c>
      <c r="U24" s="222">
        <v>0</v>
      </c>
      <c r="V24" s="222">
        <f>ROUND(E24*U24,2)</f>
        <v>0</v>
      </c>
      <c r="W24" s="222"/>
      <c r="X24" s="222" t="s">
        <v>831</v>
      </c>
      <c r="Y24" s="222" t="s">
        <v>283</v>
      </c>
      <c r="Z24" s="212"/>
      <c r="AA24" s="212"/>
      <c r="AB24" s="212"/>
      <c r="AC24" s="212"/>
      <c r="AD24" s="212"/>
      <c r="AE24" s="212"/>
      <c r="AF24" s="212"/>
      <c r="AG24" s="212" t="s">
        <v>3344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33.75" outlineLevel="1" x14ac:dyDescent="0.2">
      <c r="A25" s="257">
        <v>12</v>
      </c>
      <c r="B25" s="258" t="s">
        <v>3352</v>
      </c>
      <c r="C25" s="265" t="s">
        <v>3353</v>
      </c>
      <c r="D25" s="259" t="s">
        <v>564</v>
      </c>
      <c r="E25" s="260">
        <v>223</v>
      </c>
      <c r="F25" s="261"/>
      <c r="G25" s="262">
        <f>ROUND(E25*F25,2)</f>
        <v>0</v>
      </c>
      <c r="H25" s="261"/>
      <c r="I25" s="262">
        <f>ROUND(E25*H25,2)</f>
        <v>0</v>
      </c>
      <c r="J25" s="261"/>
      <c r="K25" s="262">
        <f>ROUND(E25*J25,2)</f>
        <v>0</v>
      </c>
      <c r="L25" s="262">
        <v>21</v>
      </c>
      <c r="M25" s="262">
        <f>G25*(1+L25/100)</f>
        <v>0</v>
      </c>
      <c r="N25" s="260">
        <v>6.4999999999999997E-4</v>
      </c>
      <c r="O25" s="260">
        <f>ROUND(E25*N25,2)</f>
        <v>0.14000000000000001</v>
      </c>
      <c r="P25" s="260">
        <v>0</v>
      </c>
      <c r="Q25" s="260">
        <f>ROUND(E25*P25,2)</f>
        <v>0</v>
      </c>
      <c r="R25" s="262" t="s">
        <v>889</v>
      </c>
      <c r="S25" s="262" t="s">
        <v>3354</v>
      </c>
      <c r="T25" s="263" t="s">
        <v>281</v>
      </c>
      <c r="U25" s="222">
        <v>0</v>
      </c>
      <c r="V25" s="222">
        <f>ROUND(E25*U25,2)</f>
        <v>0</v>
      </c>
      <c r="W25" s="222"/>
      <c r="X25" s="222" t="s">
        <v>831</v>
      </c>
      <c r="Y25" s="222" t="s">
        <v>283</v>
      </c>
      <c r="Z25" s="212"/>
      <c r="AA25" s="212"/>
      <c r="AB25" s="212"/>
      <c r="AC25" s="212"/>
      <c r="AD25" s="212"/>
      <c r="AE25" s="212"/>
      <c r="AF25" s="212"/>
      <c r="AG25" s="212" t="s">
        <v>3344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33.75" outlineLevel="1" x14ac:dyDescent="0.2">
      <c r="A26" s="257">
        <v>13</v>
      </c>
      <c r="B26" s="258" t="s">
        <v>3565</v>
      </c>
      <c r="C26" s="265" t="s">
        <v>3566</v>
      </c>
      <c r="D26" s="259" t="s">
        <v>564</v>
      </c>
      <c r="E26" s="260">
        <v>40</v>
      </c>
      <c r="F26" s="261"/>
      <c r="G26" s="262">
        <f>ROUND(E26*F26,2)</f>
        <v>0</v>
      </c>
      <c r="H26" s="261"/>
      <c r="I26" s="262">
        <f>ROUND(E26*H26,2)</f>
        <v>0</v>
      </c>
      <c r="J26" s="261"/>
      <c r="K26" s="262">
        <f>ROUND(E26*J26,2)</f>
        <v>0</v>
      </c>
      <c r="L26" s="262">
        <v>21</v>
      </c>
      <c r="M26" s="262">
        <f>G26*(1+L26/100)</f>
        <v>0</v>
      </c>
      <c r="N26" s="260">
        <v>7.2000000000000005E-4</v>
      </c>
      <c r="O26" s="260">
        <f>ROUND(E26*N26,2)</f>
        <v>0.03</v>
      </c>
      <c r="P26" s="260">
        <v>0</v>
      </c>
      <c r="Q26" s="260">
        <f>ROUND(E26*P26,2)</f>
        <v>0</v>
      </c>
      <c r="R26" s="262" t="s">
        <v>889</v>
      </c>
      <c r="S26" s="262" t="s">
        <v>3354</v>
      </c>
      <c r="T26" s="263" t="s">
        <v>281</v>
      </c>
      <c r="U26" s="222">
        <v>0</v>
      </c>
      <c r="V26" s="222">
        <f>ROUND(E26*U26,2)</f>
        <v>0</v>
      </c>
      <c r="W26" s="222"/>
      <c r="X26" s="222" t="s">
        <v>831</v>
      </c>
      <c r="Y26" s="222" t="s">
        <v>283</v>
      </c>
      <c r="Z26" s="212"/>
      <c r="AA26" s="212"/>
      <c r="AB26" s="212"/>
      <c r="AC26" s="212"/>
      <c r="AD26" s="212"/>
      <c r="AE26" s="212"/>
      <c r="AF26" s="212"/>
      <c r="AG26" s="212" t="s">
        <v>3344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33.75" outlineLevel="1" x14ac:dyDescent="0.2">
      <c r="A27" s="257">
        <v>14</v>
      </c>
      <c r="B27" s="258" t="s">
        <v>3567</v>
      </c>
      <c r="C27" s="265" t="s">
        <v>3568</v>
      </c>
      <c r="D27" s="259" t="s">
        <v>564</v>
      </c>
      <c r="E27" s="260">
        <v>62</v>
      </c>
      <c r="F27" s="261"/>
      <c r="G27" s="262">
        <f>ROUND(E27*F27,2)</f>
        <v>0</v>
      </c>
      <c r="H27" s="261"/>
      <c r="I27" s="262">
        <f>ROUND(E27*H27,2)</f>
        <v>0</v>
      </c>
      <c r="J27" s="261"/>
      <c r="K27" s="262">
        <f>ROUND(E27*J27,2)</f>
        <v>0</v>
      </c>
      <c r="L27" s="262">
        <v>21</v>
      </c>
      <c r="M27" s="262">
        <f>G27*(1+L27/100)</f>
        <v>0</v>
      </c>
      <c r="N27" s="260">
        <v>1.39E-3</v>
      </c>
      <c r="O27" s="260">
        <f>ROUND(E27*N27,2)</f>
        <v>0.09</v>
      </c>
      <c r="P27" s="260">
        <v>0</v>
      </c>
      <c r="Q27" s="260">
        <f>ROUND(E27*P27,2)</f>
        <v>0</v>
      </c>
      <c r="R27" s="262" t="s">
        <v>889</v>
      </c>
      <c r="S27" s="262" t="s">
        <v>3354</v>
      </c>
      <c r="T27" s="263" t="s">
        <v>281</v>
      </c>
      <c r="U27" s="222">
        <v>0</v>
      </c>
      <c r="V27" s="222">
        <f>ROUND(E27*U27,2)</f>
        <v>0</v>
      </c>
      <c r="W27" s="222"/>
      <c r="X27" s="222" t="s">
        <v>831</v>
      </c>
      <c r="Y27" s="222" t="s">
        <v>283</v>
      </c>
      <c r="Z27" s="212"/>
      <c r="AA27" s="212"/>
      <c r="AB27" s="212"/>
      <c r="AC27" s="212"/>
      <c r="AD27" s="212"/>
      <c r="AE27" s="212"/>
      <c r="AF27" s="212"/>
      <c r="AG27" s="212" t="s">
        <v>3344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15</v>
      </c>
      <c r="B28" s="258" t="s">
        <v>3357</v>
      </c>
      <c r="C28" s="265" t="s">
        <v>3358</v>
      </c>
      <c r="D28" s="259" t="s">
        <v>0</v>
      </c>
      <c r="E28" s="260">
        <v>0.4</v>
      </c>
      <c r="F28" s="261"/>
      <c r="G28" s="262">
        <f>ROUND(E28*F28,2)</f>
        <v>0</v>
      </c>
      <c r="H28" s="261"/>
      <c r="I28" s="262">
        <f>ROUND(E28*H28,2)</f>
        <v>0</v>
      </c>
      <c r="J28" s="261"/>
      <c r="K28" s="262">
        <f>ROUND(E28*J28,2)</f>
        <v>0</v>
      </c>
      <c r="L28" s="262">
        <v>21</v>
      </c>
      <c r="M28" s="262">
        <f>G28*(1+L28/100)</f>
        <v>0</v>
      </c>
      <c r="N28" s="260">
        <v>0</v>
      </c>
      <c r="O28" s="260">
        <f>ROUND(E28*N28,2)</f>
        <v>0</v>
      </c>
      <c r="P28" s="260">
        <v>0</v>
      </c>
      <c r="Q28" s="260">
        <f>ROUND(E28*P28,2)</f>
        <v>0</v>
      </c>
      <c r="R28" s="262"/>
      <c r="S28" s="262" t="s">
        <v>316</v>
      </c>
      <c r="T28" s="263" t="s">
        <v>281</v>
      </c>
      <c r="U28" s="222">
        <v>0</v>
      </c>
      <c r="V28" s="222">
        <f>ROUND(E28*U28,2)</f>
        <v>0</v>
      </c>
      <c r="W28" s="222"/>
      <c r="X28" s="222" t="s">
        <v>831</v>
      </c>
      <c r="Y28" s="222" t="s">
        <v>283</v>
      </c>
      <c r="Z28" s="212"/>
      <c r="AA28" s="212"/>
      <c r="AB28" s="212"/>
      <c r="AC28" s="212"/>
      <c r="AD28" s="212"/>
      <c r="AE28" s="212"/>
      <c r="AF28" s="212"/>
      <c r="AG28" s="212" t="s">
        <v>3344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16</v>
      </c>
      <c r="B29" s="258" t="s">
        <v>3359</v>
      </c>
      <c r="C29" s="265" t="s">
        <v>3360</v>
      </c>
      <c r="D29" s="259" t="s">
        <v>492</v>
      </c>
      <c r="E29" s="260">
        <v>58</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c r="S29" s="262" t="s">
        <v>316</v>
      </c>
      <c r="T29" s="263" t="s">
        <v>281</v>
      </c>
      <c r="U29" s="222">
        <v>0</v>
      </c>
      <c r="V29" s="222">
        <f>ROUND(E29*U29,2)</f>
        <v>0</v>
      </c>
      <c r="W29" s="222"/>
      <c r="X29" s="222" t="s">
        <v>831</v>
      </c>
      <c r="Y29" s="222" t="s">
        <v>283</v>
      </c>
      <c r="Z29" s="212"/>
      <c r="AA29" s="212"/>
      <c r="AB29" s="212"/>
      <c r="AC29" s="212"/>
      <c r="AD29" s="212"/>
      <c r="AE29" s="212"/>
      <c r="AF29" s="212"/>
      <c r="AG29" s="212" t="s">
        <v>3344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
      <c r="A30" s="229" t="s">
        <v>275</v>
      </c>
      <c r="B30" s="230" t="s">
        <v>196</v>
      </c>
      <c r="C30" s="246" t="s">
        <v>197</v>
      </c>
      <c r="D30" s="231"/>
      <c r="E30" s="232"/>
      <c r="F30" s="233"/>
      <c r="G30" s="233">
        <f>SUMIF(AG31:AG59,"&lt;&gt;NOR",G31:G59)</f>
        <v>0</v>
      </c>
      <c r="H30" s="233"/>
      <c r="I30" s="233">
        <f>SUM(I31:I59)</f>
        <v>0</v>
      </c>
      <c r="J30" s="233"/>
      <c r="K30" s="233">
        <f>SUM(K31:K59)</f>
        <v>0</v>
      </c>
      <c r="L30" s="233"/>
      <c r="M30" s="233">
        <f>SUM(M31:M59)</f>
        <v>0</v>
      </c>
      <c r="N30" s="232"/>
      <c r="O30" s="232">
        <f>SUM(O31:O59)</f>
        <v>0.61999999999999988</v>
      </c>
      <c r="P30" s="232"/>
      <c r="Q30" s="232">
        <f>SUM(Q31:Q59)</f>
        <v>0</v>
      </c>
      <c r="R30" s="233"/>
      <c r="S30" s="233"/>
      <c r="T30" s="234"/>
      <c r="U30" s="228"/>
      <c r="V30" s="228">
        <f>SUM(V31:V59)</f>
        <v>1138.4600000000003</v>
      </c>
      <c r="W30" s="228"/>
      <c r="X30" s="228"/>
      <c r="Y30" s="228"/>
      <c r="AG30" t="s">
        <v>276</v>
      </c>
    </row>
    <row r="31" spans="1:60" ht="22.5" outlineLevel="1" x14ac:dyDescent="0.2">
      <c r="A31" s="236">
        <v>17</v>
      </c>
      <c r="B31" s="237" t="s">
        <v>3438</v>
      </c>
      <c r="C31" s="247" t="s">
        <v>3439</v>
      </c>
      <c r="D31" s="238" t="s">
        <v>564</v>
      </c>
      <c r="E31" s="239">
        <v>2199</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t="s">
        <v>3367</v>
      </c>
      <c r="S31" s="241" t="s">
        <v>280</v>
      </c>
      <c r="T31" s="242" t="s">
        <v>441</v>
      </c>
      <c r="U31" s="222">
        <v>2.1000000000000001E-2</v>
      </c>
      <c r="V31" s="222">
        <f>ROUND(E31*U31,2)</f>
        <v>46.18</v>
      </c>
      <c r="W31" s="222"/>
      <c r="X31" s="222" t="s">
        <v>399</v>
      </c>
      <c r="Y31" s="222" t="s">
        <v>283</v>
      </c>
      <c r="Z31" s="212"/>
      <c r="AA31" s="212"/>
      <c r="AB31" s="212"/>
      <c r="AC31" s="212"/>
      <c r="AD31" s="212"/>
      <c r="AE31" s="212"/>
      <c r="AF31" s="212"/>
      <c r="AG31" s="212" t="s">
        <v>1036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8" t="s">
        <v>2023</v>
      </c>
      <c r="D32" s="244"/>
      <c r="E32" s="244"/>
      <c r="F32" s="244"/>
      <c r="G32" s="244"/>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36">
        <v>18</v>
      </c>
      <c r="B33" s="237" t="s">
        <v>3569</v>
      </c>
      <c r="C33" s="247" t="s">
        <v>3570</v>
      </c>
      <c r="D33" s="238" t="s">
        <v>564</v>
      </c>
      <c r="E33" s="239">
        <v>40</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t="s">
        <v>3367</v>
      </c>
      <c r="S33" s="241" t="s">
        <v>280</v>
      </c>
      <c r="T33" s="242" t="s">
        <v>441</v>
      </c>
      <c r="U33" s="222">
        <v>3.2000000000000001E-2</v>
      </c>
      <c r="V33" s="222">
        <f>ROUND(E33*U33,2)</f>
        <v>1.28</v>
      </c>
      <c r="W33" s="222"/>
      <c r="X33" s="222" t="s">
        <v>399</v>
      </c>
      <c r="Y33" s="222" t="s">
        <v>283</v>
      </c>
      <c r="Z33" s="212"/>
      <c r="AA33" s="212"/>
      <c r="AB33" s="212"/>
      <c r="AC33" s="212"/>
      <c r="AD33" s="212"/>
      <c r="AE33" s="212"/>
      <c r="AF33" s="212"/>
      <c r="AG33" s="212" t="s">
        <v>1036</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8" t="s">
        <v>2023</v>
      </c>
      <c r="D34" s="244"/>
      <c r="E34" s="244"/>
      <c r="F34" s="244"/>
      <c r="G34" s="244"/>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36">
        <v>19</v>
      </c>
      <c r="B35" s="237" t="s">
        <v>3440</v>
      </c>
      <c r="C35" s="247" t="s">
        <v>3441</v>
      </c>
      <c r="D35" s="238" t="s">
        <v>564</v>
      </c>
      <c r="E35" s="239">
        <v>132</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t="s">
        <v>3367</v>
      </c>
      <c r="S35" s="241" t="s">
        <v>280</v>
      </c>
      <c r="T35" s="242" t="s">
        <v>441</v>
      </c>
      <c r="U35" s="222">
        <v>3.2000000000000001E-2</v>
      </c>
      <c r="V35" s="222">
        <f>ROUND(E35*U35,2)</f>
        <v>4.22</v>
      </c>
      <c r="W35" s="222"/>
      <c r="X35" s="222" t="s">
        <v>399</v>
      </c>
      <c r="Y35" s="222" t="s">
        <v>283</v>
      </c>
      <c r="Z35" s="212"/>
      <c r="AA35" s="212"/>
      <c r="AB35" s="212"/>
      <c r="AC35" s="212"/>
      <c r="AD35" s="212"/>
      <c r="AE35" s="212"/>
      <c r="AF35" s="212"/>
      <c r="AG35" s="212" t="s">
        <v>1036</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8" t="s">
        <v>2023</v>
      </c>
      <c r="D36" s="244"/>
      <c r="E36" s="244"/>
      <c r="F36" s="244"/>
      <c r="G36" s="244"/>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286</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20</v>
      </c>
      <c r="B37" s="237" t="s">
        <v>3442</v>
      </c>
      <c r="C37" s="247" t="s">
        <v>3443</v>
      </c>
      <c r="D37" s="238" t="s">
        <v>564</v>
      </c>
      <c r="E37" s="239">
        <v>62</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t="s">
        <v>3367</v>
      </c>
      <c r="S37" s="241" t="s">
        <v>280</v>
      </c>
      <c r="T37" s="242" t="s">
        <v>441</v>
      </c>
      <c r="U37" s="222">
        <v>4.2000000000000003E-2</v>
      </c>
      <c r="V37" s="222">
        <f>ROUND(E37*U37,2)</f>
        <v>2.6</v>
      </c>
      <c r="W37" s="222"/>
      <c r="X37" s="222" t="s">
        <v>399</v>
      </c>
      <c r="Y37" s="222" t="s">
        <v>283</v>
      </c>
      <c r="Z37" s="212"/>
      <c r="AA37" s="212"/>
      <c r="AB37" s="212"/>
      <c r="AC37" s="212"/>
      <c r="AD37" s="212"/>
      <c r="AE37" s="212"/>
      <c r="AF37" s="212"/>
      <c r="AG37" s="212" t="s">
        <v>1036</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8" t="s">
        <v>2023</v>
      </c>
      <c r="D38" s="244"/>
      <c r="E38" s="244"/>
      <c r="F38" s="244"/>
      <c r="G38" s="244"/>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286</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21</v>
      </c>
      <c r="B39" s="237" t="s">
        <v>3444</v>
      </c>
      <c r="C39" s="247" t="s">
        <v>3445</v>
      </c>
      <c r="D39" s="238" t="s">
        <v>564</v>
      </c>
      <c r="E39" s="239">
        <v>142</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t="s">
        <v>3367</v>
      </c>
      <c r="S39" s="241" t="s">
        <v>280</v>
      </c>
      <c r="T39" s="242" t="s">
        <v>441</v>
      </c>
      <c r="U39" s="222">
        <v>5.2999999999999999E-2</v>
      </c>
      <c r="V39" s="222">
        <f>ROUND(E39*U39,2)</f>
        <v>7.53</v>
      </c>
      <c r="W39" s="222"/>
      <c r="X39" s="222" t="s">
        <v>399</v>
      </c>
      <c r="Y39" s="222" t="s">
        <v>283</v>
      </c>
      <c r="Z39" s="212"/>
      <c r="AA39" s="212"/>
      <c r="AB39" s="212"/>
      <c r="AC39" s="212"/>
      <c r="AD39" s="212"/>
      <c r="AE39" s="212"/>
      <c r="AF39" s="212"/>
      <c r="AG39" s="212" t="s">
        <v>1036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48" t="s">
        <v>2023</v>
      </c>
      <c r="D40" s="244"/>
      <c r="E40" s="244"/>
      <c r="F40" s="244"/>
      <c r="G40" s="244"/>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7">
        <v>22</v>
      </c>
      <c r="B41" s="258" t="s">
        <v>3571</v>
      </c>
      <c r="C41" s="265" t="s">
        <v>3572</v>
      </c>
      <c r="D41" s="259" t="s">
        <v>564</v>
      </c>
      <c r="E41" s="260">
        <v>1689</v>
      </c>
      <c r="F41" s="261"/>
      <c r="G41" s="262">
        <f>ROUND(E41*F41,2)</f>
        <v>0</v>
      </c>
      <c r="H41" s="261"/>
      <c r="I41" s="262">
        <f>ROUND(E41*H41,2)</f>
        <v>0</v>
      </c>
      <c r="J41" s="261"/>
      <c r="K41" s="262">
        <f>ROUND(E41*J41,2)</f>
        <v>0</v>
      </c>
      <c r="L41" s="262">
        <v>21</v>
      </c>
      <c r="M41" s="262">
        <f>G41*(1+L41/100)</f>
        <v>0</v>
      </c>
      <c r="N41" s="260">
        <v>2.4000000000000001E-4</v>
      </c>
      <c r="O41" s="260">
        <f>ROUND(E41*N41,2)</f>
        <v>0.41</v>
      </c>
      <c r="P41" s="260">
        <v>0</v>
      </c>
      <c r="Q41" s="260">
        <f>ROUND(E41*P41,2)</f>
        <v>0</v>
      </c>
      <c r="R41" s="262" t="s">
        <v>3367</v>
      </c>
      <c r="S41" s="262" t="s">
        <v>280</v>
      </c>
      <c r="T41" s="263" t="s">
        <v>441</v>
      </c>
      <c r="U41" s="222">
        <v>0.35</v>
      </c>
      <c r="V41" s="222">
        <f>ROUND(E41*U41,2)</f>
        <v>591.15</v>
      </c>
      <c r="W41" s="222"/>
      <c r="X41" s="222" t="s">
        <v>399</v>
      </c>
      <c r="Y41" s="222" t="s">
        <v>283</v>
      </c>
      <c r="Z41" s="212"/>
      <c r="AA41" s="212"/>
      <c r="AB41" s="212"/>
      <c r="AC41" s="212"/>
      <c r="AD41" s="212"/>
      <c r="AE41" s="212"/>
      <c r="AF41" s="212"/>
      <c r="AG41" s="212" t="s">
        <v>1036</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7">
        <v>23</v>
      </c>
      <c r="B42" s="258" t="s">
        <v>3573</v>
      </c>
      <c r="C42" s="265" t="s">
        <v>3574</v>
      </c>
      <c r="D42" s="259" t="s">
        <v>564</v>
      </c>
      <c r="E42" s="260">
        <v>296</v>
      </c>
      <c r="F42" s="261"/>
      <c r="G42" s="262">
        <f>ROUND(E42*F42,2)</f>
        <v>0</v>
      </c>
      <c r="H42" s="261"/>
      <c r="I42" s="262">
        <f>ROUND(E42*H42,2)</f>
        <v>0</v>
      </c>
      <c r="J42" s="261"/>
      <c r="K42" s="262">
        <f>ROUND(E42*J42,2)</f>
        <v>0</v>
      </c>
      <c r="L42" s="262">
        <v>21</v>
      </c>
      <c r="M42" s="262">
        <f>G42*(1+L42/100)</f>
        <v>0</v>
      </c>
      <c r="N42" s="260">
        <v>1.3999999999999999E-4</v>
      </c>
      <c r="O42" s="260">
        <f>ROUND(E42*N42,2)</f>
        <v>0.04</v>
      </c>
      <c r="P42" s="260">
        <v>0</v>
      </c>
      <c r="Q42" s="260">
        <f>ROUND(E42*P42,2)</f>
        <v>0</v>
      </c>
      <c r="R42" s="262" t="s">
        <v>3367</v>
      </c>
      <c r="S42" s="262" t="s">
        <v>280</v>
      </c>
      <c r="T42" s="263" t="s">
        <v>441</v>
      </c>
      <c r="U42" s="222">
        <v>0.33</v>
      </c>
      <c r="V42" s="222">
        <f>ROUND(E42*U42,2)</f>
        <v>97.68</v>
      </c>
      <c r="W42" s="222"/>
      <c r="X42" s="222" t="s">
        <v>399</v>
      </c>
      <c r="Y42" s="222" t="s">
        <v>283</v>
      </c>
      <c r="Z42" s="212"/>
      <c r="AA42" s="212"/>
      <c r="AB42" s="212"/>
      <c r="AC42" s="212"/>
      <c r="AD42" s="212"/>
      <c r="AE42" s="212"/>
      <c r="AF42" s="212"/>
      <c r="AG42" s="212" t="s">
        <v>1036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7">
        <v>24</v>
      </c>
      <c r="B43" s="258" t="s">
        <v>3575</v>
      </c>
      <c r="C43" s="265" t="s">
        <v>3576</v>
      </c>
      <c r="D43" s="259" t="s">
        <v>564</v>
      </c>
      <c r="E43" s="260">
        <v>223</v>
      </c>
      <c r="F43" s="261"/>
      <c r="G43" s="262">
        <f>ROUND(E43*F43,2)</f>
        <v>0</v>
      </c>
      <c r="H43" s="261"/>
      <c r="I43" s="262">
        <f>ROUND(E43*H43,2)</f>
        <v>0</v>
      </c>
      <c r="J43" s="261"/>
      <c r="K43" s="262">
        <f>ROUND(E43*J43,2)</f>
        <v>0</v>
      </c>
      <c r="L43" s="262">
        <v>21</v>
      </c>
      <c r="M43" s="262">
        <f>G43*(1+L43/100)</f>
        <v>0</v>
      </c>
      <c r="N43" s="260">
        <v>1.9000000000000001E-4</v>
      </c>
      <c r="O43" s="260">
        <f>ROUND(E43*N43,2)</f>
        <v>0.04</v>
      </c>
      <c r="P43" s="260">
        <v>0</v>
      </c>
      <c r="Q43" s="260">
        <f>ROUND(E43*P43,2)</f>
        <v>0</v>
      </c>
      <c r="R43" s="262" t="s">
        <v>3367</v>
      </c>
      <c r="S43" s="262" t="s">
        <v>280</v>
      </c>
      <c r="T43" s="263" t="s">
        <v>441</v>
      </c>
      <c r="U43" s="222">
        <v>0.38100000000000001</v>
      </c>
      <c r="V43" s="222">
        <f>ROUND(E43*U43,2)</f>
        <v>84.96</v>
      </c>
      <c r="W43" s="222"/>
      <c r="X43" s="222" t="s">
        <v>399</v>
      </c>
      <c r="Y43" s="222" t="s">
        <v>283</v>
      </c>
      <c r="Z43" s="212"/>
      <c r="AA43" s="212"/>
      <c r="AB43" s="212"/>
      <c r="AC43" s="212"/>
      <c r="AD43" s="212"/>
      <c r="AE43" s="212"/>
      <c r="AF43" s="212"/>
      <c r="AG43" s="212" t="s">
        <v>1036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57">
        <v>25</v>
      </c>
      <c r="B44" s="258" t="s">
        <v>3577</v>
      </c>
      <c r="C44" s="265" t="s">
        <v>3578</v>
      </c>
      <c r="D44" s="259" t="s">
        <v>564</v>
      </c>
      <c r="E44" s="260">
        <v>40</v>
      </c>
      <c r="F44" s="261"/>
      <c r="G44" s="262">
        <f>ROUND(E44*F44,2)</f>
        <v>0</v>
      </c>
      <c r="H44" s="261"/>
      <c r="I44" s="262">
        <f>ROUND(E44*H44,2)</f>
        <v>0</v>
      </c>
      <c r="J44" s="261"/>
      <c r="K44" s="262">
        <f>ROUND(E44*J44,2)</f>
        <v>0</v>
      </c>
      <c r="L44" s="262">
        <v>21</v>
      </c>
      <c r="M44" s="262">
        <f>G44*(1+L44/100)</f>
        <v>0</v>
      </c>
      <c r="N44" s="260">
        <v>2.3000000000000001E-4</v>
      </c>
      <c r="O44" s="260">
        <f>ROUND(E44*N44,2)</f>
        <v>0.01</v>
      </c>
      <c r="P44" s="260">
        <v>0</v>
      </c>
      <c r="Q44" s="260">
        <f>ROUND(E44*P44,2)</f>
        <v>0</v>
      </c>
      <c r="R44" s="262" t="s">
        <v>3367</v>
      </c>
      <c r="S44" s="262" t="s">
        <v>280</v>
      </c>
      <c r="T44" s="263" t="s">
        <v>441</v>
      </c>
      <c r="U44" s="222">
        <v>0.433</v>
      </c>
      <c r="V44" s="222">
        <f>ROUND(E44*U44,2)</f>
        <v>17.32</v>
      </c>
      <c r="W44" s="222"/>
      <c r="X44" s="222" t="s">
        <v>399</v>
      </c>
      <c r="Y44" s="222" t="s">
        <v>283</v>
      </c>
      <c r="Z44" s="212"/>
      <c r="AA44" s="212"/>
      <c r="AB44" s="212"/>
      <c r="AC44" s="212"/>
      <c r="AD44" s="212"/>
      <c r="AE44" s="212"/>
      <c r="AF44" s="212"/>
      <c r="AG44" s="212" t="s">
        <v>1036</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7">
        <v>26</v>
      </c>
      <c r="B45" s="258" t="s">
        <v>3579</v>
      </c>
      <c r="C45" s="265" t="s">
        <v>3580</v>
      </c>
      <c r="D45" s="259" t="s">
        <v>564</v>
      </c>
      <c r="E45" s="260">
        <v>132</v>
      </c>
      <c r="F45" s="261"/>
      <c r="G45" s="262">
        <f>ROUND(E45*F45,2)</f>
        <v>0</v>
      </c>
      <c r="H45" s="261"/>
      <c r="I45" s="262">
        <f>ROUND(E45*H45,2)</f>
        <v>0</v>
      </c>
      <c r="J45" s="261"/>
      <c r="K45" s="262">
        <f>ROUND(E45*J45,2)</f>
        <v>0</v>
      </c>
      <c r="L45" s="262">
        <v>21</v>
      </c>
      <c r="M45" s="262">
        <f>G45*(1+L45/100)</f>
        <v>0</v>
      </c>
      <c r="N45" s="260">
        <v>2.7999999999999998E-4</v>
      </c>
      <c r="O45" s="260">
        <f>ROUND(E45*N45,2)</f>
        <v>0.04</v>
      </c>
      <c r="P45" s="260">
        <v>0</v>
      </c>
      <c r="Q45" s="260">
        <f>ROUND(E45*P45,2)</f>
        <v>0</v>
      </c>
      <c r="R45" s="262" t="s">
        <v>3367</v>
      </c>
      <c r="S45" s="262" t="s">
        <v>280</v>
      </c>
      <c r="T45" s="263" t="s">
        <v>441</v>
      </c>
      <c r="U45" s="222">
        <v>0.56699999999999995</v>
      </c>
      <c r="V45" s="222">
        <f>ROUND(E45*U45,2)</f>
        <v>74.84</v>
      </c>
      <c r="W45" s="222"/>
      <c r="X45" s="222" t="s">
        <v>399</v>
      </c>
      <c r="Y45" s="222" t="s">
        <v>283</v>
      </c>
      <c r="Z45" s="212"/>
      <c r="AA45" s="212"/>
      <c r="AB45" s="212"/>
      <c r="AC45" s="212"/>
      <c r="AD45" s="212"/>
      <c r="AE45" s="212"/>
      <c r="AF45" s="212"/>
      <c r="AG45" s="212" t="s">
        <v>1036</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57">
        <v>27</v>
      </c>
      <c r="B46" s="258" t="s">
        <v>3581</v>
      </c>
      <c r="C46" s="265" t="s">
        <v>3582</v>
      </c>
      <c r="D46" s="259" t="s">
        <v>564</v>
      </c>
      <c r="E46" s="260">
        <v>62</v>
      </c>
      <c r="F46" s="261"/>
      <c r="G46" s="262">
        <f>ROUND(E46*F46,2)</f>
        <v>0</v>
      </c>
      <c r="H46" s="261"/>
      <c r="I46" s="262">
        <f>ROUND(E46*H46,2)</f>
        <v>0</v>
      </c>
      <c r="J46" s="261"/>
      <c r="K46" s="262">
        <f>ROUND(E46*J46,2)</f>
        <v>0</v>
      </c>
      <c r="L46" s="262">
        <v>21</v>
      </c>
      <c r="M46" s="262">
        <f>G46*(1+L46/100)</f>
        <v>0</v>
      </c>
      <c r="N46" s="260">
        <v>3.4000000000000002E-4</v>
      </c>
      <c r="O46" s="260">
        <f>ROUND(E46*N46,2)</f>
        <v>0.02</v>
      </c>
      <c r="P46" s="260">
        <v>0</v>
      </c>
      <c r="Q46" s="260">
        <f>ROUND(E46*P46,2)</f>
        <v>0</v>
      </c>
      <c r="R46" s="262" t="s">
        <v>3367</v>
      </c>
      <c r="S46" s="262" t="s">
        <v>280</v>
      </c>
      <c r="T46" s="263" t="s">
        <v>441</v>
      </c>
      <c r="U46" s="222">
        <v>0.752</v>
      </c>
      <c r="V46" s="222">
        <f>ROUND(E46*U46,2)</f>
        <v>46.62</v>
      </c>
      <c r="W46" s="222"/>
      <c r="X46" s="222" t="s">
        <v>399</v>
      </c>
      <c r="Y46" s="222" t="s">
        <v>283</v>
      </c>
      <c r="Z46" s="212"/>
      <c r="AA46" s="212"/>
      <c r="AB46" s="212"/>
      <c r="AC46" s="212"/>
      <c r="AD46" s="212"/>
      <c r="AE46" s="212"/>
      <c r="AF46" s="212"/>
      <c r="AG46" s="212" t="s">
        <v>1036</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57">
        <v>28</v>
      </c>
      <c r="B47" s="258" t="s">
        <v>3583</v>
      </c>
      <c r="C47" s="265" t="s">
        <v>3584</v>
      </c>
      <c r="D47" s="259" t="s">
        <v>564</v>
      </c>
      <c r="E47" s="260">
        <v>142</v>
      </c>
      <c r="F47" s="261"/>
      <c r="G47" s="262">
        <f>ROUND(E47*F47,2)</f>
        <v>0</v>
      </c>
      <c r="H47" s="261"/>
      <c r="I47" s="262">
        <f>ROUND(E47*H47,2)</f>
        <v>0</v>
      </c>
      <c r="J47" s="261"/>
      <c r="K47" s="262">
        <f>ROUND(E47*J47,2)</f>
        <v>0</v>
      </c>
      <c r="L47" s="262">
        <v>21</v>
      </c>
      <c r="M47" s="262">
        <f>G47*(1+L47/100)</f>
        <v>0</v>
      </c>
      <c r="N47" s="260">
        <v>4.4000000000000002E-4</v>
      </c>
      <c r="O47" s="260">
        <f>ROUND(E47*N47,2)</f>
        <v>0.06</v>
      </c>
      <c r="P47" s="260">
        <v>0</v>
      </c>
      <c r="Q47" s="260">
        <f>ROUND(E47*P47,2)</f>
        <v>0</v>
      </c>
      <c r="R47" s="262" t="s">
        <v>3367</v>
      </c>
      <c r="S47" s="262" t="s">
        <v>280</v>
      </c>
      <c r="T47" s="263" t="s">
        <v>441</v>
      </c>
      <c r="U47" s="222">
        <v>0.82399999999999995</v>
      </c>
      <c r="V47" s="222">
        <f>ROUND(E47*U47,2)</f>
        <v>117.01</v>
      </c>
      <c r="W47" s="222"/>
      <c r="X47" s="222" t="s">
        <v>399</v>
      </c>
      <c r="Y47" s="222" t="s">
        <v>283</v>
      </c>
      <c r="Z47" s="212"/>
      <c r="AA47" s="212"/>
      <c r="AB47" s="212"/>
      <c r="AC47" s="212"/>
      <c r="AD47" s="212"/>
      <c r="AE47" s="212"/>
      <c r="AF47" s="212"/>
      <c r="AG47" s="212" t="s">
        <v>1036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57">
        <v>29</v>
      </c>
      <c r="B48" s="258" t="s">
        <v>3585</v>
      </c>
      <c r="C48" s="265" t="s">
        <v>3586</v>
      </c>
      <c r="D48" s="259" t="s">
        <v>482</v>
      </c>
      <c r="E48" s="260">
        <v>14.5</v>
      </c>
      <c r="F48" s="261"/>
      <c r="G48" s="262">
        <f>ROUND(E48*F48,2)</f>
        <v>0</v>
      </c>
      <c r="H48" s="261"/>
      <c r="I48" s="262">
        <f>ROUND(E48*H48,2)</f>
        <v>0</v>
      </c>
      <c r="J48" s="261"/>
      <c r="K48" s="262">
        <f>ROUND(E48*J48,2)</f>
        <v>0</v>
      </c>
      <c r="L48" s="262">
        <v>21</v>
      </c>
      <c r="M48" s="262">
        <f>G48*(1+L48/100)</f>
        <v>0</v>
      </c>
      <c r="N48" s="260">
        <v>0</v>
      </c>
      <c r="O48" s="260">
        <f>ROUND(E48*N48,2)</f>
        <v>0</v>
      </c>
      <c r="P48" s="260">
        <v>0</v>
      </c>
      <c r="Q48" s="260">
        <f>ROUND(E48*P48,2)</f>
        <v>0</v>
      </c>
      <c r="R48" s="262" t="s">
        <v>3367</v>
      </c>
      <c r="S48" s="262" t="s">
        <v>280</v>
      </c>
      <c r="T48" s="263" t="s">
        <v>441</v>
      </c>
      <c r="U48" s="222">
        <v>3.246</v>
      </c>
      <c r="V48" s="222">
        <f>ROUND(E48*U48,2)</f>
        <v>47.07</v>
      </c>
      <c r="W48" s="222"/>
      <c r="X48" s="222" t="s">
        <v>399</v>
      </c>
      <c r="Y48" s="222" t="s">
        <v>283</v>
      </c>
      <c r="Z48" s="212"/>
      <c r="AA48" s="212"/>
      <c r="AB48" s="212"/>
      <c r="AC48" s="212"/>
      <c r="AD48" s="212"/>
      <c r="AE48" s="212"/>
      <c r="AF48" s="212"/>
      <c r="AG48" s="212" t="s">
        <v>1036</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22.5" outlineLevel="1" x14ac:dyDescent="0.2">
      <c r="A49" s="257">
        <v>30</v>
      </c>
      <c r="B49" s="258" t="s">
        <v>3557</v>
      </c>
      <c r="C49" s="265" t="s">
        <v>3587</v>
      </c>
      <c r="D49" s="259" t="s">
        <v>564</v>
      </c>
      <c r="E49" s="260">
        <v>1326</v>
      </c>
      <c r="F49" s="261"/>
      <c r="G49" s="262">
        <f>ROUND(E49*F49,2)</f>
        <v>0</v>
      </c>
      <c r="H49" s="261"/>
      <c r="I49" s="262">
        <f>ROUND(E49*H49,2)</f>
        <v>0</v>
      </c>
      <c r="J49" s="261"/>
      <c r="K49" s="262">
        <f>ROUND(E49*J49,2)</f>
        <v>0</v>
      </c>
      <c r="L49" s="262">
        <v>21</v>
      </c>
      <c r="M49" s="262">
        <f>G49*(1+L49/100)</f>
        <v>0</v>
      </c>
      <c r="N49" s="260">
        <v>0</v>
      </c>
      <c r="O49" s="260">
        <f>ROUND(E49*N49,2)</f>
        <v>0</v>
      </c>
      <c r="P49" s="260">
        <v>0</v>
      </c>
      <c r="Q49" s="260">
        <f>ROUND(E49*P49,2)</f>
        <v>0</v>
      </c>
      <c r="R49" s="262"/>
      <c r="S49" s="262" t="s">
        <v>316</v>
      </c>
      <c r="T49" s="263" t="s">
        <v>281</v>
      </c>
      <c r="U49" s="222">
        <v>0</v>
      </c>
      <c r="V49" s="222">
        <f>ROUND(E49*U49,2)</f>
        <v>0</v>
      </c>
      <c r="W49" s="222"/>
      <c r="X49" s="222" t="s">
        <v>399</v>
      </c>
      <c r="Y49" s="222" t="s">
        <v>283</v>
      </c>
      <c r="Z49" s="212"/>
      <c r="AA49" s="212"/>
      <c r="AB49" s="212"/>
      <c r="AC49" s="212"/>
      <c r="AD49" s="212"/>
      <c r="AE49" s="212"/>
      <c r="AF49" s="212"/>
      <c r="AG49" s="212" t="s">
        <v>1036</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57">
        <v>31</v>
      </c>
      <c r="B50" s="258" t="s">
        <v>3588</v>
      </c>
      <c r="C50" s="265" t="s">
        <v>3589</v>
      </c>
      <c r="D50" s="259" t="s">
        <v>564</v>
      </c>
      <c r="E50" s="260">
        <v>361</v>
      </c>
      <c r="F50" s="261"/>
      <c r="G50" s="262">
        <f>ROUND(E50*F50,2)</f>
        <v>0</v>
      </c>
      <c r="H50" s="261"/>
      <c r="I50" s="262">
        <f>ROUND(E50*H50,2)</f>
        <v>0</v>
      </c>
      <c r="J50" s="261"/>
      <c r="K50" s="262">
        <f>ROUND(E50*J50,2)</f>
        <v>0</v>
      </c>
      <c r="L50" s="262">
        <v>21</v>
      </c>
      <c r="M50" s="262">
        <f>G50*(1+L50/100)</f>
        <v>0</v>
      </c>
      <c r="N50" s="260">
        <v>0</v>
      </c>
      <c r="O50" s="260">
        <f>ROUND(E50*N50,2)</f>
        <v>0</v>
      </c>
      <c r="P50" s="260">
        <v>0</v>
      </c>
      <c r="Q50" s="260">
        <f>ROUND(E50*P50,2)</f>
        <v>0</v>
      </c>
      <c r="R50" s="262"/>
      <c r="S50" s="262" t="s">
        <v>316</v>
      </c>
      <c r="T50" s="263" t="s">
        <v>281</v>
      </c>
      <c r="U50" s="222">
        <v>0</v>
      </c>
      <c r="V50" s="222">
        <f>ROUND(E50*U50,2)</f>
        <v>0</v>
      </c>
      <c r="W50" s="222"/>
      <c r="X50" s="222" t="s">
        <v>399</v>
      </c>
      <c r="Y50" s="222" t="s">
        <v>283</v>
      </c>
      <c r="Z50" s="212"/>
      <c r="AA50" s="212"/>
      <c r="AB50" s="212"/>
      <c r="AC50" s="212"/>
      <c r="AD50" s="212"/>
      <c r="AE50" s="212"/>
      <c r="AF50" s="212"/>
      <c r="AG50" s="212" t="s">
        <v>1036</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57">
        <v>32</v>
      </c>
      <c r="B51" s="258" t="s">
        <v>3527</v>
      </c>
      <c r="C51" s="265" t="s">
        <v>3590</v>
      </c>
      <c r="D51" s="259" t="s">
        <v>564</v>
      </c>
      <c r="E51" s="260">
        <v>289</v>
      </c>
      <c r="F51" s="261"/>
      <c r="G51" s="262">
        <f>ROUND(E51*F51,2)</f>
        <v>0</v>
      </c>
      <c r="H51" s="261"/>
      <c r="I51" s="262">
        <f>ROUND(E51*H51,2)</f>
        <v>0</v>
      </c>
      <c r="J51" s="261"/>
      <c r="K51" s="262">
        <f>ROUND(E51*J51,2)</f>
        <v>0</v>
      </c>
      <c r="L51" s="262">
        <v>21</v>
      </c>
      <c r="M51" s="262">
        <f>G51*(1+L51/100)</f>
        <v>0</v>
      </c>
      <c r="N51" s="260">
        <v>0</v>
      </c>
      <c r="O51" s="260">
        <f>ROUND(E51*N51,2)</f>
        <v>0</v>
      </c>
      <c r="P51" s="260">
        <v>0</v>
      </c>
      <c r="Q51" s="260">
        <f>ROUND(E51*P51,2)</f>
        <v>0</v>
      </c>
      <c r="R51" s="262"/>
      <c r="S51" s="262" t="s">
        <v>316</v>
      </c>
      <c r="T51" s="263" t="s">
        <v>281</v>
      </c>
      <c r="U51" s="222">
        <v>0</v>
      </c>
      <c r="V51" s="222">
        <f>ROUND(E51*U51,2)</f>
        <v>0</v>
      </c>
      <c r="W51" s="222"/>
      <c r="X51" s="222" t="s">
        <v>399</v>
      </c>
      <c r="Y51" s="222" t="s">
        <v>283</v>
      </c>
      <c r="Z51" s="212"/>
      <c r="AA51" s="212"/>
      <c r="AB51" s="212"/>
      <c r="AC51" s="212"/>
      <c r="AD51" s="212"/>
      <c r="AE51" s="212"/>
      <c r="AF51" s="212"/>
      <c r="AG51" s="212" t="s">
        <v>1036</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57">
        <v>33</v>
      </c>
      <c r="B52" s="258" t="s">
        <v>3591</v>
      </c>
      <c r="C52" s="265" t="s">
        <v>3592</v>
      </c>
      <c r="D52" s="259" t="s">
        <v>564</v>
      </c>
      <c r="E52" s="260">
        <v>223</v>
      </c>
      <c r="F52" s="261"/>
      <c r="G52" s="262">
        <f>ROUND(E52*F52,2)</f>
        <v>0</v>
      </c>
      <c r="H52" s="261"/>
      <c r="I52" s="262">
        <f>ROUND(E52*H52,2)</f>
        <v>0</v>
      </c>
      <c r="J52" s="261"/>
      <c r="K52" s="262">
        <f>ROUND(E52*J52,2)</f>
        <v>0</v>
      </c>
      <c r="L52" s="262">
        <v>21</v>
      </c>
      <c r="M52" s="262">
        <f>G52*(1+L52/100)</f>
        <v>0</v>
      </c>
      <c r="N52" s="260">
        <v>0</v>
      </c>
      <c r="O52" s="260">
        <f>ROUND(E52*N52,2)</f>
        <v>0</v>
      </c>
      <c r="P52" s="260">
        <v>0</v>
      </c>
      <c r="Q52" s="260">
        <f>ROUND(E52*P52,2)</f>
        <v>0</v>
      </c>
      <c r="R52" s="262"/>
      <c r="S52" s="262" t="s">
        <v>316</v>
      </c>
      <c r="T52" s="263" t="s">
        <v>281</v>
      </c>
      <c r="U52" s="222">
        <v>0</v>
      </c>
      <c r="V52" s="222">
        <f>ROUND(E52*U52,2)</f>
        <v>0</v>
      </c>
      <c r="W52" s="222"/>
      <c r="X52" s="222" t="s">
        <v>399</v>
      </c>
      <c r="Y52" s="222" t="s">
        <v>283</v>
      </c>
      <c r="Z52" s="212"/>
      <c r="AA52" s="212"/>
      <c r="AB52" s="212"/>
      <c r="AC52" s="212"/>
      <c r="AD52" s="212"/>
      <c r="AE52" s="212"/>
      <c r="AF52" s="212"/>
      <c r="AG52" s="212" t="s">
        <v>1036</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57">
        <v>34</v>
      </c>
      <c r="B53" s="258" t="s">
        <v>3593</v>
      </c>
      <c r="C53" s="265" t="s">
        <v>3594</v>
      </c>
      <c r="D53" s="259" t="s">
        <v>564</v>
      </c>
      <c r="E53" s="260">
        <v>40</v>
      </c>
      <c r="F53" s="261"/>
      <c r="G53" s="262">
        <f>ROUND(E53*F53,2)</f>
        <v>0</v>
      </c>
      <c r="H53" s="261"/>
      <c r="I53" s="262">
        <f>ROUND(E53*H53,2)</f>
        <v>0</v>
      </c>
      <c r="J53" s="261"/>
      <c r="K53" s="262">
        <f>ROUND(E53*J53,2)</f>
        <v>0</v>
      </c>
      <c r="L53" s="262">
        <v>21</v>
      </c>
      <c r="M53" s="262">
        <f>G53*(1+L53/100)</f>
        <v>0</v>
      </c>
      <c r="N53" s="260">
        <v>0</v>
      </c>
      <c r="O53" s="260">
        <f>ROUND(E53*N53,2)</f>
        <v>0</v>
      </c>
      <c r="P53" s="260">
        <v>0</v>
      </c>
      <c r="Q53" s="260">
        <f>ROUND(E53*P53,2)</f>
        <v>0</v>
      </c>
      <c r="R53" s="262"/>
      <c r="S53" s="262" t="s">
        <v>316</v>
      </c>
      <c r="T53" s="263" t="s">
        <v>281</v>
      </c>
      <c r="U53" s="222">
        <v>0</v>
      </c>
      <c r="V53" s="222">
        <f>ROUND(E53*U53,2)</f>
        <v>0</v>
      </c>
      <c r="W53" s="222"/>
      <c r="X53" s="222" t="s">
        <v>399</v>
      </c>
      <c r="Y53" s="222" t="s">
        <v>283</v>
      </c>
      <c r="Z53" s="212"/>
      <c r="AA53" s="212"/>
      <c r="AB53" s="212"/>
      <c r="AC53" s="212"/>
      <c r="AD53" s="212"/>
      <c r="AE53" s="212"/>
      <c r="AF53" s="212"/>
      <c r="AG53" s="212" t="s">
        <v>1036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1" x14ac:dyDescent="0.2">
      <c r="A54" s="257">
        <v>35</v>
      </c>
      <c r="B54" s="258" t="s">
        <v>3595</v>
      </c>
      <c r="C54" s="265" t="s">
        <v>3596</v>
      </c>
      <c r="D54" s="259" t="s">
        <v>564</v>
      </c>
      <c r="E54" s="260">
        <v>132</v>
      </c>
      <c r="F54" s="261"/>
      <c r="G54" s="262">
        <f>ROUND(E54*F54,2)</f>
        <v>0</v>
      </c>
      <c r="H54" s="261"/>
      <c r="I54" s="262">
        <f>ROUND(E54*H54,2)</f>
        <v>0</v>
      </c>
      <c r="J54" s="261"/>
      <c r="K54" s="262">
        <f>ROUND(E54*J54,2)</f>
        <v>0</v>
      </c>
      <c r="L54" s="262">
        <v>21</v>
      </c>
      <c r="M54" s="262">
        <f>G54*(1+L54/100)</f>
        <v>0</v>
      </c>
      <c r="N54" s="260">
        <v>0</v>
      </c>
      <c r="O54" s="260">
        <f>ROUND(E54*N54,2)</f>
        <v>0</v>
      </c>
      <c r="P54" s="260">
        <v>0</v>
      </c>
      <c r="Q54" s="260">
        <f>ROUND(E54*P54,2)</f>
        <v>0</v>
      </c>
      <c r="R54" s="262"/>
      <c r="S54" s="262" t="s">
        <v>316</v>
      </c>
      <c r="T54" s="263" t="s">
        <v>281</v>
      </c>
      <c r="U54" s="222">
        <v>0</v>
      </c>
      <c r="V54" s="222">
        <f>ROUND(E54*U54,2)</f>
        <v>0</v>
      </c>
      <c r="W54" s="222"/>
      <c r="X54" s="222" t="s">
        <v>399</v>
      </c>
      <c r="Y54" s="222" t="s">
        <v>283</v>
      </c>
      <c r="Z54" s="212"/>
      <c r="AA54" s="212"/>
      <c r="AB54" s="212"/>
      <c r="AC54" s="212"/>
      <c r="AD54" s="212"/>
      <c r="AE54" s="212"/>
      <c r="AF54" s="212"/>
      <c r="AG54" s="212" t="s">
        <v>1036</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57">
        <v>36</v>
      </c>
      <c r="B55" s="258" t="s">
        <v>3597</v>
      </c>
      <c r="C55" s="265" t="s">
        <v>3598</v>
      </c>
      <c r="D55" s="259" t="s">
        <v>564</v>
      </c>
      <c r="E55" s="260">
        <v>62</v>
      </c>
      <c r="F55" s="261"/>
      <c r="G55" s="262">
        <f>ROUND(E55*F55,2)</f>
        <v>0</v>
      </c>
      <c r="H55" s="261"/>
      <c r="I55" s="262">
        <f>ROUND(E55*H55,2)</f>
        <v>0</v>
      </c>
      <c r="J55" s="261"/>
      <c r="K55" s="262">
        <f>ROUND(E55*J55,2)</f>
        <v>0</v>
      </c>
      <c r="L55" s="262">
        <v>21</v>
      </c>
      <c r="M55" s="262">
        <f>G55*(1+L55/100)</f>
        <v>0</v>
      </c>
      <c r="N55" s="260">
        <v>0</v>
      </c>
      <c r="O55" s="260">
        <f>ROUND(E55*N55,2)</f>
        <v>0</v>
      </c>
      <c r="P55" s="260">
        <v>0</v>
      </c>
      <c r="Q55" s="260">
        <f>ROUND(E55*P55,2)</f>
        <v>0</v>
      </c>
      <c r="R55" s="262"/>
      <c r="S55" s="262" t="s">
        <v>316</v>
      </c>
      <c r="T55" s="263" t="s">
        <v>281</v>
      </c>
      <c r="U55" s="222">
        <v>0</v>
      </c>
      <c r="V55" s="222">
        <f>ROUND(E55*U55,2)</f>
        <v>0</v>
      </c>
      <c r="W55" s="222"/>
      <c r="X55" s="222" t="s">
        <v>399</v>
      </c>
      <c r="Y55" s="222" t="s">
        <v>283</v>
      </c>
      <c r="Z55" s="212"/>
      <c r="AA55" s="212"/>
      <c r="AB55" s="212"/>
      <c r="AC55" s="212"/>
      <c r="AD55" s="212"/>
      <c r="AE55" s="212"/>
      <c r="AF55" s="212"/>
      <c r="AG55" s="212" t="s">
        <v>1036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2.5" outlineLevel="1" x14ac:dyDescent="0.2">
      <c r="A56" s="257">
        <v>37</v>
      </c>
      <c r="B56" s="258" t="s">
        <v>3599</v>
      </c>
      <c r="C56" s="265" t="s">
        <v>3600</v>
      </c>
      <c r="D56" s="259" t="s">
        <v>564</v>
      </c>
      <c r="E56" s="260">
        <v>142</v>
      </c>
      <c r="F56" s="261"/>
      <c r="G56" s="262">
        <f>ROUND(E56*F56,2)</f>
        <v>0</v>
      </c>
      <c r="H56" s="261"/>
      <c r="I56" s="262">
        <f>ROUND(E56*H56,2)</f>
        <v>0</v>
      </c>
      <c r="J56" s="261"/>
      <c r="K56" s="262">
        <f>ROUND(E56*J56,2)</f>
        <v>0</v>
      </c>
      <c r="L56" s="262">
        <v>21</v>
      </c>
      <c r="M56" s="262">
        <f>G56*(1+L56/100)</f>
        <v>0</v>
      </c>
      <c r="N56" s="260">
        <v>0</v>
      </c>
      <c r="O56" s="260">
        <f>ROUND(E56*N56,2)</f>
        <v>0</v>
      </c>
      <c r="P56" s="260">
        <v>0</v>
      </c>
      <c r="Q56" s="260">
        <f>ROUND(E56*P56,2)</f>
        <v>0</v>
      </c>
      <c r="R56" s="262"/>
      <c r="S56" s="262" t="s">
        <v>316</v>
      </c>
      <c r="T56" s="263" t="s">
        <v>281</v>
      </c>
      <c r="U56" s="222">
        <v>0</v>
      </c>
      <c r="V56" s="222">
        <f>ROUND(E56*U56,2)</f>
        <v>0</v>
      </c>
      <c r="W56" s="222"/>
      <c r="X56" s="222" t="s">
        <v>399</v>
      </c>
      <c r="Y56" s="222" t="s">
        <v>283</v>
      </c>
      <c r="Z56" s="212"/>
      <c r="AA56" s="212"/>
      <c r="AB56" s="212"/>
      <c r="AC56" s="212"/>
      <c r="AD56" s="212"/>
      <c r="AE56" s="212"/>
      <c r="AF56" s="212"/>
      <c r="AG56" s="212" t="s">
        <v>1036</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57">
        <v>38</v>
      </c>
      <c r="B57" s="258" t="s">
        <v>3601</v>
      </c>
      <c r="C57" s="265" t="s">
        <v>3602</v>
      </c>
      <c r="D57" s="259" t="s">
        <v>492</v>
      </c>
      <c r="E57" s="260">
        <v>80</v>
      </c>
      <c r="F57" s="261"/>
      <c r="G57" s="262">
        <f>ROUND(E57*F57,2)</f>
        <v>0</v>
      </c>
      <c r="H57" s="261"/>
      <c r="I57" s="262">
        <f>ROUND(E57*H57,2)</f>
        <v>0</v>
      </c>
      <c r="J57" s="261"/>
      <c r="K57" s="262">
        <f>ROUND(E57*J57,2)</f>
        <v>0</v>
      </c>
      <c r="L57" s="262">
        <v>21</v>
      </c>
      <c r="M57" s="262">
        <f>G57*(1+L57/100)</f>
        <v>0</v>
      </c>
      <c r="N57" s="260">
        <v>0</v>
      </c>
      <c r="O57" s="260">
        <f>ROUND(E57*N57,2)</f>
        <v>0</v>
      </c>
      <c r="P57" s="260">
        <v>0</v>
      </c>
      <c r="Q57" s="260">
        <f>ROUND(E57*P57,2)</f>
        <v>0</v>
      </c>
      <c r="R57" s="262"/>
      <c r="S57" s="262" t="s">
        <v>316</v>
      </c>
      <c r="T57" s="263" t="s">
        <v>281</v>
      </c>
      <c r="U57" s="222">
        <v>0</v>
      </c>
      <c r="V57" s="222">
        <f>ROUND(E57*U57,2)</f>
        <v>0</v>
      </c>
      <c r="W57" s="222"/>
      <c r="X57" s="222" t="s">
        <v>399</v>
      </c>
      <c r="Y57" s="222" t="s">
        <v>283</v>
      </c>
      <c r="Z57" s="212"/>
      <c r="AA57" s="212"/>
      <c r="AB57" s="212"/>
      <c r="AC57" s="212"/>
      <c r="AD57" s="212"/>
      <c r="AE57" s="212"/>
      <c r="AF57" s="212"/>
      <c r="AG57" s="212" t="s">
        <v>1036</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
      <c r="A58" s="236">
        <v>39</v>
      </c>
      <c r="B58" s="237" t="s">
        <v>3603</v>
      </c>
      <c r="C58" s="247" t="s">
        <v>3604</v>
      </c>
      <c r="D58" s="238" t="s">
        <v>0</v>
      </c>
      <c r="E58" s="239">
        <v>0.5</v>
      </c>
      <c r="F58" s="240"/>
      <c r="G58" s="241">
        <f>ROUND(E58*F58,2)</f>
        <v>0</v>
      </c>
      <c r="H58" s="240"/>
      <c r="I58" s="241">
        <f>ROUND(E58*H58,2)</f>
        <v>0</v>
      </c>
      <c r="J58" s="240"/>
      <c r="K58" s="241">
        <f>ROUND(E58*J58,2)</f>
        <v>0</v>
      </c>
      <c r="L58" s="241">
        <v>21</v>
      </c>
      <c r="M58" s="241">
        <f>G58*(1+L58/100)</f>
        <v>0</v>
      </c>
      <c r="N58" s="239">
        <v>0</v>
      </c>
      <c r="O58" s="239">
        <f>ROUND(E58*N58,2)</f>
        <v>0</v>
      </c>
      <c r="P58" s="239">
        <v>0</v>
      </c>
      <c r="Q58" s="239">
        <f>ROUND(E58*P58,2)</f>
        <v>0</v>
      </c>
      <c r="R58" s="241"/>
      <c r="S58" s="241" t="s">
        <v>316</v>
      </c>
      <c r="T58" s="242" t="s">
        <v>281</v>
      </c>
      <c r="U58" s="222">
        <v>0</v>
      </c>
      <c r="V58" s="222">
        <f>ROUND(E58*U58,2)</f>
        <v>0</v>
      </c>
      <c r="W58" s="222"/>
      <c r="X58" s="222" t="s">
        <v>831</v>
      </c>
      <c r="Y58" s="222" t="s">
        <v>283</v>
      </c>
      <c r="Z58" s="212"/>
      <c r="AA58" s="212"/>
      <c r="AB58" s="212"/>
      <c r="AC58" s="212"/>
      <c r="AD58" s="212"/>
      <c r="AE58" s="212"/>
      <c r="AF58" s="212"/>
      <c r="AG58" s="212" t="s">
        <v>3344</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49" t="s">
        <v>3605</v>
      </c>
      <c r="D59" s="226"/>
      <c r="E59" s="227">
        <v>0.5</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x14ac:dyDescent="0.2">
      <c r="A60" s="229" t="s">
        <v>275</v>
      </c>
      <c r="B60" s="230" t="s">
        <v>198</v>
      </c>
      <c r="C60" s="246" t="s">
        <v>199</v>
      </c>
      <c r="D60" s="231"/>
      <c r="E60" s="232"/>
      <c r="F60" s="233"/>
      <c r="G60" s="233">
        <f>SUMIF(AG61:AG72,"&lt;&gt;NOR",G61:G72)</f>
        <v>0</v>
      </c>
      <c r="H60" s="233"/>
      <c r="I60" s="233">
        <f>SUM(I61:I72)</f>
        <v>0</v>
      </c>
      <c r="J60" s="233"/>
      <c r="K60" s="233">
        <f>SUM(K61:K72)</f>
        <v>0</v>
      </c>
      <c r="L60" s="233"/>
      <c r="M60" s="233">
        <f>SUM(M61:M72)</f>
        <v>0</v>
      </c>
      <c r="N60" s="232"/>
      <c r="O60" s="232">
        <f>SUM(O61:O72)</f>
        <v>0</v>
      </c>
      <c r="P60" s="232"/>
      <c r="Q60" s="232">
        <f>SUM(Q61:Q72)</f>
        <v>0</v>
      </c>
      <c r="R60" s="233"/>
      <c r="S60" s="233"/>
      <c r="T60" s="234"/>
      <c r="U60" s="228"/>
      <c r="V60" s="228">
        <f>SUM(V61:V72)</f>
        <v>62.98</v>
      </c>
      <c r="W60" s="228"/>
      <c r="X60" s="228"/>
      <c r="Y60" s="228"/>
      <c r="AG60" t="s">
        <v>276</v>
      </c>
    </row>
    <row r="61" spans="1:60" outlineLevel="1" x14ac:dyDescent="0.2">
      <c r="A61" s="257">
        <v>40</v>
      </c>
      <c r="B61" s="258" t="s">
        <v>3458</v>
      </c>
      <c r="C61" s="265" t="s">
        <v>3459</v>
      </c>
      <c r="D61" s="259" t="s">
        <v>492</v>
      </c>
      <c r="E61" s="260">
        <v>376</v>
      </c>
      <c r="F61" s="261"/>
      <c r="G61" s="262">
        <f>ROUND(E61*F61,2)</f>
        <v>0</v>
      </c>
      <c r="H61" s="261"/>
      <c r="I61" s="262">
        <f>ROUND(E61*H61,2)</f>
        <v>0</v>
      </c>
      <c r="J61" s="261"/>
      <c r="K61" s="262">
        <f>ROUND(E61*J61,2)</f>
        <v>0</v>
      </c>
      <c r="L61" s="262">
        <v>21</v>
      </c>
      <c r="M61" s="262">
        <f>G61*(1+L61/100)</f>
        <v>0</v>
      </c>
      <c r="N61" s="260">
        <v>0</v>
      </c>
      <c r="O61" s="260">
        <f>ROUND(E61*N61,2)</f>
        <v>0</v>
      </c>
      <c r="P61" s="260">
        <v>0</v>
      </c>
      <c r="Q61" s="260">
        <f>ROUND(E61*P61,2)</f>
        <v>0</v>
      </c>
      <c r="R61" s="262" t="s">
        <v>3367</v>
      </c>
      <c r="S61" s="262" t="s">
        <v>280</v>
      </c>
      <c r="T61" s="263" t="s">
        <v>441</v>
      </c>
      <c r="U61" s="222">
        <v>0.16500000000000001</v>
      </c>
      <c r="V61" s="222">
        <f>ROUND(E61*U61,2)</f>
        <v>62.04</v>
      </c>
      <c r="W61" s="222"/>
      <c r="X61" s="222" t="s">
        <v>399</v>
      </c>
      <c r="Y61" s="222" t="s">
        <v>283</v>
      </c>
      <c r="Z61" s="212"/>
      <c r="AA61" s="212"/>
      <c r="AB61" s="212"/>
      <c r="AC61" s="212"/>
      <c r="AD61" s="212"/>
      <c r="AE61" s="212"/>
      <c r="AF61" s="212"/>
      <c r="AG61" s="212" t="s">
        <v>1036</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7">
        <v>41</v>
      </c>
      <c r="B62" s="258" t="s">
        <v>3606</v>
      </c>
      <c r="C62" s="265" t="s">
        <v>3607</v>
      </c>
      <c r="D62" s="259" t="s">
        <v>482</v>
      </c>
      <c r="E62" s="260">
        <v>0.4</v>
      </c>
      <c r="F62" s="261"/>
      <c r="G62" s="262">
        <f>ROUND(E62*F62,2)</f>
        <v>0</v>
      </c>
      <c r="H62" s="261"/>
      <c r="I62" s="262">
        <f>ROUND(E62*H62,2)</f>
        <v>0</v>
      </c>
      <c r="J62" s="261"/>
      <c r="K62" s="262">
        <f>ROUND(E62*J62,2)</f>
        <v>0</v>
      </c>
      <c r="L62" s="262">
        <v>21</v>
      </c>
      <c r="M62" s="262">
        <f>G62*(1+L62/100)</f>
        <v>0</v>
      </c>
      <c r="N62" s="260">
        <v>0</v>
      </c>
      <c r="O62" s="260">
        <f>ROUND(E62*N62,2)</f>
        <v>0</v>
      </c>
      <c r="P62" s="260">
        <v>0</v>
      </c>
      <c r="Q62" s="260">
        <f>ROUND(E62*P62,2)</f>
        <v>0</v>
      </c>
      <c r="R62" s="262" t="s">
        <v>3367</v>
      </c>
      <c r="S62" s="262" t="s">
        <v>280</v>
      </c>
      <c r="T62" s="263" t="s">
        <v>441</v>
      </c>
      <c r="U62" s="222">
        <v>2.351</v>
      </c>
      <c r="V62" s="222">
        <f>ROUND(E62*U62,2)</f>
        <v>0.94</v>
      </c>
      <c r="W62" s="222"/>
      <c r="X62" s="222" t="s">
        <v>399</v>
      </c>
      <c r="Y62" s="222" t="s">
        <v>283</v>
      </c>
      <c r="Z62" s="212"/>
      <c r="AA62" s="212"/>
      <c r="AB62" s="212"/>
      <c r="AC62" s="212"/>
      <c r="AD62" s="212"/>
      <c r="AE62" s="212"/>
      <c r="AF62" s="212"/>
      <c r="AG62" s="212" t="s">
        <v>1036</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57">
        <v>42</v>
      </c>
      <c r="B63" s="258" t="s">
        <v>3547</v>
      </c>
      <c r="C63" s="265" t="s">
        <v>3548</v>
      </c>
      <c r="D63" s="259" t="s">
        <v>492</v>
      </c>
      <c r="E63" s="260">
        <v>102</v>
      </c>
      <c r="F63" s="261"/>
      <c r="G63" s="262">
        <f>ROUND(E63*F63,2)</f>
        <v>0</v>
      </c>
      <c r="H63" s="261"/>
      <c r="I63" s="262">
        <f>ROUND(E63*H63,2)</f>
        <v>0</v>
      </c>
      <c r="J63" s="261"/>
      <c r="K63" s="262">
        <f>ROUND(E63*J63,2)</f>
        <v>0</v>
      </c>
      <c r="L63" s="262">
        <v>21</v>
      </c>
      <c r="M63" s="262">
        <f>G63*(1+L63/100)</f>
        <v>0</v>
      </c>
      <c r="N63" s="260">
        <v>0</v>
      </c>
      <c r="O63" s="260">
        <f>ROUND(E63*N63,2)</f>
        <v>0</v>
      </c>
      <c r="P63" s="260">
        <v>0</v>
      </c>
      <c r="Q63" s="260">
        <f>ROUND(E63*P63,2)</f>
        <v>0</v>
      </c>
      <c r="R63" s="262"/>
      <c r="S63" s="262" t="s">
        <v>316</v>
      </c>
      <c r="T63" s="263" t="s">
        <v>281</v>
      </c>
      <c r="U63" s="222">
        <v>0</v>
      </c>
      <c r="V63" s="222">
        <f>ROUND(E63*U63,2)</f>
        <v>0</v>
      </c>
      <c r="W63" s="222"/>
      <c r="X63" s="222" t="s">
        <v>399</v>
      </c>
      <c r="Y63" s="222" t="s">
        <v>283</v>
      </c>
      <c r="Z63" s="212"/>
      <c r="AA63" s="212"/>
      <c r="AB63" s="212"/>
      <c r="AC63" s="212"/>
      <c r="AD63" s="212"/>
      <c r="AE63" s="212"/>
      <c r="AF63" s="212"/>
      <c r="AG63" s="212" t="s">
        <v>1036</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57">
        <v>43</v>
      </c>
      <c r="B64" s="258" t="s">
        <v>3608</v>
      </c>
      <c r="C64" s="265" t="s">
        <v>3609</v>
      </c>
      <c r="D64" s="259" t="s">
        <v>351</v>
      </c>
      <c r="E64" s="260">
        <v>32</v>
      </c>
      <c r="F64" s="261"/>
      <c r="G64" s="262">
        <f>ROUND(E64*F64,2)</f>
        <v>0</v>
      </c>
      <c r="H64" s="261"/>
      <c r="I64" s="262">
        <f>ROUND(E64*H64,2)</f>
        <v>0</v>
      </c>
      <c r="J64" s="261"/>
      <c r="K64" s="262">
        <f>ROUND(E64*J64,2)</f>
        <v>0</v>
      </c>
      <c r="L64" s="262">
        <v>21</v>
      </c>
      <c r="M64" s="262">
        <f>G64*(1+L64/100)</f>
        <v>0</v>
      </c>
      <c r="N64" s="260">
        <v>0</v>
      </c>
      <c r="O64" s="260">
        <f>ROUND(E64*N64,2)</f>
        <v>0</v>
      </c>
      <c r="P64" s="260">
        <v>0</v>
      </c>
      <c r="Q64" s="260">
        <f>ROUND(E64*P64,2)</f>
        <v>0</v>
      </c>
      <c r="R64" s="262"/>
      <c r="S64" s="262" t="s">
        <v>316</v>
      </c>
      <c r="T64" s="263" t="s">
        <v>281</v>
      </c>
      <c r="U64" s="222">
        <v>0</v>
      </c>
      <c r="V64" s="222">
        <f>ROUND(E64*U64,2)</f>
        <v>0</v>
      </c>
      <c r="W64" s="222"/>
      <c r="X64" s="222" t="s">
        <v>399</v>
      </c>
      <c r="Y64" s="222" t="s">
        <v>283</v>
      </c>
      <c r="Z64" s="212"/>
      <c r="AA64" s="212"/>
      <c r="AB64" s="212"/>
      <c r="AC64" s="212"/>
      <c r="AD64" s="212"/>
      <c r="AE64" s="212"/>
      <c r="AF64" s="212"/>
      <c r="AG64" s="212" t="s">
        <v>1036</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57">
        <v>44</v>
      </c>
      <c r="B65" s="258" t="s">
        <v>3610</v>
      </c>
      <c r="C65" s="265" t="s">
        <v>3611</v>
      </c>
      <c r="D65" s="259" t="s">
        <v>351</v>
      </c>
      <c r="E65" s="260">
        <v>20</v>
      </c>
      <c r="F65" s="261"/>
      <c r="G65" s="262">
        <f>ROUND(E65*F65,2)</f>
        <v>0</v>
      </c>
      <c r="H65" s="261"/>
      <c r="I65" s="262">
        <f>ROUND(E65*H65,2)</f>
        <v>0</v>
      </c>
      <c r="J65" s="261"/>
      <c r="K65" s="262">
        <f>ROUND(E65*J65,2)</f>
        <v>0</v>
      </c>
      <c r="L65" s="262">
        <v>21</v>
      </c>
      <c r="M65" s="262">
        <f>G65*(1+L65/100)</f>
        <v>0</v>
      </c>
      <c r="N65" s="260">
        <v>0</v>
      </c>
      <c r="O65" s="260">
        <f>ROUND(E65*N65,2)</f>
        <v>0</v>
      </c>
      <c r="P65" s="260">
        <v>0</v>
      </c>
      <c r="Q65" s="260">
        <f>ROUND(E65*P65,2)</f>
        <v>0</v>
      </c>
      <c r="R65" s="262"/>
      <c r="S65" s="262" t="s">
        <v>316</v>
      </c>
      <c r="T65" s="263" t="s">
        <v>281</v>
      </c>
      <c r="U65" s="222">
        <v>0</v>
      </c>
      <c r="V65" s="222">
        <f>ROUND(E65*U65,2)</f>
        <v>0</v>
      </c>
      <c r="W65" s="222"/>
      <c r="X65" s="222" t="s">
        <v>399</v>
      </c>
      <c r="Y65" s="222" t="s">
        <v>283</v>
      </c>
      <c r="Z65" s="212"/>
      <c r="AA65" s="212"/>
      <c r="AB65" s="212"/>
      <c r="AC65" s="212"/>
      <c r="AD65" s="212"/>
      <c r="AE65" s="212"/>
      <c r="AF65" s="212"/>
      <c r="AG65" s="212" t="s">
        <v>1036</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57">
        <v>45</v>
      </c>
      <c r="B66" s="258" t="s">
        <v>3612</v>
      </c>
      <c r="C66" s="265" t="s">
        <v>3613</v>
      </c>
      <c r="D66" s="259" t="s">
        <v>351</v>
      </c>
      <c r="E66" s="260">
        <v>6</v>
      </c>
      <c r="F66" s="261"/>
      <c r="G66" s="262">
        <f>ROUND(E66*F66,2)</f>
        <v>0</v>
      </c>
      <c r="H66" s="261"/>
      <c r="I66" s="262">
        <f>ROUND(E66*H66,2)</f>
        <v>0</v>
      </c>
      <c r="J66" s="261"/>
      <c r="K66" s="262">
        <f>ROUND(E66*J66,2)</f>
        <v>0</v>
      </c>
      <c r="L66" s="262">
        <v>21</v>
      </c>
      <c r="M66" s="262">
        <f>G66*(1+L66/100)</f>
        <v>0</v>
      </c>
      <c r="N66" s="260">
        <v>0</v>
      </c>
      <c r="O66" s="260">
        <f>ROUND(E66*N66,2)</f>
        <v>0</v>
      </c>
      <c r="P66" s="260">
        <v>0</v>
      </c>
      <c r="Q66" s="260">
        <f>ROUND(E66*P66,2)</f>
        <v>0</v>
      </c>
      <c r="R66" s="262"/>
      <c r="S66" s="262" t="s">
        <v>316</v>
      </c>
      <c r="T66" s="263" t="s">
        <v>281</v>
      </c>
      <c r="U66" s="222">
        <v>0</v>
      </c>
      <c r="V66" s="222">
        <f>ROUND(E66*U66,2)</f>
        <v>0</v>
      </c>
      <c r="W66" s="222"/>
      <c r="X66" s="222" t="s">
        <v>399</v>
      </c>
      <c r="Y66" s="222" t="s">
        <v>283</v>
      </c>
      <c r="Z66" s="212"/>
      <c r="AA66" s="212"/>
      <c r="AB66" s="212"/>
      <c r="AC66" s="212"/>
      <c r="AD66" s="212"/>
      <c r="AE66" s="212"/>
      <c r="AF66" s="212"/>
      <c r="AG66" s="212" t="s">
        <v>1036</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57">
        <v>46</v>
      </c>
      <c r="B67" s="258" t="s">
        <v>3614</v>
      </c>
      <c r="C67" s="265" t="s">
        <v>3615</v>
      </c>
      <c r="D67" s="259" t="s">
        <v>492</v>
      </c>
      <c r="E67" s="260">
        <v>177</v>
      </c>
      <c r="F67" s="261"/>
      <c r="G67" s="262">
        <f>ROUND(E67*F67,2)</f>
        <v>0</v>
      </c>
      <c r="H67" s="261"/>
      <c r="I67" s="262">
        <f>ROUND(E67*H67,2)</f>
        <v>0</v>
      </c>
      <c r="J67" s="261"/>
      <c r="K67" s="262">
        <f>ROUND(E67*J67,2)</f>
        <v>0</v>
      </c>
      <c r="L67" s="262">
        <v>21</v>
      </c>
      <c r="M67" s="262">
        <f>G67*(1+L67/100)</f>
        <v>0</v>
      </c>
      <c r="N67" s="260">
        <v>0</v>
      </c>
      <c r="O67" s="260">
        <f>ROUND(E67*N67,2)</f>
        <v>0</v>
      </c>
      <c r="P67" s="260">
        <v>0</v>
      </c>
      <c r="Q67" s="260">
        <f>ROUND(E67*P67,2)</f>
        <v>0</v>
      </c>
      <c r="R67" s="262"/>
      <c r="S67" s="262" t="s">
        <v>316</v>
      </c>
      <c r="T67" s="263" t="s">
        <v>281</v>
      </c>
      <c r="U67" s="222">
        <v>0</v>
      </c>
      <c r="V67" s="222">
        <f>ROUND(E67*U67,2)</f>
        <v>0</v>
      </c>
      <c r="W67" s="222"/>
      <c r="X67" s="222" t="s">
        <v>831</v>
      </c>
      <c r="Y67" s="222" t="s">
        <v>283</v>
      </c>
      <c r="Z67" s="212"/>
      <c r="AA67" s="212"/>
      <c r="AB67" s="212"/>
      <c r="AC67" s="212"/>
      <c r="AD67" s="212"/>
      <c r="AE67" s="212"/>
      <c r="AF67" s="212"/>
      <c r="AG67" s="212" t="s">
        <v>3344</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57">
        <v>47</v>
      </c>
      <c r="B68" s="258" t="s">
        <v>3616</v>
      </c>
      <c r="C68" s="265" t="s">
        <v>3617</v>
      </c>
      <c r="D68" s="259" t="s">
        <v>492</v>
      </c>
      <c r="E68" s="260">
        <v>12</v>
      </c>
      <c r="F68" s="261"/>
      <c r="G68" s="262">
        <f>ROUND(E68*F68,2)</f>
        <v>0</v>
      </c>
      <c r="H68" s="261"/>
      <c r="I68" s="262">
        <f>ROUND(E68*H68,2)</f>
        <v>0</v>
      </c>
      <c r="J68" s="261"/>
      <c r="K68" s="262">
        <f>ROUND(E68*J68,2)</f>
        <v>0</v>
      </c>
      <c r="L68" s="262">
        <v>21</v>
      </c>
      <c r="M68" s="262">
        <f>G68*(1+L68/100)</f>
        <v>0</v>
      </c>
      <c r="N68" s="260">
        <v>0</v>
      </c>
      <c r="O68" s="260">
        <f>ROUND(E68*N68,2)</f>
        <v>0</v>
      </c>
      <c r="P68" s="260">
        <v>0</v>
      </c>
      <c r="Q68" s="260">
        <f>ROUND(E68*P68,2)</f>
        <v>0</v>
      </c>
      <c r="R68" s="262"/>
      <c r="S68" s="262" t="s">
        <v>316</v>
      </c>
      <c r="T68" s="263" t="s">
        <v>281</v>
      </c>
      <c r="U68" s="222">
        <v>0</v>
      </c>
      <c r="V68" s="222">
        <f>ROUND(E68*U68,2)</f>
        <v>0</v>
      </c>
      <c r="W68" s="222"/>
      <c r="X68" s="222" t="s">
        <v>831</v>
      </c>
      <c r="Y68" s="222" t="s">
        <v>283</v>
      </c>
      <c r="Z68" s="212"/>
      <c r="AA68" s="212"/>
      <c r="AB68" s="212"/>
      <c r="AC68" s="212"/>
      <c r="AD68" s="212"/>
      <c r="AE68" s="212"/>
      <c r="AF68" s="212"/>
      <c r="AG68" s="212" t="s">
        <v>3344</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57">
        <v>48</v>
      </c>
      <c r="B69" s="258" t="s">
        <v>3618</v>
      </c>
      <c r="C69" s="265" t="s">
        <v>3619</v>
      </c>
      <c r="D69" s="259" t="s">
        <v>492</v>
      </c>
      <c r="E69" s="260">
        <v>140</v>
      </c>
      <c r="F69" s="261"/>
      <c r="G69" s="262">
        <f>ROUND(E69*F69,2)</f>
        <v>0</v>
      </c>
      <c r="H69" s="261"/>
      <c r="I69" s="262">
        <f>ROUND(E69*H69,2)</f>
        <v>0</v>
      </c>
      <c r="J69" s="261"/>
      <c r="K69" s="262">
        <f>ROUND(E69*J69,2)</f>
        <v>0</v>
      </c>
      <c r="L69" s="262">
        <v>21</v>
      </c>
      <c r="M69" s="262">
        <f>G69*(1+L69/100)</f>
        <v>0</v>
      </c>
      <c r="N69" s="260">
        <v>0</v>
      </c>
      <c r="O69" s="260">
        <f>ROUND(E69*N69,2)</f>
        <v>0</v>
      </c>
      <c r="P69" s="260">
        <v>0</v>
      </c>
      <c r="Q69" s="260">
        <f>ROUND(E69*P69,2)</f>
        <v>0</v>
      </c>
      <c r="R69" s="262"/>
      <c r="S69" s="262" t="s">
        <v>316</v>
      </c>
      <c r="T69" s="263" t="s">
        <v>281</v>
      </c>
      <c r="U69" s="222">
        <v>0</v>
      </c>
      <c r="V69" s="222">
        <f>ROUND(E69*U69,2)</f>
        <v>0</v>
      </c>
      <c r="W69" s="222"/>
      <c r="X69" s="222" t="s">
        <v>831</v>
      </c>
      <c r="Y69" s="222" t="s">
        <v>283</v>
      </c>
      <c r="Z69" s="212"/>
      <c r="AA69" s="212"/>
      <c r="AB69" s="212"/>
      <c r="AC69" s="212"/>
      <c r="AD69" s="212"/>
      <c r="AE69" s="212"/>
      <c r="AF69" s="212"/>
      <c r="AG69" s="212" t="s">
        <v>3344</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49</v>
      </c>
      <c r="B70" s="258" t="s">
        <v>3620</v>
      </c>
      <c r="C70" s="265" t="s">
        <v>3621</v>
      </c>
      <c r="D70" s="259" t="s">
        <v>492</v>
      </c>
      <c r="E70" s="260">
        <v>49</v>
      </c>
      <c r="F70" s="261"/>
      <c r="G70" s="262">
        <f>ROUND(E70*F70,2)</f>
        <v>0</v>
      </c>
      <c r="H70" s="261"/>
      <c r="I70" s="262">
        <f>ROUND(E70*H70,2)</f>
        <v>0</v>
      </c>
      <c r="J70" s="261"/>
      <c r="K70" s="262">
        <f>ROUND(E70*J70,2)</f>
        <v>0</v>
      </c>
      <c r="L70" s="262">
        <v>21</v>
      </c>
      <c r="M70" s="262">
        <f>G70*(1+L70/100)</f>
        <v>0</v>
      </c>
      <c r="N70" s="260">
        <v>0</v>
      </c>
      <c r="O70" s="260">
        <f>ROUND(E70*N70,2)</f>
        <v>0</v>
      </c>
      <c r="P70" s="260">
        <v>0</v>
      </c>
      <c r="Q70" s="260">
        <f>ROUND(E70*P70,2)</f>
        <v>0</v>
      </c>
      <c r="R70" s="262"/>
      <c r="S70" s="262" t="s">
        <v>316</v>
      </c>
      <c r="T70" s="263" t="s">
        <v>281</v>
      </c>
      <c r="U70" s="222">
        <v>0</v>
      </c>
      <c r="V70" s="222">
        <f>ROUND(E70*U70,2)</f>
        <v>0</v>
      </c>
      <c r="W70" s="222"/>
      <c r="X70" s="222" t="s">
        <v>831</v>
      </c>
      <c r="Y70" s="222" t="s">
        <v>283</v>
      </c>
      <c r="Z70" s="212"/>
      <c r="AA70" s="212"/>
      <c r="AB70" s="212"/>
      <c r="AC70" s="212"/>
      <c r="AD70" s="212"/>
      <c r="AE70" s="212"/>
      <c r="AF70" s="212"/>
      <c r="AG70" s="212" t="s">
        <v>3344</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7">
        <v>50</v>
      </c>
      <c r="B71" s="258" t="s">
        <v>3622</v>
      </c>
      <c r="C71" s="265" t="s">
        <v>3623</v>
      </c>
      <c r="D71" s="259" t="s">
        <v>492</v>
      </c>
      <c r="E71" s="260">
        <v>140</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316</v>
      </c>
      <c r="T71" s="263" t="s">
        <v>281</v>
      </c>
      <c r="U71" s="222">
        <v>0</v>
      </c>
      <c r="V71" s="222">
        <f>ROUND(E71*U71,2)</f>
        <v>0</v>
      </c>
      <c r="W71" s="222"/>
      <c r="X71" s="222" t="s">
        <v>831</v>
      </c>
      <c r="Y71" s="222" t="s">
        <v>283</v>
      </c>
      <c r="Z71" s="212"/>
      <c r="AA71" s="212"/>
      <c r="AB71" s="212"/>
      <c r="AC71" s="212"/>
      <c r="AD71" s="212"/>
      <c r="AE71" s="212"/>
      <c r="AF71" s="212"/>
      <c r="AG71" s="212" t="s">
        <v>3344</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57">
        <v>51</v>
      </c>
      <c r="B72" s="258" t="s">
        <v>3624</v>
      </c>
      <c r="C72" s="265" t="s">
        <v>3625</v>
      </c>
      <c r="D72" s="259" t="s">
        <v>492</v>
      </c>
      <c r="E72" s="260">
        <v>49</v>
      </c>
      <c r="F72" s="261"/>
      <c r="G72" s="262">
        <f>ROUND(E72*F72,2)</f>
        <v>0</v>
      </c>
      <c r="H72" s="261"/>
      <c r="I72" s="262">
        <f>ROUND(E72*H72,2)</f>
        <v>0</v>
      </c>
      <c r="J72" s="261"/>
      <c r="K72" s="262">
        <f>ROUND(E72*J72,2)</f>
        <v>0</v>
      </c>
      <c r="L72" s="262">
        <v>21</v>
      </c>
      <c r="M72" s="262">
        <f>G72*(1+L72/100)</f>
        <v>0</v>
      </c>
      <c r="N72" s="260">
        <v>0</v>
      </c>
      <c r="O72" s="260">
        <f>ROUND(E72*N72,2)</f>
        <v>0</v>
      </c>
      <c r="P72" s="260">
        <v>0</v>
      </c>
      <c r="Q72" s="260">
        <f>ROUND(E72*P72,2)</f>
        <v>0</v>
      </c>
      <c r="R72" s="262"/>
      <c r="S72" s="262" t="s">
        <v>316</v>
      </c>
      <c r="T72" s="263" t="s">
        <v>281</v>
      </c>
      <c r="U72" s="222">
        <v>0</v>
      </c>
      <c r="V72" s="222">
        <f>ROUND(E72*U72,2)</f>
        <v>0</v>
      </c>
      <c r="W72" s="222"/>
      <c r="X72" s="222" t="s">
        <v>831</v>
      </c>
      <c r="Y72" s="222" t="s">
        <v>283</v>
      </c>
      <c r="Z72" s="212"/>
      <c r="AA72" s="212"/>
      <c r="AB72" s="212"/>
      <c r="AC72" s="212"/>
      <c r="AD72" s="212"/>
      <c r="AE72" s="212"/>
      <c r="AF72" s="212"/>
      <c r="AG72" s="212" t="s">
        <v>3344</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x14ac:dyDescent="0.2">
      <c r="A73" s="229" t="s">
        <v>275</v>
      </c>
      <c r="B73" s="230" t="s">
        <v>200</v>
      </c>
      <c r="C73" s="246" t="s">
        <v>201</v>
      </c>
      <c r="D73" s="231"/>
      <c r="E73" s="232"/>
      <c r="F73" s="233"/>
      <c r="G73" s="233">
        <f>SUMIF(AG74:AG79,"&lt;&gt;NOR",G74:G79)</f>
        <v>0</v>
      </c>
      <c r="H73" s="233"/>
      <c r="I73" s="233">
        <f>SUM(I74:I79)</f>
        <v>0</v>
      </c>
      <c r="J73" s="233"/>
      <c r="K73" s="233">
        <f>SUM(K74:K79)</f>
        <v>0</v>
      </c>
      <c r="L73" s="233"/>
      <c r="M73" s="233">
        <f>SUM(M74:M79)</f>
        <v>0</v>
      </c>
      <c r="N73" s="232"/>
      <c r="O73" s="232">
        <f>SUM(O74:O79)</f>
        <v>14.76</v>
      </c>
      <c r="P73" s="232"/>
      <c r="Q73" s="232">
        <f>SUM(Q74:Q79)</f>
        <v>20.45</v>
      </c>
      <c r="R73" s="233"/>
      <c r="S73" s="233"/>
      <c r="T73" s="234"/>
      <c r="U73" s="228"/>
      <c r="V73" s="228">
        <f>SUM(V74:V79)</f>
        <v>604.74</v>
      </c>
      <c r="W73" s="228"/>
      <c r="X73" s="228"/>
      <c r="Y73" s="228"/>
      <c r="AG73" t="s">
        <v>276</v>
      </c>
    </row>
    <row r="74" spans="1:60" ht="22.5" outlineLevel="1" x14ac:dyDescent="0.2">
      <c r="A74" s="257">
        <v>52</v>
      </c>
      <c r="B74" s="258" t="s">
        <v>3626</v>
      </c>
      <c r="C74" s="265" t="s">
        <v>3627</v>
      </c>
      <c r="D74" s="259" t="s">
        <v>439</v>
      </c>
      <c r="E74" s="260">
        <v>37.229999999999997</v>
      </c>
      <c r="F74" s="261"/>
      <c r="G74" s="262">
        <f>ROUND(E74*F74,2)</f>
        <v>0</v>
      </c>
      <c r="H74" s="261"/>
      <c r="I74" s="262">
        <f>ROUND(E74*H74,2)</f>
        <v>0</v>
      </c>
      <c r="J74" s="261"/>
      <c r="K74" s="262">
        <f>ROUND(E74*J74,2)</f>
        <v>0</v>
      </c>
      <c r="L74" s="262">
        <v>21</v>
      </c>
      <c r="M74" s="262">
        <f>G74*(1+L74/100)</f>
        <v>0</v>
      </c>
      <c r="N74" s="260">
        <v>2.963E-2</v>
      </c>
      <c r="O74" s="260">
        <f>ROUND(E74*N74,2)</f>
        <v>1.1000000000000001</v>
      </c>
      <c r="P74" s="260">
        <v>0</v>
      </c>
      <c r="Q74" s="260">
        <f>ROUND(E74*P74,2)</f>
        <v>0</v>
      </c>
      <c r="R74" s="262" t="s">
        <v>3367</v>
      </c>
      <c r="S74" s="262" t="s">
        <v>3628</v>
      </c>
      <c r="T74" s="263" t="s">
        <v>1410</v>
      </c>
      <c r="U74" s="222">
        <v>0.41099999999999998</v>
      </c>
      <c r="V74" s="222">
        <f>ROUND(E74*U74,2)</f>
        <v>15.3</v>
      </c>
      <c r="W74" s="222"/>
      <c r="X74" s="222" t="s">
        <v>399</v>
      </c>
      <c r="Y74" s="222" t="s">
        <v>283</v>
      </c>
      <c r="Z74" s="212"/>
      <c r="AA74" s="212"/>
      <c r="AB74" s="212"/>
      <c r="AC74" s="212"/>
      <c r="AD74" s="212"/>
      <c r="AE74" s="212"/>
      <c r="AF74" s="212"/>
      <c r="AG74" s="212" t="s">
        <v>400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7">
        <v>53</v>
      </c>
      <c r="B75" s="258" t="s">
        <v>3629</v>
      </c>
      <c r="C75" s="265" t="s">
        <v>3630</v>
      </c>
      <c r="D75" s="259" t="s">
        <v>439</v>
      </c>
      <c r="E75" s="260">
        <v>859.42</v>
      </c>
      <c r="F75" s="261"/>
      <c r="G75" s="262">
        <f>ROUND(E75*F75,2)</f>
        <v>0</v>
      </c>
      <c r="H75" s="261"/>
      <c r="I75" s="262">
        <f>ROUND(E75*H75,2)</f>
        <v>0</v>
      </c>
      <c r="J75" s="261"/>
      <c r="K75" s="262">
        <f>ROUND(E75*J75,2)</f>
        <v>0</v>
      </c>
      <c r="L75" s="262">
        <v>21</v>
      </c>
      <c r="M75" s="262">
        <f>G75*(1+L75/100)</f>
        <v>0</v>
      </c>
      <c r="N75" s="260">
        <v>0</v>
      </c>
      <c r="O75" s="260">
        <f>ROUND(E75*N75,2)</f>
        <v>0</v>
      </c>
      <c r="P75" s="260">
        <v>0</v>
      </c>
      <c r="Q75" s="260">
        <f>ROUND(E75*P75,2)</f>
        <v>0</v>
      </c>
      <c r="R75" s="262" t="s">
        <v>3367</v>
      </c>
      <c r="S75" s="262" t="s">
        <v>280</v>
      </c>
      <c r="T75" s="263" t="s">
        <v>441</v>
      </c>
      <c r="U75" s="222">
        <v>0.13400000000000001</v>
      </c>
      <c r="V75" s="222">
        <f>ROUND(E75*U75,2)</f>
        <v>115.16</v>
      </c>
      <c r="W75" s="222"/>
      <c r="X75" s="222" t="s">
        <v>399</v>
      </c>
      <c r="Y75" s="222" t="s">
        <v>283</v>
      </c>
      <c r="Z75" s="212"/>
      <c r="AA75" s="212"/>
      <c r="AB75" s="212"/>
      <c r="AC75" s="212"/>
      <c r="AD75" s="212"/>
      <c r="AE75" s="212"/>
      <c r="AF75" s="212"/>
      <c r="AG75" s="212" t="s">
        <v>1036</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7">
        <v>54</v>
      </c>
      <c r="B76" s="258" t="s">
        <v>3631</v>
      </c>
      <c r="C76" s="265" t="s">
        <v>3632</v>
      </c>
      <c r="D76" s="259" t="s">
        <v>439</v>
      </c>
      <c r="E76" s="260">
        <v>837.11</v>
      </c>
      <c r="F76" s="261"/>
      <c r="G76" s="262">
        <f>ROUND(E76*F76,2)</f>
        <v>0</v>
      </c>
      <c r="H76" s="261"/>
      <c r="I76" s="262">
        <f>ROUND(E76*H76,2)</f>
        <v>0</v>
      </c>
      <c r="J76" s="261"/>
      <c r="K76" s="262">
        <f>ROUND(E76*J76,2)</f>
        <v>0</v>
      </c>
      <c r="L76" s="262">
        <v>21</v>
      </c>
      <c r="M76" s="262">
        <f>G76*(1+L76/100)</f>
        <v>0</v>
      </c>
      <c r="N76" s="260">
        <v>1.6320000000000001E-2</v>
      </c>
      <c r="O76" s="260">
        <f>ROUND(E76*N76,2)</f>
        <v>13.66</v>
      </c>
      <c r="P76" s="260">
        <v>0</v>
      </c>
      <c r="Q76" s="260">
        <f>ROUND(E76*P76,2)</f>
        <v>0</v>
      </c>
      <c r="R76" s="262" t="s">
        <v>3367</v>
      </c>
      <c r="S76" s="262" t="s">
        <v>280</v>
      </c>
      <c r="T76" s="263" t="s">
        <v>441</v>
      </c>
      <c r="U76" s="222">
        <v>0.42899999999999999</v>
      </c>
      <c r="V76" s="222">
        <f>ROUND(E76*U76,2)</f>
        <v>359.12</v>
      </c>
      <c r="W76" s="222"/>
      <c r="X76" s="222" t="s">
        <v>399</v>
      </c>
      <c r="Y76" s="222" t="s">
        <v>283</v>
      </c>
      <c r="Z76" s="212"/>
      <c r="AA76" s="212"/>
      <c r="AB76" s="212"/>
      <c r="AC76" s="212"/>
      <c r="AD76" s="212"/>
      <c r="AE76" s="212"/>
      <c r="AF76" s="212"/>
      <c r="AG76" s="212" t="s">
        <v>1036</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57">
        <v>55</v>
      </c>
      <c r="B77" s="258" t="s">
        <v>3633</v>
      </c>
      <c r="C77" s="265" t="s">
        <v>3634</v>
      </c>
      <c r="D77" s="259" t="s">
        <v>439</v>
      </c>
      <c r="E77" s="260">
        <v>859.42</v>
      </c>
      <c r="F77" s="261"/>
      <c r="G77" s="262">
        <f>ROUND(E77*F77,2)</f>
        <v>0</v>
      </c>
      <c r="H77" s="261"/>
      <c r="I77" s="262">
        <f>ROUND(E77*H77,2)</f>
        <v>0</v>
      </c>
      <c r="J77" s="261"/>
      <c r="K77" s="262">
        <f>ROUND(E77*J77,2)</f>
        <v>0</v>
      </c>
      <c r="L77" s="262">
        <v>21</v>
      </c>
      <c r="M77" s="262">
        <f>G77*(1+L77/100)</f>
        <v>0</v>
      </c>
      <c r="N77" s="260">
        <v>0</v>
      </c>
      <c r="O77" s="260">
        <f>ROUND(E77*N77,2)</f>
        <v>0</v>
      </c>
      <c r="P77" s="260">
        <v>2.3800000000000002E-2</v>
      </c>
      <c r="Q77" s="260">
        <f>ROUND(E77*P77,2)</f>
        <v>20.45</v>
      </c>
      <c r="R77" s="262" t="s">
        <v>3367</v>
      </c>
      <c r="S77" s="262" t="s">
        <v>280</v>
      </c>
      <c r="T77" s="263" t="s">
        <v>441</v>
      </c>
      <c r="U77" s="222">
        <v>8.2000000000000003E-2</v>
      </c>
      <c r="V77" s="222">
        <f>ROUND(E77*U77,2)</f>
        <v>70.47</v>
      </c>
      <c r="W77" s="222"/>
      <c r="X77" s="222" t="s">
        <v>399</v>
      </c>
      <c r="Y77" s="222" t="s">
        <v>283</v>
      </c>
      <c r="Z77" s="212"/>
      <c r="AA77" s="212"/>
      <c r="AB77" s="212"/>
      <c r="AC77" s="212"/>
      <c r="AD77" s="212"/>
      <c r="AE77" s="212"/>
      <c r="AF77" s="212"/>
      <c r="AG77" s="212" t="s">
        <v>1036</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36">
        <v>56</v>
      </c>
      <c r="B78" s="237" t="s">
        <v>3635</v>
      </c>
      <c r="C78" s="247" t="s">
        <v>3636</v>
      </c>
      <c r="D78" s="238" t="s">
        <v>439</v>
      </c>
      <c r="E78" s="239">
        <v>859.42</v>
      </c>
      <c r="F78" s="240"/>
      <c r="G78" s="241">
        <f>ROUND(E78*F78,2)</f>
        <v>0</v>
      </c>
      <c r="H78" s="240"/>
      <c r="I78" s="241">
        <f>ROUND(E78*H78,2)</f>
        <v>0</v>
      </c>
      <c r="J78" s="240"/>
      <c r="K78" s="241">
        <f>ROUND(E78*J78,2)</f>
        <v>0</v>
      </c>
      <c r="L78" s="241">
        <v>21</v>
      </c>
      <c r="M78" s="241">
        <f>G78*(1+L78/100)</f>
        <v>0</v>
      </c>
      <c r="N78" s="239">
        <v>0</v>
      </c>
      <c r="O78" s="239">
        <f>ROUND(E78*N78,2)</f>
        <v>0</v>
      </c>
      <c r="P78" s="239">
        <v>0</v>
      </c>
      <c r="Q78" s="239">
        <f>ROUND(E78*P78,2)</f>
        <v>0</v>
      </c>
      <c r="R78" s="241" t="s">
        <v>3367</v>
      </c>
      <c r="S78" s="241" t="s">
        <v>280</v>
      </c>
      <c r="T78" s="242" t="s">
        <v>441</v>
      </c>
      <c r="U78" s="222">
        <v>5.1999999999999998E-2</v>
      </c>
      <c r="V78" s="222">
        <f>ROUND(E78*U78,2)</f>
        <v>44.69</v>
      </c>
      <c r="W78" s="222"/>
      <c r="X78" s="222" t="s">
        <v>399</v>
      </c>
      <c r="Y78" s="222" t="s">
        <v>283</v>
      </c>
      <c r="Z78" s="212"/>
      <c r="AA78" s="212"/>
      <c r="AB78" s="212"/>
      <c r="AC78" s="212"/>
      <c r="AD78" s="212"/>
      <c r="AE78" s="212"/>
      <c r="AF78" s="212"/>
      <c r="AG78" s="212" t="s">
        <v>1036</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4" t="s">
        <v>3637</v>
      </c>
      <c r="D79" s="256"/>
      <c r="E79" s="256"/>
      <c r="F79" s="256"/>
      <c r="G79" s="256"/>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448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229" t="s">
        <v>275</v>
      </c>
      <c r="B80" s="230" t="s">
        <v>212</v>
      </c>
      <c r="C80" s="246" t="s">
        <v>213</v>
      </c>
      <c r="D80" s="231"/>
      <c r="E80" s="232"/>
      <c r="F80" s="233"/>
      <c r="G80" s="233">
        <f>SUMIF(AG81:AG83,"&lt;&gt;NOR",G81:G83)</f>
        <v>0</v>
      </c>
      <c r="H80" s="233"/>
      <c r="I80" s="233">
        <f>SUM(I81:I83)</f>
        <v>0</v>
      </c>
      <c r="J80" s="233"/>
      <c r="K80" s="233">
        <f>SUM(K81:K83)</f>
        <v>0</v>
      </c>
      <c r="L80" s="233"/>
      <c r="M80" s="233">
        <f>SUM(M81:M83)</f>
        <v>0</v>
      </c>
      <c r="N80" s="232"/>
      <c r="O80" s="232">
        <f>SUM(O81:O83)</f>
        <v>0.21</v>
      </c>
      <c r="P80" s="232"/>
      <c r="Q80" s="232">
        <f>SUM(Q81:Q83)</f>
        <v>0</v>
      </c>
      <c r="R80" s="233"/>
      <c r="S80" s="233"/>
      <c r="T80" s="234"/>
      <c r="U80" s="228"/>
      <c r="V80" s="228">
        <f>SUM(V81:V83)</f>
        <v>1501.56</v>
      </c>
      <c r="W80" s="228"/>
      <c r="X80" s="228"/>
      <c r="Y80" s="228"/>
      <c r="AG80" t="s">
        <v>276</v>
      </c>
    </row>
    <row r="81" spans="1:60" outlineLevel="1" x14ac:dyDescent="0.2">
      <c r="A81" s="236">
        <v>57</v>
      </c>
      <c r="B81" s="237" t="s">
        <v>3638</v>
      </c>
      <c r="C81" s="247" t="s">
        <v>3639</v>
      </c>
      <c r="D81" s="238" t="s">
        <v>482</v>
      </c>
      <c r="E81" s="239">
        <v>3.5</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t="s">
        <v>1095</v>
      </c>
      <c r="S81" s="241" t="s">
        <v>280</v>
      </c>
      <c r="T81" s="242" t="s">
        <v>441</v>
      </c>
      <c r="U81" s="222">
        <v>3.016</v>
      </c>
      <c r="V81" s="222">
        <f>ROUND(E81*U81,2)</f>
        <v>10.56</v>
      </c>
      <c r="W81" s="222"/>
      <c r="X81" s="222" t="s">
        <v>399</v>
      </c>
      <c r="Y81" s="222" t="s">
        <v>283</v>
      </c>
      <c r="Z81" s="212"/>
      <c r="AA81" s="212"/>
      <c r="AB81" s="212"/>
      <c r="AC81" s="212"/>
      <c r="AD81" s="212"/>
      <c r="AE81" s="212"/>
      <c r="AF81" s="212"/>
      <c r="AG81" s="212" t="s">
        <v>1036</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4" t="s">
        <v>1076</v>
      </c>
      <c r="D82" s="256"/>
      <c r="E82" s="256"/>
      <c r="F82" s="256"/>
      <c r="G82" s="256"/>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448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57">
        <v>58</v>
      </c>
      <c r="B83" s="258" t="s">
        <v>3506</v>
      </c>
      <c r="C83" s="265" t="s">
        <v>3507</v>
      </c>
      <c r="D83" s="259" t="s">
        <v>1094</v>
      </c>
      <c r="E83" s="260">
        <v>3500</v>
      </c>
      <c r="F83" s="261"/>
      <c r="G83" s="262">
        <f>ROUND(E83*F83,2)</f>
        <v>0</v>
      </c>
      <c r="H83" s="261"/>
      <c r="I83" s="262">
        <f>ROUND(E83*H83,2)</f>
        <v>0</v>
      </c>
      <c r="J83" s="261"/>
      <c r="K83" s="262">
        <f>ROUND(E83*J83,2)</f>
        <v>0</v>
      </c>
      <c r="L83" s="262">
        <v>21</v>
      </c>
      <c r="M83" s="262">
        <f>G83*(1+L83/100)</f>
        <v>0</v>
      </c>
      <c r="N83" s="260">
        <v>6.0000000000000002E-5</v>
      </c>
      <c r="O83" s="260">
        <f>ROUND(E83*N83,2)</f>
        <v>0.21</v>
      </c>
      <c r="P83" s="260">
        <v>0</v>
      </c>
      <c r="Q83" s="260">
        <f>ROUND(E83*P83,2)</f>
        <v>0</v>
      </c>
      <c r="R83" s="262"/>
      <c r="S83" s="262" t="s">
        <v>316</v>
      </c>
      <c r="T83" s="263" t="s">
        <v>281</v>
      </c>
      <c r="U83" s="222">
        <v>0.42599999999999999</v>
      </c>
      <c r="V83" s="222">
        <f>ROUND(E83*U83,2)</f>
        <v>1491</v>
      </c>
      <c r="W83" s="222"/>
      <c r="X83" s="222" t="s">
        <v>399</v>
      </c>
      <c r="Y83" s="222" t="s">
        <v>283</v>
      </c>
      <c r="Z83" s="212"/>
      <c r="AA83" s="212"/>
      <c r="AB83" s="212"/>
      <c r="AC83" s="212"/>
      <c r="AD83" s="212"/>
      <c r="AE83" s="212"/>
      <c r="AF83" s="212"/>
      <c r="AG83" s="212" t="s">
        <v>1036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x14ac:dyDescent="0.2">
      <c r="A84" s="229" t="s">
        <v>275</v>
      </c>
      <c r="B84" s="230" t="s">
        <v>220</v>
      </c>
      <c r="C84" s="246" t="s">
        <v>221</v>
      </c>
      <c r="D84" s="231"/>
      <c r="E84" s="232"/>
      <c r="F84" s="233"/>
      <c r="G84" s="233">
        <f>SUMIF(AG85:AG90,"&lt;&gt;NOR",G85:G90)</f>
        <v>0</v>
      </c>
      <c r="H84" s="233"/>
      <c r="I84" s="233">
        <f>SUM(I85:I90)</f>
        <v>0</v>
      </c>
      <c r="J84" s="233"/>
      <c r="K84" s="233">
        <f>SUM(K85:K90)</f>
        <v>0</v>
      </c>
      <c r="L84" s="233"/>
      <c r="M84" s="233">
        <f>SUM(M85:M90)</f>
        <v>0</v>
      </c>
      <c r="N84" s="232"/>
      <c r="O84" s="232">
        <f>SUM(O85:O90)</f>
        <v>0</v>
      </c>
      <c r="P84" s="232"/>
      <c r="Q84" s="232">
        <f>SUM(Q85:Q90)</f>
        <v>0</v>
      </c>
      <c r="R84" s="233"/>
      <c r="S84" s="233"/>
      <c r="T84" s="234"/>
      <c r="U84" s="228"/>
      <c r="V84" s="228">
        <f>SUM(V85:V90)</f>
        <v>0</v>
      </c>
      <c r="W84" s="228"/>
      <c r="X84" s="228"/>
      <c r="Y84" s="228"/>
      <c r="AG84" t="s">
        <v>276</v>
      </c>
    </row>
    <row r="85" spans="1:60" outlineLevel="1" x14ac:dyDescent="0.2">
      <c r="A85" s="257">
        <v>59</v>
      </c>
      <c r="B85" s="258" t="s">
        <v>3640</v>
      </c>
      <c r="C85" s="265" t="s">
        <v>3641</v>
      </c>
      <c r="D85" s="259" t="s">
        <v>439</v>
      </c>
      <c r="E85" s="260">
        <v>859.42</v>
      </c>
      <c r="F85" s="261"/>
      <c r="G85" s="262">
        <f>ROUND(E85*F85,2)</f>
        <v>0</v>
      </c>
      <c r="H85" s="261"/>
      <c r="I85" s="262">
        <f>ROUND(E85*H85,2)</f>
        <v>0</v>
      </c>
      <c r="J85" s="261"/>
      <c r="K85" s="262">
        <f>ROUND(E85*J85,2)</f>
        <v>0</v>
      </c>
      <c r="L85" s="262">
        <v>21</v>
      </c>
      <c r="M85" s="262">
        <f>G85*(1+L85/100)</f>
        <v>0</v>
      </c>
      <c r="N85" s="260">
        <v>0</v>
      </c>
      <c r="O85" s="260">
        <f>ROUND(E85*N85,2)</f>
        <v>0</v>
      </c>
      <c r="P85" s="260">
        <v>0</v>
      </c>
      <c r="Q85" s="260">
        <f>ROUND(E85*P85,2)</f>
        <v>0</v>
      </c>
      <c r="R85" s="262"/>
      <c r="S85" s="262" t="s">
        <v>316</v>
      </c>
      <c r="T85" s="263" t="s">
        <v>281</v>
      </c>
      <c r="U85" s="222">
        <v>0</v>
      </c>
      <c r="V85" s="222">
        <f>ROUND(E85*U85,2)</f>
        <v>0</v>
      </c>
      <c r="W85" s="222"/>
      <c r="X85" s="222" t="s">
        <v>399</v>
      </c>
      <c r="Y85" s="222" t="s">
        <v>283</v>
      </c>
      <c r="Z85" s="212"/>
      <c r="AA85" s="212"/>
      <c r="AB85" s="212"/>
      <c r="AC85" s="212"/>
      <c r="AD85" s="212"/>
      <c r="AE85" s="212"/>
      <c r="AF85" s="212"/>
      <c r="AG85" s="212" t="s">
        <v>1036</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1" x14ac:dyDescent="0.2">
      <c r="A86" s="257">
        <v>60</v>
      </c>
      <c r="B86" s="258" t="s">
        <v>3642</v>
      </c>
      <c r="C86" s="265" t="s">
        <v>3643</v>
      </c>
      <c r="D86" s="259" t="s">
        <v>439</v>
      </c>
      <c r="E86" s="260">
        <v>859.42</v>
      </c>
      <c r="F86" s="261"/>
      <c r="G86" s="262">
        <f>ROUND(E86*F86,2)</f>
        <v>0</v>
      </c>
      <c r="H86" s="261"/>
      <c r="I86" s="262">
        <f>ROUND(E86*H86,2)</f>
        <v>0</v>
      </c>
      <c r="J86" s="261"/>
      <c r="K86" s="262">
        <f>ROUND(E86*J86,2)</f>
        <v>0</v>
      </c>
      <c r="L86" s="262">
        <v>21</v>
      </c>
      <c r="M86" s="262">
        <f>G86*(1+L86/100)</f>
        <v>0</v>
      </c>
      <c r="N86" s="260">
        <v>0</v>
      </c>
      <c r="O86" s="260">
        <f>ROUND(E86*N86,2)</f>
        <v>0</v>
      </c>
      <c r="P86" s="260">
        <v>0</v>
      </c>
      <c r="Q86" s="260">
        <f>ROUND(E86*P86,2)</f>
        <v>0</v>
      </c>
      <c r="R86" s="262"/>
      <c r="S86" s="262" t="s">
        <v>316</v>
      </c>
      <c r="T86" s="263" t="s">
        <v>281</v>
      </c>
      <c r="U86" s="222">
        <v>0</v>
      </c>
      <c r="V86" s="222">
        <f>ROUND(E86*U86,2)</f>
        <v>0</v>
      </c>
      <c r="W86" s="222"/>
      <c r="X86" s="222" t="s">
        <v>399</v>
      </c>
      <c r="Y86" s="222" t="s">
        <v>283</v>
      </c>
      <c r="Z86" s="212"/>
      <c r="AA86" s="212"/>
      <c r="AB86" s="212"/>
      <c r="AC86" s="212"/>
      <c r="AD86" s="212"/>
      <c r="AE86" s="212"/>
      <c r="AF86" s="212"/>
      <c r="AG86" s="212" t="s">
        <v>1036</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57">
        <v>61</v>
      </c>
      <c r="B87" s="258" t="s">
        <v>3644</v>
      </c>
      <c r="C87" s="265" t="s">
        <v>3645</v>
      </c>
      <c r="D87" s="259" t="s">
        <v>439</v>
      </c>
      <c r="E87" s="260">
        <v>859.42</v>
      </c>
      <c r="F87" s="261"/>
      <c r="G87" s="262">
        <f>ROUND(E87*F87,2)</f>
        <v>0</v>
      </c>
      <c r="H87" s="261"/>
      <c r="I87" s="262">
        <f>ROUND(E87*H87,2)</f>
        <v>0</v>
      </c>
      <c r="J87" s="261"/>
      <c r="K87" s="262">
        <f>ROUND(E87*J87,2)</f>
        <v>0</v>
      </c>
      <c r="L87" s="262">
        <v>21</v>
      </c>
      <c r="M87" s="262">
        <f>G87*(1+L87/100)</f>
        <v>0</v>
      </c>
      <c r="N87" s="260">
        <v>0</v>
      </c>
      <c r="O87" s="260">
        <f>ROUND(E87*N87,2)</f>
        <v>0</v>
      </c>
      <c r="P87" s="260">
        <v>0</v>
      </c>
      <c r="Q87" s="260">
        <f>ROUND(E87*P87,2)</f>
        <v>0</v>
      </c>
      <c r="R87" s="262"/>
      <c r="S87" s="262" t="s">
        <v>316</v>
      </c>
      <c r="T87" s="263" t="s">
        <v>281</v>
      </c>
      <c r="U87" s="222">
        <v>0</v>
      </c>
      <c r="V87" s="222">
        <f>ROUND(E87*U87,2)</f>
        <v>0</v>
      </c>
      <c r="W87" s="222"/>
      <c r="X87" s="222" t="s">
        <v>399</v>
      </c>
      <c r="Y87" s="222" t="s">
        <v>283</v>
      </c>
      <c r="Z87" s="212"/>
      <c r="AA87" s="212"/>
      <c r="AB87" s="212"/>
      <c r="AC87" s="212"/>
      <c r="AD87" s="212"/>
      <c r="AE87" s="212"/>
      <c r="AF87" s="212"/>
      <c r="AG87" s="212" t="s">
        <v>1036</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57">
        <v>62</v>
      </c>
      <c r="B88" s="258" t="s">
        <v>3646</v>
      </c>
      <c r="C88" s="265" t="s">
        <v>3647</v>
      </c>
      <c r="D88" s="259" t="s">
        <v>439</v>
      </c>
      <c r="E88" s="260">
        <v>859.42</v>
      </c>
      <c r="F88" s="261"/>
      <c r="G88" s="262">
        <f>ROUND(E88*F88,2)</f>
        <v>0</v>
      </c>
      <c r="H88" s="261"/>
      <c r="I88" s="262">
        <f>ROUND(E88*H88,2)</f>
        <v>0</v>
      </c>
      <c r="J88" s="261"/>
      <c r="K88" s="262">
        <f>ROUND(E88*J88,2)</f>
        <v>0</v>
      </c>
      <c r="L88" s="262">
        <v>21</v>
      </c>
      <c r="M88" s="262">
        <f>G88*(1+L88/100)</f>
        <v>0</v>
      </c>
      <c r="N88" s="260">
        <v>0</v>
      </c>
      <c r="O88" s="260">
        <f>ROUND(E88*N88,2)</f>
        <v>0</v>
      </c>
      <c r="P88" s="260">
        <v>0</v>
      </c>
      <c r="Q88" s="260">
        <f>ROUND(E88*P88,2)</f>
        <v>0</v>
      </c>
      <c r="R88" s="262"/>
      <c r="S88" s="262" t="s">
        <v>316</v>
      </c>
      <c r="T88" s="263" t="s">
        <v>281</v>
      </c>
      <c r="U88" s="222">
        <v>0</v>
      </c>
      <c r="V88" s="222">
        <f>ROUND(E88*U88,2)</f>
        <v>0</v>
      </c>
      <c r="W88" s="222"/>
      <c r="X88" s="222" t="s">
        <v>399</v>
      </c>
      <c r="Y88" s="222" t="s">
        <v>283</v>
      </c>
      <c r="Z88" s="212"/>
      <c r="AA88" s="212"/>
      <c r="AB88" s="212"/>
      <c r="AC88" s="212"/>
      <c r="AD88" s="212"/>
      <c r="AE88" s="212"/>
      <c r="AF88" s="212"/>
      <c r="AG88" s="212" t="s">
        <v>1036</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57">
        <v>63</v>
      </c>
      <c r="B89" s="258" t="s">
        <v>3648</v>
      </c>
      <c r="C89" s="265" t="s">
        <v>3649</v>
      </c>
      <c r="D89" s="259" t="s">
        <v>439</v>
      </c>
      <c r="E89" s="260">
        <v>859.42</v>
      </c>
      <c r="F89" s="261"/>
      <c r="G89" s="262">
        <f>ROUND(E89*F89,2)</f>
        <v>0</v>
      </c>
      <c r="H89" s="261"/>
      <c r="I89" s="262">
        <f>ROUND(E89*H89,2)</f>
        <v>0</v>
      </c>
      <c r="J89" s="261"/>
      <c r="K89" s="262">
        <f>ROUND(E89*J89,2)</f>
        <v>0</v>
      </c>
      <c r="L89" s="262">
        <v>21</v>
      </c>
      <c r="M89" s="262">
        <f>G89*(1+L89/100)</f>
        <v>0</v>
      </c>
      <c r="N89" s="260">
        <v>0</v>
      </c>
      <c r="O89" s="260">
        <f>ROUND(E89*N89,2)</f>
        <v>0</v>
      </c>
      <c r="P89" s="260">
        <v>0</v>
      </c>
      <c r="Q89" s="260">
        <f>ROUND(E89*P89,2)</f>
        <v>0</v>
      </c>
      <c r="R89" s="262"/>
      <c r="S89" s="262" t="s">
        <v>316</v>
      </c>
      <c r="T89" s="263" t="s">
        <v>281</v>
      </c>
      <c r="U89" s="222">
        <v>0</v>
      </c>
      <c r="V89" s="222">
        <f>ROUND(E89*U89,2)</f>
        <v>0</v>
      </c>
      <c r="W89" s="222"/>
      <c r="X89" s="222" t="s">
        <v>399</v>
      </c>
      <c r="Y89" s="222" t="s">
        <v>283</v>
      </c>
      <c r="Z89" s="212"/>
      <c r="AA89" s="212"/>
      <c r="AB89" s="212"/>
      <c r="AC89" s="212"/>
      <c r="AD89" s="212"/>
      <c r="AE89" s="212"/>
      <c r="AF89" s="212"/>
      <c r="AG89" s="212" t="s">
        <v>1036</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
      <c r="A90" s="236">
        <v>64</v>
      </c>
      <c r="B90" s="237" t="s">
        <v>3650</v>
      </c>
      <c r="C90" s="247" t="s">
        <v>3651</v>
      </c>
      <c r="D90" s="238" t="s">
        <v>439</v>
      </c>
      <c r="E90" s="239">
        <v>859.42</v>
      </c>
      <c r="F90" s="240"/>
      <c r="G90" s="241">
        <f>ROUND(E90*F90,2)</f>
        <v>0</v>
      </c>
      <c r="H90" s="240"/>
      <c r="I90" s="241">
        <f>ROUND(E90*H90,2)</f>
        <v>0</v>
      </c>
      <c r="J90" s="240"/>
      <c r="K90" s="241">
        <f>ROUND(E90*J90,2)</f>
        <v>0</v>
      </c>
      <c r="L90" s="241">
        <v>21</v>
      </c>
      <c r="M90" s="241">
        <f>G90*(1+L90/100)</f>
        <v>0</v>
      </c>
      <c r="N90" s="239">
        <v>0</v>
      </c>
      <c r="O90" s="239">
        <f>ROUND(E90*N90,2)</f>
        <v>0</v>
      </c>
      <c r="P90" s="239">
        <v>0</v>
      </c>
      <c r="Q90" s="239">
        <f>ROUND(E90*P90,2)</f>
        <v>0</v>
      </c>
      <c r="R90" s="241"/>
      <c r="S90" s="241" t="s">
        <v>316</v>
      </c>
      <c r="T90" s="242" t="s">
        <v>281</v>
      </c>
      <c r="U90" s="222">
        <v>0</v>
      </c>
      <c r="V90" s="222">
        <f>ROUND(E90*U90,2)</f>
        <v>0</v>
      </c>
      <c r="W90" s="222"/>
      <c r="X90" s="222" t="s">
        <v>399</v>
      </c>
      <c r="Y90" s="222" t="s">
        <v>283</v>
      </c>
      <c r="Z90" s="212"/>
      <c r="AA90" s="212"/>
      <c r="AB90" s="212"/>
      <c r="AC90" s="212"/>
      <c r="AD90" s="212"/>
      <c r="AE90" s="212"/>
      <c r="AF90" s="212"/>
      <c r="AG90" s="212" t="s">
        <v>1036</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x14ac:dyDescent="0.2">
      <c r="A91" s="3"/>
      <c r="B91" s="4"/>
      <c r="C91" s="251"/>
      <c r="D91" s="6"/>
      <c r="E91" s="3"/>
      <c r="F91" s="3"/>
      <c r="G91" s="3"/>
      <c r="H91" s="3"/>
      <c r="I91" s="3"/>
      <c r="J91" s="3"/>
      <c r="K91" s="3"/>
      <c r="L91" s="3"/>
      <c r="M91" s="3"/>
      <c r="N91" s="3"/>
      <c r="O91" s="3"/>
      <c r="P91" s="3"/>
      <c r="Q91" s="3"/>
      <c r="R91" s="3"/>
      <c r="S91" s="3"/>
      <c r="T91" s="3"/>
      <c r="U91" s="3"/>
      <c r="V91" s="3"/>
      <c r="W91" s="3"/>
      <c r="X91" s="3"/>
      <c r="Y91" s="3"/>
      <c r="AE91">
        <v>15</v>
      </c>
      <c r="AF91">
        <v>21</v>
      </c>
      <c r="AG91" t="s">
        <v>261</v>
      </c>
    </row>
    <row r="92" spans="1:60" x14ac:dyDescent="0.2">
      <c r="A92" s="215"/>
      <c r="B92" s="216" t="s">
        <v>29</v>
      </c>
      <c r="C92" s="252"/>
      <c r="D92" s="217"/>
      <c r="E92" s="218"/>
      <c r="F92" s="218"/>
      <c r="G92" s="235">
        <f>G8+G13+G30+G60+G73+G80+G84</f>
        <v>0</v>
      </c>
      <c r="H92" s="3"/>
      <c r="I92" s="3"/>
      <c r="J92" s="3"/>
      <c r="K92" s="3"/>
      <c r="L92" s="3"/>
      <c r="M92" s="3"/>
      <c r="N92" s="3"/>
      <c r="O92" s="3"/>
      <c r="P92" s="3"/>
      <c r="Q92" s="3"/>
      <c r="R92" s="3"/>
      <c r="S92" s="3"/>
      <c r="T92" s="3"/>
      <c r="U92" s="3"/>
      <c r="V92" s="3"/>
      <c r="W92" s="3"/>
      <c r="X92" s="3"/>
      <c r="Y92" s="3"/>
      <c r="AE92">
        <f>SUMIF(L7:L90,AE91,G7:G90)</f>
        <v>0</v>
      </c>
      <c r="AF92">
        <f>SUMIF(L7:L90,AF91,G7:G90)</f>
        <v>0</v>
      </c>
      <c r="AG92" t="s">
        <v>405</v>
      </c>
    </row>
    <row r="93" spans="1:60" x14ac:dyDescent="0.2">
      <c r="C93" s="253"/>
      <c r="D93" s="10"/>
      <c r="AG93" t="s">
        <v>435</v>
      </c>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7ooIwG3yGgqRcQernGSOCgrwTyWW6T7YIHIVJSbBOoNLB3gKvYrGsssBXtgvQLC2VufvfMp17eIdTdtg4LGgFA==" saltValue="cGKMwY6sVZhDlE2g8ZEqNQ==" spinCount="100000" sheet="1" formatRows="0"/>
  <mergeCells count="15">
    <mergeCell ref="C40:G40"/>
    <mergeCell ref="C79:G79"/>
    <mergeCell ref="C82:G82"/>
    <mergeCell ref="C20:G20"/>
    <mergeCell ref="C22:G22"/>
    <mergeCell ref="C32:G32"/>
    <mergeCell ref="C34:G34"/>
    <mergeCell ref="C36:G36"/>
    <mergeCell ref="C38:G38"/>
    <mergeCell ref="A1:G1"/>
    <mergeCell ref="C2:G2"/>
    <mergeCell ref="C3:G3"/>
    <mergeCell ref="C4:G4"/>
    <mergeCell ref="C15:G15"/>
    <mergeCell ref="C18:G18"/>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57068-DA7F-4443-8E0C-0F8029964593}">
  <sheetPr codeName="List16">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92</v>
      </c>
      <c r="C3" s="201" t="s">
        <v>93</v>
      </c>
      <c r="D3" s="199"/>
      <c r="E3" s="199"/>
      <c r="F3" s="199"/>
      <c r="G3" s="200"/>
      <c r="AC3" s="176" t="s">
        <v>248</v>
      </c>
      <c r="AG3" t="s">
        <v>251</v>
      </c>
    </row>
    <row r="4" spans="1:60" ht="24.95" customHeight="1" x14ac:dyDescent="0.2">
      <c r="A4" s="202" t="s">
        <v>9</v>
      </c>
      <c r="B4" s="203" t="s">
        <v>94</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176</v>
      </c>
      <c r="C8" s="246" t="s">
        <v>28</v>
      </c>
      <c r="D8" s="231"/>
      <c r="E8" s="232"/>
      <c r="F8" s="233"/>
      <c r="G8" s="233">
        <f>SUMIF(AG9:AG9,"&lt;&gt;NOR",G9:G9)</f>
        <v>0</v>
      </c>
      <c r="H8" s="233"/>
      <c r="I8" s="233">
        <f>SUM(I9:I9)</f>
        <v>0</v>
      </c>
      <c r="J8" s="233"/>
      <c r="K8" s="233">
        <f>SUM(K9:K9)</f>
        <v>0</v>
      </c>
      <c r="L8" s="233"/>
      <c r="M8" s="233">
        <f>SUM(M9:M9)</f>
        <v>0</v>
      </c>
      <c r="N8" s="232"/>
      <c r="O8" s="232">
        <f>SUM(O9:O9)</f>
        <v>0</v>
      </c>
      <c r="P8" s="232"/>
      <c r="Q8" s="232">
        <f>SUM(Q9:Q9)</f>
        <v>0</v>
      </c>
      <c r="R8" s="233"/>
      <c r="S8" s="233"/>
      <c r="T8" s="234"/>
      <c r="U8" s="228"/>
      <c r="V8" s="228">
        <f>SUM(V9:V9)</f>
        <v>0</v>
      </c>
      <c r="W8" s="228"/>
      <c r="X8" s="228"/>
      <c r="Y8" s="228"/>
      <c r="AG8" t="s">
        <v>276</v>
      </c>
    </row>
    <row r="9" spans="1:60" outlineLevel="1" x14ac:dyDescent="0.2">
      <c r="A9" s="257">
        <v>1</v>
      </c>
      <c r="B9" s="258" t="s">
        <v>3523</v>
      </c>
      <c r="C9" s="265" t="s">
        <v>3652</v>
      </c>
      <c r="D9" s="259" t="s">
        <v>3211</v>
      </c>
      <c r="E9" s="260">
        <v>40</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316</v>
      </c>
      <c r="T9" s="263" t="s">
        <v>281</v>
      </c>
      <c r="U9" s="222">
        <v>0</v>
      </c>
      <c r="V9" s="222">
        <f>ROUND(E9*U9,2)</f>
        <v>0</v>
      </c>
      <c r="W9" s="222"/>
      <c r="X9" s="222" t="s">
        <v>399</v>
      </c>
      <c r="Y9" s="222" t="s">
        <v>283</v>
      </c>
      <c r="Z9" s="212"/>
      <c r="AA9" s="212"/>
      <c r="AB9" s="212"/>
      <c r="AC9" s="212"/>
      <c r="AD9" s="212"/>
      <c r="AE9" s="212"/>
      <c r="AF9" s="212"/>
      <c r="AG9" s="212" t="s">
        <v>1016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x14ac:dyDescent="0.2">
      <c r="A10" s="229" t="s">
        <v>275</v>
      </c>
      <c r="B10" s="230" t="s">
        <v>198</v>
      </c>
      <c r="C10" s="246" t="s">
        <v>199</v>
      </c>
      <c r="D10" s="231"/>
      <c r="E10" s="232"/>
      <c r="F10" s="233"/>
      <c r="G10" s="233">
        <f>SUMIF(AG11:AG13,"&lt;&gt;NOR",G11:G13)</f>
        <v>0</v>
      </c>
      <c r="H10" s="233"/>
      <c r="I10" s="233">
        <f>SUM(I11:I13)</f>
        <v>0</v>
      </c>
      <c r="J10" s="233"/>
      <c r="K10" s="233">
        <f>SUM(K11:K13)</f>
        <v>0</v>
      </c>
      <c r="L10" s="233"/>
      <c r="M10" s="233">
        <f>SUM(M11:M13)</f>
        <v>0</v>
      </c>
      <c r="N10" s="232"/>
      <c r="O10" s="232">
        <f>SUM(O11:O13)</f>
        <v>0</v>
      </c>
      <c r="P10" s="232"/>
      <c r="Q10" s="232">
        <f>SUM(Q11:Q13)</f>
        <v>0</v>
      </c>
      <c r="R10" s="233"/>
      <c r="S10" s="233"/>
      <c r="T10" s="234"/>
      <c r="U10" s="228"/>
      <c r="V10" s="228">
        <f>SUM(V11:V13)</f>
        <v>1.56</v>
      </c>
      <c r="W10" s="228"/>
      <c r="X10" s="228"/>
      <c r="Y10" s="228"/>
      <c r="AG10" t="s">
        <v>276</v>
      </c>
    </row>
    <row r="11" spans="1:60" outlineLevel="1" x14ac:dyDescent="0.2">
      <c r="A11" s="257">
        <v>2</v>
      </c>
      <c r="B11" s="258" t="s">
        <v>3653</v>
      </c>
      <c r="C11" s="265" t="s">
        <v>3654</v>
      </c>
      <c r="D11" s="259" t="s">
        <v>492</v>
      </c>
      <c r="E11" s="260">
        <v>10</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t="s">
        <v>3367</v>
      </c>
      <c r="S11" s="262" t="s">
        <v>280</v>
      </c>
      <c r="T11" s="263" t="s">
        <v>441</v>
      </c>
      <c r="U11" s="222">
        <v>6.2E-2</v>
      </c>
      <c r="V11" s="222">
        <f>ROUND(E11*U11,2)</f>
        <v>0.62</v>
      </c>
      <c r="W11" s="222"/>
      <c r="X11" s="222" t="s">
        <v>399</v>
      </c>
      <c r="Y11" s="222" t="s">
        <v>283</v>
      </c>
      <c r="Z11" s="212"/>
      <c r="AA11" s="212"/>
      <c r="AB11" s="212"/>
      <c r="AC11" s="212"/>
      <c r="AD11" s="212"/>
      <c r="AE11" s="212"/>
      <c r="AF11" s="212"/>
      <c r="AG11" s="212" t="s">
        <v>1036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7">
        <v>3</v>
      </c>
      <c r="B12" s="258" t="s">
        <v>3606</v>
      </c>
      <c r="C12" s="265" t="s">
        <v>3607</v>
      </c>
      <c r="D12" s="259" t="s">
        <v>482</v>
      </c>
      <c r="E12" s="260">
        <v>0.4</v>
      </c>
      <c r="F12" s="261"/>
      <c r="G12" s="262">
        <f>ROUND(E12*F12,2)</f>
        <v>0</v>
      </c>
      <c r="H12" s="261"/>
      <c r="I12" s="262">
        <f>ROUND(E12*H12,2)</f>
        <v>0</v>
      </c>
      <c r="J12" s="261"/>
      <c r="K12" s="262">
        <f>ROUND(E12*J12,2)</f>
        <v>0</v>
      </c>
      <c r="L12" s="262">
        <v>21</v>
      </c>
      <c r="M12" s="262">
        <f>G12*(1+L12/100)</f>
        <v>0</v>
      </c>
      <c r="N12" s="260">
        <v>0</v>
      </c>
      <c r="O12" s="260">
        <f>ROUND(E12*N12,2)</f>
        <v>0</v>
      </c>
      <c r="P12" s="260">
        <v>0</v>
      </c>
      <c r="Q12" s="260">
        <f>ROUND(E12*P12,2)</f>
        <v>0</v>
      </c>
      <c r="R12" s="262" t="s">
        <v>3367</v>
      </c>
      <c r="S12" s="262" t="s">
        <v>280</v>
      </c>
      <c r="T12" s="263" t="s">
        <v>441</v>
      </c>
      <c r="U12" s="222">
        <v>2.351</v>
      </c>
      <c r="V12" s="222">
        <f>ROUND(E12*U12,2)</f>
        <v>0.94</v>
      </c>
      <c r="W12" s="222"/>
      <c r="X12" s="222" t="s">
        <v>399</v>
      </c>
      <c r="Y12" s="222" t="s">
        <v>283</v>
      </c>
      <c r="Z12" s="212"/>
      <c r="AA12" s="212"/>
      <c r="AB12" s="212"/>
      <c r="AC12" s="212"/>
      <c r="AD12" s="212"/>
      <c r="AE12" s="212"/>
      <c r="AF12" s="212"/>
      <c r="AG12" s="212" t="s">
        <v>1036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57">
        <v>4</v>
      </c>
      <c r="B13" s="258" t="s">
        <v>3492</v>
      </c>
      <c r="C13" s="265" t="s">
        <v>3655</v>
      </c>
      <c r="D13" s="259" t="s">
        <v>492</v>
      </c>
      <c r="E13" s="260">
        <v>10</v>
      </c>
      <c r="F13" s="261"/>
      <c r="G13" s="262">
        <f>ROUND(E13*F13,2)</f>
        <v>0</v>
      </c>
      <c r="H13" s="261"/>
      <c r="I13" s="262">
        <f>ROUND(E13*H13,2)</f>
        <v>0</v>
      </c>
      <c r="J13" s="261"/>
      <c r="K13" s="262">
        <f>ROUND(E13*J13,2)</f>
        <v>0</v>
      </c>
      <c r="L13" s="262">
        <v>21</v>
      </c>
      <c r="M13" s="262">
        <f>G13*(1+L13/100)</f>
        <v>0</v>
      </c>
      <c r="N13" s="260">
        <v>0</v>
      </c>
      <c r="O13" s="260">
        <f>ROUND(E13*N13,2)</f>
        <v>0</v>
      </c>
      <c r="P13" s="260">
        <v>0</v>
      </c>
      <c r="Q13" s="260">
        <f>ROUND(E13*P13,2)</f>
        <v>0</v>
      </c>
      <c r="R13" s="262"/>
      <c r="S13" s="262" t="s">
        <v>316</v>
      </c>
      <c r="T13" s="263" t="s">
        <v>281</v>
      </c>
      <c r="U13" s="222">
        <v>0</v>
      </c>
      <c r="V13" s="222">
        <f>ROUND(E13*U13,2)</f>
        <v>0</v>
      </c>
      <c r="W13" s="222"/>
      <c r="X13" s="222" t="s">
        <v>831</v>
      </c>
      <c r="Y13" s="222" t="s">
        <v>283</v>
      </c>
      <c r="Z13" s="212"/>
      <c r="AA13" s="212"/>
      <c r="AB13" s="212"/>
      <c r="AC13" s="212"/>
      <c r="AD13" s="212"/>
      <c r="AE13" s="212"/>
      <c r="AF13" s="212"/>
      <c r="AG13" s="212" t="s">
        <v>3344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
      <c r="A14" s="229" t="s">
        <v>275</v>
      </c>
      <c r="B14" s="230" t="s">
        <v>200</v>
      </c>
      <c r="C14" s="246" t="s">
        <v>201</v>
      </c>
      <c r="D14" s="231"/>
      <c r="E14" s="232"/>
      <c r="F14" s="233"/>
      <c r="G14" s="233">
        <f>SUMIF(AG15:AG17,"&lt;&gt;NOR",G15:G17)</f>
        <v>0</v>
      </c>
      <c r="H14" s="233"/>
      <c r="I14" s="233">
        <f>SUM(I15:I17)</f>
        <v>0</v>
      </c>
      <c r="J14" s="233"/>
      <c r="K14" s="233">
        <f>SUM(K15:K17)</f>
        <v>0</v>
      </c>
      <c r="L14" s="233"/>
      <c r="M14" s="233">
        <f>SUM(M15:M17)</f>
        <v>0</v>
      </c>
      <c r="N14" s="232"/>
      <c r="O14" s="232">
        <f>SUM(O15:O17)</f>
        <v>2.31</v>
      </c>
      <c r="P14" s="232"/>
      <c r="Q14" s="232">
        <f>SUM(Q15:Q17)</f>
        <v>3.37</v>
      </c>
      <c r="R14" s="233"/>
      <c r="S14" s="233"/>
      <c r="T14" s="234"/>
      <c r="U14" s="228"/>
      <c r="V14" s="228">
        <f>SUM(V15:V17)</f>
        <v>91.46</v>
      </c>
      <c r="W14" s="228"/>
      <c r="X14" s="228"/>
      <c r="Y14" s="228"/>
      <c r="AG14" t="s">
        <v>276</v>
      </c>
    </row>
    <row r="15" spans="1:60" outlineLevel="1" x14ac:dyDescent="0.2">
      <c r="A15" s="257">
        <v>5</v>
      </c>
      <c r="B15" s="258" t="s">
        <v>3629</v>
      </c>
      <c r="C15" s="265" t="s">
        <v>3630</v>
      </c>
      <c r="D15" s="259" t="s">
        <v>439</v>
      </c>
      <c r="E15" s="260">
        <v>141.79</v>
      </c>
      <c r="F15" s="261"/>
      <c r="G15" s="262">
        <f>ROUND(E15*F15,2)</f>
        <v>0</v>
      </c>
      <c r="H15" s="261"/>
      <c r="I15" s="262">
        <f>ROUND(E15*H15,2)</f>
        <v>0</v>
      </c>
      <c r="J15" s="261"/>
      <c r="K15" s="262">
        <f>ROUND(E15*J15,2)</f>
        <v>0</v>
      </c>
      <c r="L15" s="262">
        <v>21</v>
      </c>
      <c r="M15" s="262">
        <f>G15*(1+L15/100)</f>
        <v>0</v>
      </c>
      <c r="N15" s="260">
        <v>0</v>
      </c>
      <c r="O15" s="260">
        <f>ROUND(E15*N15,2)</f>
        <v>0</v>
      </c>
      <c r="P15" s="260">
        <v>0</v>
      </c>
      <c r="Q15" s="260">
        <f>ROUND(E15*P15,2)</f>
        <v>0</v>
      </c>
      <c r="R15" s="262" t="s">
        <v>3367</v>
      </c>
      <c r="S15" s="262" t="s">
        <v>280</v>
      </c>
      <c r="T15" s="263" t="s">
        <v>441</v>
      </c>
      <c r="U15" s="222">
        <v>0.13400000000000001</v>
      </c>
      <c r="V15" s="222">
        <f>ROUND(E15*U15,2)</f>
        <v>19</v>
      </c>
      <c r="W15" s="222"/>
      <c r="X15" s="222" t="s">
        <v>399</v>
      </c>
      <c r="Y15" s="222" t="s">
        <v>283</v>
      </c>
      <c r="Z15" s="212"/>
      <c r="AA15" s="212"/>
      <c r="AB15" s="212"/>
      <c r="AC15" s="212"/>
      <c r="AD15" s="212"/>
      <c r="AE15" s="212"/>
      <c r="AF15" s="212"/>
      <c r="AG15" s="212" t="s">
        <v>1036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7">
        <v>6</v>
      </c>
      <c r="B16" s="258" t="s">
        <v>3631</v>
      </c>
      <c r="C16" s="265" t="s">
        <v>3632</v>
      </c>
      <c r="D16" s="259" t="s">
        <v>439</v>
      </c>
      <c r="E16" s="260">
        <v>141.79</v>
      </c>
      <c r="F16" s="261"/>
      <c r="G16" s="262">
        <f>ROUND(E16*F16,2)</f>
        <v>0</v>
      </c>
      <c r="H16" s="261"/>
      <c r="I16" s="262">
        <f>ROUND(E16*H16,2)</f>
        <v>0</v>
      </c>
      <c r="J16" s="261"/>
      <c r="K16" s="262">
        <f>ROUND(E16*J16,2)</f>
        <v>0</v>
      </c>
      <c r="L16" s="262">
        <v>21</v>
      </c>
      <c r="M16" s="262">
        <f>G16*(1+L16/100)</f>
        <v>0</v>
      </c>
      <c r="N16" s="260">
        <v>1.6320000000000001E-2</v>
      </c>
      <c r="O16" s="260">
        <f>ROUND(E16*N16,2)</f>
        <v>2.31</v>
      </c>
      <c r="P16" s="260">
        <v>0</v>
      </c>
      <c r="Q16" s="260">
        <f>ROUND(E16*P16,2)</f>
        <v>0</v>
      </c>
      <c r="R16" s="262" t="s">
        <v>3367</v>
      </c>
      <c r="S16" s="262" t="s">
        <v>280</v>
      </c>
      <c r="T16" s="263" t="s">
        <v>441</v>
      </c>
      <c r="U16" s="222">
        <v>0.42899999999999999</v>
      </c>
      <c r="V16" s="222">
        <f>ROUND(E16*U16,2)</f>
        <v>60.83</v>
      </c>
      <c r="W16" s="222"/>
      <c r="X16" s="222" t="s">
        <v>399</v>
      </c>
      <c r="Y16" s="222" t="s">
        <v>283</v>
      </c>
      <c r="Z16" s="212"/>
      <c r="AA16" s="212"/>
      <c r="AB16" s="212"/>
      <c r="AC16" s="212"/>
      <c r="AD16" s="212"/>
      <c r="AE16" s="212"/>
      <c r="AF16" s="212"/>
      <c r="AG16" s="212" t="s">
        <v>1036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57">
        <v>7</v>
      </c>
      <c r="B17" s="258" t="s">
        <v>3633</v>
      </c>
      <c r="C17" s="265" t="s">
        <v>3634</v>
      </c>
      <c r="D17" s="259" t="s">
        <v>439</v>
      </c>
      <c r="E17" s="260">
        <v>141.79</v>
      </c>
      <c r="F17" s="261"/>
      <c r="G17" s="262">
        <f>ROUND(E17*F17,2)</f>
        <v>0</v>
      </c>
      <c r="H17" s="261"/>
      <c r="I17" s="262">
        <f>ROUND(E17*H17,2)</f>
        <v>0</v>
      </c>
      <c r="J17" s="261"/>
      <c r="K17" s="262">
        <f>ROUND(E17*J17,2)</f>
        <v>0</v>
      </c>
      <c r="L17" s="262">
        <v>21</v>
      </c>
      <c r="M17" s="262">
        <f>G17*(1+L17/100)</f>
        <v>0</v>
      </c>
      <c r="N17" s="260">
        <v>0</v>
      </c>
      <c r="O17" s="260">
        <f>ROUND(E17*N17,2)</f>
        <v>0</v>
      </c>
      <c r="P17" s="260">
        <v>2.3800000000000002E-2</v>
      </c>
      <c r="Q17" s="260">
        <f>ROUND(E17*P17,2)</f>
        <v>3.37</v>
      </c>
      <c r="R17" s="262" t="s">
        <v>3367</v>
      </c>
      <c r="S17" s="262" t="s">
        <v>280</v>
      </c>
      <c r="T17" s="263" t="s">
        <v>441</v>
      </c>
      <c r="U17" s="222">
        <v>8.2000000000000003E-2</v>
      </c>
      <c r="V17" s="222">
        <f>ROUND(E17*U17,2)</f>
        <v>11.63</v>
      </c>
      <c r="W17" s="222"/>
      <c r="X17" s="222" t="s">
        <v>399</v>
      </c>
      <c r="Y17" s="222" t="s">
        <v>283</v>
      </c>
      <c r="Z17" s="212"/>
      <c r="AA17" s="212"/>
      <c r="AB17" s="212"/>
      <c r="AC17" s="212"/>
      <c r="AD17" s="212"/>
      <c r="AE17" s="212"/>
      <c r="AF17" s="212"/>
      <c r="AG17" s="212" t="s">
        <v>1036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275</v>
      </c>
      <c r="B18" s="230" t="s">
        <v>220</v>
      </c>
      <c r="C18" s="246" t="s">
        <v>221</v>
      </c>
      <c r="D18" s="231"/>
      <c r="E18" s="232"/>
      <c r="F18" s="233"/>
      <c r="G18" s="233">
        <f>SUMIF(AG19:AG31,"&lt;&gt;NOR",G19:G31)</f>
        <v>0</v>
      </c>
      <c r="H18" s="233"/>
      <c r="I18" s="233">
        <f>SUM(I19:I31)</f>
        <v>0</v>
      </c>
      <c r="J18" s="233"/>
      <c r="K18" s="233">
        <f>SUM(K19:K31)</f>
        <v>0</v>
      </c>
      <c r="L18" s="233"/>
      <c r="M18" s="233">
        <f>SUM(M19:M31)</f>
        <v>0</v>
      </c>
      <c r="N18" s="232"/>
      <c r="O18" s="232">
        <f>SUM(O19:O31)</f>
        <v>0</v>
      </c>
      <c r="P18" s="232"/>
      <c r="Q18" s="232">
        <f>SUM(Q19:Q31)</f>
        <v>0</v>
      </c>
      <c r="R18" s="233"/>
      <c r="S18" s="233"/>
      <c r="T18" s="234"/>
      <c r="U18" s="228"/>
      <c r="V18" s="228">
        <f>SUM(V19:V31)</f>
        <v>0</v>
      </c>
      <c r="W18" s="228"/>
      <c r="X18" s="228"/>
      <c r="Y18" s="228"/>
      <c r="AG18" t="s">
        <v>276</v>
      </c>
    </row>
    <row r="19" spans="1:60" outlineLevel="1" x14ac:dyDescent="0.2">
      <c r="A19" s="257">
        <v>8</v>
      </c>
      <c r="B19" s="258" t="s">
        <v>3656</v>
      </c>
      <c r="C19" s="265" t="s">
        <v>3657</v>
      </c>
      <c r="D19" s="259" t="s">
        <v>439</v>
      </c>
      <c r="E19" s="260">
        <v>30</v>
      </c>
      <c r="F19" s="261"/>
      <c r="G19" s="262">
        <f>ROUND(E19*F19,2)</f>
        <v>0</v>
      </c>
      <c r="H19" s="261"/>
      <c r="I19" s="262">
        <f>ROUND(E19*H19,2)</f>
        <v>0</v>
      </c>
      <c r="J19" s="261"/>
      <c r="K19" s="262">
        <f>ROUND(E19*J19,2)</f>
        <v>0</v>
      </c>
      <c r="L19" s="262">
        <v>21</v>
      </c>
      <c r="M19" s="262">
        <f>G19*(1+L19/100)</f>
        <v>0</v>
      </c>
      <c r="N19" s="260">
        <v>0</v>
      </c>
      <c r="O19" s="260">
        <f>ROUND(E19*N19,2)</f>
        <v>0</v>
      </c>
      <c r="P19" s="260">
        <v>0</v>
      </c>
      <c r="Q19" s="260">
        <f>ROUND(E19*P19,2)</f>
        <v>0</v>
      </c>
      <c r="R19" s="262"/>
      <c r="S19" s="262" t="s">
        <v>316</v>
      </c>
      <c r="T19" s="263" t="s">
        <v>281</v>
      </c>
      <c r="U19" s="222">
        <v>0</v>
      </c>
      <c r="V19" s="222">
        <f>ROUND(E19*U19,2)</f>
        <v>0</v>
      </c>
      <c r="W19" s="222"/>
      <c r="X19" s="222" t="s">
        <v>399</v>
      </c>
      <c r="Y19" s="222" t="s">
        <v>283</v>
      </c>
      <c r="Z19" s="212"/>
      <c r="AA19" s="212"/>
      <c r="AB19" s="212"/>
      <c r="AC19" s="212"/>
      <c r="AD19" s="212"/>
      <c r="AE19" s="212"/>
      <c r="AF19" s="212"/>
      <c r="AG19" s="212" t="s">
        <v>1036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7">
        <v>9</v>
      </c>
      <c r="B20" s="258" t="s">
        <v>3658</v>
      </c>
      <c r="C20" s="265" t="s">
        <v>3659</v>
      </c>
      <c r="D20" s="259" t="s">
        <v>439</v>
      </c>
      <c r="E20" s="260">
        <v>30</v>
      </c>
      <c r="F20" s="261"/>
      <c r="G20" s="262">
        <f>ROUND(E20*F20,2)</f>
        <v>0</v>
      </c>
      <c r="H20" s="261"/>
      <c r="I20" s="262">
        <f>ROUND(E20*H20,2)</f>
        <v>0</v>
      </c>
      <c r="J20" s="261"/>
      <c r="K20" s="262">
        <f>ROUND(E20*J20,2)</f>
        <v>0</v>
      </c>
      <c r="L20" s="262">
        <v>21</v>
      </c>
      <c r="M20" s="262">
        <f>G20*(1+L20/100)</f>
        <v>0</v>
      </c>
      <c r="N20" s="260">
        <v>0</v>
      </c>
      <c r="O20" s="260">
        <f>ROUND(E20*N20,2)</f>
        <v>0</v>
      </c>
      <c r="P20" s="260">
        <v>0</v>
      </c>
      <c r="Q20" s="260">
        <f>ROUND(E20*P20,2)</f>
        <v>0</v>
      </c>
      <c r="R20" s="262"/>
      <c r="S20" s="262" t="s">
        <v>316</v>
      </c>
      <c r="T20" s="263" t="s">
        <v>281</v>
      </c>
      <c r="U20" s="222">
        <v>0</v>
      </c>
      <c r="V20" s="222">
        <f>ROUND(E20*U20,2)</f>
        <v>0</v>
      </c>
      <c r="W20" s="222"/>
      <c r="X20" s="222" t="s">
        <v>399</v>
      </c>
      <c r="Y20" s="222" t="s">
        <v>283</v>
      </c>
      <c r="Z20" s="212"/>
      <c r="AA20" s="212"/>
      <c r="AB20" s="212"/>
      <c r="AC20" s="212"/>
      <c r="AD20" s="212"/>
      <c r="AE20" s="212"/>
      <c r="AF20" s="212"/>
      <c r="AG20" s="212" t="s">
        <v>1036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7">
        <v>10</v>
      </c>
      <c r="B21" s="258" t="s">
        <v>3660</v>
      </c>
      <c r="C21" s="265" t="s">
        <v>3661</v>
      </c>
      <c r="D21" s="259" t="s">
        <v>439</v>
      </c>
      <c r="E21" s="260">
        <v>30</v>
      </c>
      <c r="F21" s="261"/>
      <c r="G21" s="262">
        <f>ROUND(E21*F21,2)</f>
        <v>0</v>
      </c>
      <c r="H21" s="261"/>
      <c r="I21" s="262">
        <f>ROUND(E21*H21,2)</f>
        <v>0</v>
      </c>
      <c r="J21" s="261"/>
      <c r="K21" s="262">
        <f>ROUND(E21*J21,2)</f>
        <v>0</v>
      </c>
      <c r="L21" s="262">
        <v>21</v>
      </c>
      <c r="M21" s="262">
        <f>G21*(1+L21/100)</f>
        <v>0</v>
      </c>
      <c r="N21" s="260">
        <v>0</v>
      </c>
      <c r="O21" s="260">
        <f>ROUND(E21*N21,2)</f>
        <v>0</v>
      </c>
      <c r="P21" s="260">
        <v>0</v>
      </c>
      <c r="Q21" s="260">
        <f>ROUND(E21*P21,2)</f>
        <v>0</v>
      </c>
      <c r="R21" s="262"/>
      <c r="S21" s="262" t="s">
        <v>316</v>
      </c>
      <c r="T21" s="263" t="s">
        <v>281</v>
      </c>
      <c r="U21" s="222">
        <v>0</v>
      </c>
      <c r="V21" s="222">
        <f>ROUND(E21*U21,2)</f>
        <v>0</v>
      </c>
      <c r="W21" s="222"/>
      <c r="X21" s="222" t="s">
        <v>399</v>
      </c>
      <c r="Y21" s="222" t="s">
        <v>283</v>
      </c>
      <c r="Z21" s="212"/>
      <c r="AA21" s="212"/>
      <c r="AB21" s="212"/>
      <c r="AC21" s="212"/>
      <c r="AD21" s="212"/>
      <c r="AE21" s="212"/>
      <c r="AF21" s="212"/>
      <c r="AG21" s="212" t="s">
        <v>1036</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7">
        <v>11</v>
      </c>
      <c r="B22" s="258" t="s">
        <v>3640</v>
      </c>
      <c r="C22" s="265" t="s">
        <v>3641</v>
      </c>
      <c r="D22" s="259" t="s">
        <v>439</v>
      </c>
      <c r="E22" s="260">
        <v>141.79</v>
      </c>
      <c r="F22" s="261"/>
      <c r="G22" s="262">
        <f>ROUND(E22*F22,2)</f>
        <v>0</v>
      </c>
      <c r="H22" s="261"/>
      <c r="I22" s="262">
        <f>ROUND(E22*H22,2)</f>
        <v>0</v>
      </c>
      <c r="J22" s="261"/>
      <c r="K22" s="262">
        <f>ROUND(E22*J22,2)</f>
        <v>0</v>
      </c>
      <c r="L22" s="262">
        <v>21</v>
      </c>
      <c r="M22" s="262">
        <f>G22*(1+L22/100)</f>
        <v>0</v>
      </c>
      <c r="N22" s="260">
        <v>0</v>
      </c>
      <c r="O22" s="260">
        <f>ROUND(E22*N22,2)</f>
        <v>0</v>
      </c>
      <c r="P22" s="260">
        <v>0</v>
      </c>
      <c r="Q22" s="260">
        <f>ROUND(E22*P22,2)</f>
        <v>0</v>
      </c>
      <c r="R22" s="262"/>
      <c r="S22" s="262" t="s">
        <v>316</v>
      </c>
      <c r="T22" s="263" t="s">
        <v>281</v>
      </c>
      <c r="U22" s="222">
        <v>0</v>
      </c>
      <c r="V22" s="222">
        <f>ROUND(E22*U22,2)</f>
        <v>0</v>
      </c>
      <c r="W22" s="222"/>
      <c r="X22" s="222" t="s">
        <v>399</v>
      </c>
      <c r="Y22" s="222" t="s">
        <v>283</v>
      </c>
      <c r="Z22" s="212"/>
      <c r="AA22" s="212"/>
      <c r="AB22" s="212"/>
      <c r="AC22" s="212"/>
      <c r="AD22" s="212"/>
      <c r="AE22" s="212"/>
      <c r="AF22" s="212"/>
      <c r="AG22" s="212" t="s">
        <v>1036</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2.5" outlineLevel="1" x14ac:dyDescent="0.2">
      <c r="A23" s="257">
        <v>12</v>
      </c>
      <c r="B23" s="258" t="s">
        <v>3642</v>
      </c>
      <c r="C23" s="265" t="s">
        <v>3643</v>
      </c>
      <c r="D23" s="259" t="s">
        <v>439</v>
      </c>
      <c r="E23" s="260">
        <v>141.79</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c r="S23" s="262" t="s">
        <v>316</v>
      </c>
      <c r="T23" s="263" t="s">
        <v>281</v>
      </c>
      <c r="U23" s="222">
        <v>0</v>
      </c>
      <c r="V23" s="222">
        <f>ROUND(E23*U23,2)</f>
        <v>0</v>
      </c>
      <c r="W23" s="222"/>
      <c r="X23" s="222" t="s">
        <v>399</v>
      </c>
      <c r="Y23" s="222" t="s">
        <v>283</v>
      </c>
      <c r="Z23" s="212"/>
      <c r="AA23" s="212"/>
      <c r="AB23" s="212"/>
      <c r="AC23" s="212"/>
      <c r="AD23" s="212"/>
      <c r="AE23" s="212"/>
      <c r="AF23" s="212"/>
      <c r="AG23" s="212" t="s">
        <v>1036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7">
        <v>13</v>
      </c>
      <c r="B24" s="258" t="s">
        <v>3644</v>
      </c>
      <c r="C24" s="265" t="s">
        <v>3645</v>
      </c>
      <c r="D24" s="259" t="s">
        <v>439</v>
      </c>
      <c r="E24" s="260">
        <v>141.79</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c r="S24" s="262" t="s">
        <v>316</v>
      </c>
      <c r="T24" s="263" t="s">
        <v>281</v>
      </c>
      <c r="U24" s="222">
        <v>0</v>
      </c>
      <c r="V24" s="222">
        <f>ROUND(E24*U24,2)</f>
        <v>0</v>
      </c>
      <c r="W24" s="222"/>
      <c r="X24" s="222" t="s">
        <v>399</v>
      </c>
      <c r="Y24" s="222" t="s">
        <v>283</v>
      </c>
      <c r="Z24" s="212"/>
      <c r="AA24" s="212"/>
      <c r="AB24" s="212"/>
      <c r="AC24" s="212"/>
      <c r="AD24" s="212"/>
      <c r="AE24" s="212"/>
      <c r="AF24" s="212"/>
      <c r="AG24" s="212" t="s">
        <v>1036</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14</v>
      </c>
      <c r="B25" s="258" t="s">
        <v>3662</v>
      </c>
      <c r="C25" s="265" t="s">
        <v>3663</v>
      </c>
      <c r="D25" s="259" t="s">
        <v>564</v>
      </c>
      <c r="E25" s="260">
        <v>568</v>
      </c>
      <c r="F25" s="261"/>
      <c r="G25" s="262">
        <f>ROUND(E25*F25,2)</f>
        <v>0</v>
      </c>
      <c r="H25" s="261"/>
      <c r="I25" s="262">
        <f>ROUND(E25*H25,2)</f>
        <v>0</v>
      </c>
      <c r="J25" s="261"/>
      <c r="K25" s="262">
        <f>ROUND(E25*J25,2)</f>
        <v>0</v>
      </c>
      <c r="L25" s="262">
        <v>21</v>
      </c>
      <c r="M25" s="262">
        <f>G25*(1+L25/100)</f>
        <v>0</v>
      </c>
      <c r="N25" s="260">
        <v>0</v>
      </c>
      <c r="O25" s="260">
        <f>ROUND(E25*N25,2)</f>
        <v>0</v>
      </c>
      <c r="P25" s="260">
        <v>0</v>
      </c>
      <c r="Q25" s="260">
        <f>ROUND(E25*P25,2)</f>
        <v>0</v>
      </c>
      <c r="R25" s="262"/>
      <c r="S25" s="262" t="s">
        <v>316</v>
      </c>
      <c r="T25" s="263" t="s">
        <v>281</v>
      </c>
      <c r="U25" s="222">
        <v>0</v>
      </c>
      <c r="V25" s="222">
        <f>ROUND(E25*U25,2)</f>
        <v>0</v>
      </c>
      <c r="W25" s="222"/>
      <c r="X25" s="222" t="s">
        <v>399</v>
      </c>
      <c r="Y25" s="222" t="s">
        <v>283</v>
      </c>
      <c r="Z25" s="212"/>
      <c r="AA25" s="212"/>
      <c r="AB25" s="212"/>
      <c r="AC25" s="212"/>
      <c r="AD25" s="212"/>
      <c r="AE25" s="212"/>
      <c r="AF25" s="212"/>
      <c r="AG25" s="212" t="s">
        <v>1036</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57">
        <v>15</v>
      </c>
      <c r="B26" s="258" t="s">
        <v>3646</v>
      </c>
      <c r="C26" s="265" t="s">
        <v>3664</v>
      </c>
      <c r="D26" s="259" t="s">
        <v>439</v>
      </c>
      <c r="E26" s="260">
        <v>141.79</v>
      </c>
      <c r="F26" s="261"/>
      <c r="G26" s="262">
        <f>ROUND(E26*F26,2)</f>
        <v>0</v>
      </c>
      <c r="H26" s="261"/>
      <c r="I26" s="262">
        <f>ROUND(E26*H26,2)</f>
        <v>0</v>
      </c>
      <c r="J26" s="261"/>
      <c r="K26" s="262">
        <f>ROUND(E26*J26,2)</f>
        <v>0</v>
      </c>
      <c r="L26" s="262">
        <v>21</v>
      </c>
      <c r="M26" s="262">
        <f>G26*(1+L26/100)</f>
        <v>0</v>
      </c>
      <c r="N26" s="260">
        <v>0</v>
      </c>
      <c r="O26" s="260">
        <f>ROUND(E26*N26,2)</f>
        <v>0</v>
      </c>
      <c r="P26" s="260">
        <v>0</v>
      </c>
      <c r="Q26" s="260">
        <f>ROUND(E26*P26,2)</f>
        <v>0</v>
      </c>
      <c r="R26" s="262"/>
      <c r="S26" s="262" t="s">
        <v>316</v>
      </c>
      <c r="T26" s="263" t="s">
        <v>281</v>
      </c>
      <c r="U26" s="222">
        <v>0</v>
      </c>
      <c r="V26" s="222">
        <f>ROUND(E26*U26,2)</f>
        <v>0</v>
      </c>
      <c r="W26" s="222"/>
      <c r="X26" s="222" t="s">
        <v>399</v>
      </c>
      <c r="Y26" s="222" t="s">
        <v>283</v>
      </c>
      <c r="Z26" s="212"/>
      <c r="AA26" s="212"/>
      <c r="AB26" s="212"/>
      <c r="AC26" s="212"/>
      <c r="AD26" s="212"/>
      <c r="AE26" s="212"/>
      <c r="AF26" s="212"/>
      <c r="AG26" s="212" t="s">
        <v>1036</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7">
        <v>16</v>
      </c>
      <c r="B27" s="258" t="s">
        <v>3665</v>
      </c>
      <c r="C27" s="265" t="s">
        <v>3666</v>
      </c>
      <c r="D27" s="259" t="s">
        <v>564</v>
      </c>
      <c r="E27" s="260">
        <v>568</v>
      </c>
      <c r="F27" s="261"/>
      <c r="G27" s="262">
        <f>ROUND(E27*F27,2)</f>
        <v>0</v>
      </c>
      <c r="H27" s="261"/>
      <c r="I27" s="262">
        <f>ROUND(E27*H27,2)</f>
        <v>0</v>
      </c>
      <c r="J27" s="261"/>
      <c r="K27" s="262">
        <f>ROUND(E27*J27,2)</f>
        <v>0</v>
      </c>
      <c r="L27" s="262">
        <v>21</v>
      </c>
      <c r="M27" s="262">
        <f>G27*(1+L27/100)</f>
        <v>0</v>
      </c>
      <c r="N27" s="260">
        <v>0</v>
      </c>
      <c r="O27" s="260">
        <f>ROUND(E27*N27,2)</f>
        <v>0</v>
      </c>
      <c r="P27" s="260">
        <v>0</v>
      </c>
      <c r="Q27" s="260">
        <f>ROUND(E27*P27,2)</f>
        <v>0</v>
      </c>
      <c r="R27" s="262"/>
      <c r="S27" s="262" t="s">
        <v>316</v>
      </c>
      <c r="T27" s="263" t="s">
        <v>281</v>
      </c>
      <c r="U27" s="222">
        <v>0</v>
      </c>
      <c r="V27" s="222">
        <f>ROUND(E27*U27,2)</f>
        <v>0</v>
      </c>
      <c r="W27" s="222"/>
      <c r="X27" s="222" t="s">
        <v>399</v>
      </c>
      <c r="Y27" s="222" t="s">
        <v>283</v>
      </c>
      <c r="Z27" s="212"/>
      <c r="AA27" s="212"/>
      <c r="AB27" s="212"/>
      <c r="AC27" s="212"/>
      <c r="AD27" s="212"/>
      <c r="AE27" s="212"/>
      <c r="AF27" s="212"/>
      <c r="AG27" s="212" t="s">
        <v>1036</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17</v>
      </c>
      <c r="B28" s="258" t="s">
        <v>3648</v>
      </c>
      <c r="C28" s="265" t="s">
        <v>3649</v>
      </c>
      <c r="D28" s="259" t="s">
        <v>439</v>
      </c>
      <c r="E28" s="260">
        <v>141.79</v>
      </c>
      <c r="F28" s="261"/>
      <c r="G28" s="262">
        <f>ROUND(E28*F28,2)</f>
        <v>0</v>
      </c>
      <c r="H28" s="261"/>
      <c r="I28" s="262">
        <f>ROUND(E28*H28,2)</f>
        <v>0</v>
      </c>
      <c r="J28" s="261"/>
      <c r="K28" s="262">
        <f>ROUND(E28*J28,2)</f>
        <v>0</v>
      </c>
      <c r="L28" s="262">
        <v>21</v>
      </c>
      <c r="M28" s="262">
        <f>G28*(1+L28/100)</f>
        <v>0</v>
      </c>
      <c r="N28" s="260">
        <v>0</v>
      </c>
      <c r="O28" s="260">
        <f>ROUND(E28*N28,2)</f>
        <v>0</v>
      </c>
      <c r="P28" s="260">
        <v>0</v>
      </c>
      <c r="Q28" s="260">
        <f>ROUND(E28*P28,2)</f>
        <v>0</v>
      </c>
      <c r="R28" s="262"/>
      <c r="S28" s="262" t="s">
        <v>316</v>
      </c>
      <c r="T28" s="263" t="s">
        <v>281</v>
      </c>
      <c r="U28" s="222">
        <v>0</v>
      </c>
      <c r="V28" s="222">
        <f>ROUND(E28*U28,2)</f>
        <v>0</v>
      </c>
      <c r="W28" s="222"/>
      <c r="X28" s="222" t="s">
        <v>399</v>
      </c>
      <c r="Y28" s="222" t="s">
        <v>283</v>
      </c>
      <c r="Z28" s="212"/>
      <c r="AA28" s="212"/>
      <c r="AB28" s="212"/>
      <c r="AC28" s="212"/>
      <c r="AD28" s="212"/>
      <c r="AE28" s="212"/>
      <c r="AF28" s="212"/>
      <c r="AG28" s="212" t="s">
        <v>1036</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18</v>
      </c>
      <c r="B29" s="258" t="s">
        <v>3667</v>
      </c>
      <c r="C29" s="265" t="s">
        <v>3668</v>
      </c>
      <c r="D29" s="259" t="s">
        <v>564</v>
      </c>
      <c r="E29" s="260">
        <v>568</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c r="S29" s="262" t="s">
        <v>316</v>
      </c>
      <c r="T29" s="263" t="s">
        <v>281</v>
      </c>
      <c r="U29" s="222">
        <v>0</v>
      </c>
      <c r="V29" s="222">
        <f>ROUND(E29*U29,2)</f>
        <v>0</v>
      </c>
      <c r="W29" s="222"/>
      <c r="X29" s="222" t="s">
        <v>399</v>
      </c>
      <c r="Y29" s="222" t="s">
        <v>283</v>
      </c>
      <c r="Z29" s="212"/>
      <c r="AA29" s="212"/>
      <c r="AB29" s="212"/>
      <c r="AC29" s="212"/>
      <c r="AD29" s="212"/>
      <c r="AE29" s="212"/>
      <c r="AF29" s="212"/>
      <c r="AG29" s="212" t="s">
        <v>1036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57">
        <v>19</v>
      </c>
      <c r="B30" s="258" t="s">
        <v>3650</v>
      </c>
      <c r="C30" s="265" t="s">
        <v>3651</v>
      </c>
      <c r="D30" s="259" t="s">
        <v>439</v>
      </c>
      <c r="E30" s="260">
        <v>141.79</v>
      </c>
      <c r="F30" s="261"/>
      <c r="G30" s="262">
        <f>ROUND(E30*F30,2)</f>
        <v>0</v>
      </c>
      <c r="H30" s="261"/>
      <c r="I30" s="262">
        <f>ROUND(E30*H30,2)</f>
        <v>0</v>
      </c>
      <c r="J30" s="261"/>
      <c r="K30" s="262">
        <f>ROUND(E30*J30,2)</f>
        <v>0</v>
      </c>
      <c r="L30" s="262">
        <v>21</v>
      </c>
      <c r="M30" s="262">
        <f>G30*(1+L30/100)</f>
        <v>0</v>
      </c>
      <c r="N30" s="260">
        <v>0</v>
      </c>
      <c r="O30" s="260">
        <f>ROUND(E30*N30,2)</f>
        <v>0</v>
      </c>
      <c r="P30" s="260">
        <v>0</v>
      </c>
      <c r="Q30" s="260">
        <f>ROUND(E30*P30,2)</f>
        <v>0</v>
      </c>
      <c r="R30" s="262"/>
      <c r="S30" s="262" t="s">
        <v>316</v>
      </c>
      <c r="T30" s="263" t="s">
        <v>281</v>
      </c>
      <c r="U30" s="222">
        <v>0</v>
      </c>
      <c r="V30" s="222">
        <f>ROUND(E30*U30,2)</f>
        <v>0</v>
      </c>
      <c r="W30" s="222"/>
      <c r="X30" s="222" t="s">
        <v>399</v>
      </c>
      <c r="Y30" s="222" t="s">
        <v>283</v>
      </c>
      <c r="Z30" s="212"/>
      <c r="AA30" s="212"/>
      <c r="AB30" s="212"/>
      <c r="AC30" s="212"/>
      <c r="AD30" s="212"/>
      <c r="AE30" s="212"/>
      <c r="AF30" s="212"/>
      <c r="AG30" s="212" t="s">
        <v>1036</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20</v>
      </c>
      <c r="B31" s="237" t="s">
        <v>3669</v>
      </c>
      <c r="C31" s="247" t="s">
        <v>3670</v>
      </c>
      <c r="D31" s="238" t="s">
        <v>564</v>
      </c>
      <c r="E31" s="239">
        <v>568</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c r="S31" s="241" t="s">
        <v>316</v>
      </c>
      <c r="T31" s="242" t="s">
        <v>281</v>
      </c>
      <c r="U31" s="222">
        <v>0</v>
      </c>
      <c r="V31" s="222">
        <f>ROUND(E31*U31,2)</f>
        <v>0</v>
      </c>
      <c r="W31" s="222"/>
      <c r="X31" s="222" t="s">
        <v>399</v>
      </c>
      <c r="Y31" s="222" t="s">
        <v>283</v>
      </c>
      <c r="Z31" s="212"/>
      <c r="AA31" s="212"/>
      <c r="AB31" s="212"/>
      <c r="AC31" s="212"/>
      <c r="AD31" s="212"/>
      <c r="AE31" s="212"/>
      <c r="AF31" s="212"/>
      <c r="AG31" s="212" t="s">
        <v>1036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
      <c r="A32" s="3"/>
      <c r="B32" s="4"/>
      <c r="C32" s="251"/>
      <c r="D32" s="6"/>
      <c r="E32" s="3"/>
      <c r="F32" s="3"/>
      <c r="G32" s="3"/>
      <c r="H32" s="3"/>
      <c r="I32" s="3"/>
      <c r="J32" s="3"/>
      <c r="K32" s="3"/>
      <c r="L32" s="3"/>
      <c r="M32" s="3"/>
      <c r="N32" s="3"/>
      <c r="O32" s="3"/>
      <c r="P32" s="3"/>
      <c r="Q32" s="3"/>
      <c r="R32" s="3"/>
      <c r="S32" s="3"/>
      <c r="T32" s="3"/>
      <c r="U32" s="3"/>
      <c r="V32" s="3"/>
      <c r="W32" s="3"/>
      <c r="X32" s="3"/>
      <c r="Y32" s="3"/>
      <c r="AE32">
        <v>15</v>
      </c>
      <c r="AF32">
        <v>21</v>
      </c>
      <c r="AG32" t="s">
        <v>261</v>
      </c>
    </row>
    <row r="33" spans="1:33" x14ac:dyDescent="0.2">
      <c r="A33" s="215"/>
      <c r="B33" s="216" t="s">
        <v>29</v>
      </c>
      <c r="C33" s="252"/>
      <c r="D33" s="217"/>
      <c r="E33" s="218"/>
      <c r="F33" s="218"/>
      <c r="G33" s="235">
        <f>G8+G10+G14+G18</f>
        <v>0</v>
      </c>
      <c r="H33" s="3"/>
      <c r="I33" s="3"/>
      <c r="J33" s="3"/>
      <c r="K33" s="3"/>
      <c r="L33" s="3"/>
      <c r="M33" s="3"/>
      <c r="N33" s="3"/>
      <c r="O33" s="3"/>
      <c r="P33" s="3"/>
      <c r="Q33" s="3"/>
      <c r="R33" s="3"/>
      <c r="S33" s="3"/>
      <c r="T33" s="3"/>
      <c r="U33" s="3"/>
      <c r="V33" s="3"/>
      <c r="W33" s="3"/>
      <c r="X33" s="3"/>
      <c r="Y33" s="3"/>
      <c r="AE33">
        <f>SUMIF(L7:L31,AE32,G7:G31)</f>
        <v>0</v>
      </c>
      <c r="AF33">
        <f>SUMIF(L7:L31,AF32,G7:G31)</f>
        <v>0</v>
      </c>
      <c r="AG33" t="s">
        <v>405</v>
      </c>
    </row>
    <row r="34" spans="1:33" x14ac:dyDescent="0.2">
      <c r="C34" s="253"/>
      <c r="D34" s="10"/>
      <c r="AG34" t="s">
        <v>435</v>
      </c>
    </row>
    <row r="35" spans="1:33" x14ac:dyDescent="0.2">
      <c r="D35" s="10"/>
    </row>
    <row r="36" spans="1:33" x14ac:dyDescent="0.2">
      <c r="D36" s="10"/>
    </row>
    <row r="37" spans="1:33" x14ac:dyDescent="0.2">
      <c r="D37" s="10"/>
    </row>
    <row r="38" spans="1:33" x14ac:dyDescent="0.2">
      <c r="D38" s="10"/>
    </row>
    <row r="39" spans="1:33" x14ac:dyDescent="0.2">
      <c r="D39" s="10"/>
    </row>
    <row r="40" spans="1:33" x14ac:dyDescent="0.2">
      <c r="D40" s="10"/>
    </row>
    <row r="41" spans="1:33" x14ac:dyDescent="0.2">
      <c r="D41" s="10"/>
    </row>
    <row r="42" spans="1:33" x14ac:dyDescent="0.2">
      <c r="D42" s="10"/>
    </row>
    <row r="43" spans="1:33" x14ac:dyDescent="0.2">
      <c r="D43" s="10"/>
    </row>
    <row r="44" spans="1:33" x14ac:dyDescent="0.2">
      <c r="D44" s="10"/>
    </row>
    <row r="45" spans="1:33" x14ac:dyDescent="0.2">
      <c r="D45" s="10"/>
    </row>
    <row r="46" spans="1:33" x14ac:dyDescent="0.2">
      <c r="D46" s="10"/>
    </row>
    <row r="47" spans="1:33" x14ac:dyDescent="0.2">
      <c r="D47" s="10"/>
    </row>
    <row r="48" spans="1:33"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iXElvOo9uY29TrBOFpLP/hjr3xP267hohx7dHnnrGV6Jc8f4xKg87SRwJVOtXQVaq3ZAo6D7monqSMqV4+p6g==" saltValue="s23zmEZmyWMvYSBda6a/g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FFBFE-9DC9-4564-A73A-4415EB60A6B1}">
  <sheetPr codeName="List17">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95</v>
      </c>
      <c r="C3" s="201" t="s">
        <v>96</v>
      </c>
      <c r="D3" s="199"/>
      <c r="E3" s="199"/>
      <c r="F3" s="199"/>
      <c r="G3" s="200"/>
      <c r="AC3" s="176" t="s">
        <v>248</v>
      </c>
      <c r="AG3" t="s">
        <v>251</v>
      </c>
    </row>
    <row r="4" spans="1:60" ht="24.95" customHeight="1" x14ac:dyDescent="0.2">
      <c r="A4" s="202" t="s">
        <v>9</v>
      </c>
      <c r="B4" s="203" t="s">
        <v>97</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176</v>
      </c>
      <c r="C8" s="246" t="s">
        <v>28</v>
      </c>
      <c r="D8" s="231"/>
      <c r="E8" s="232"/>
      <c r="F8" s="233"/>
      <c r="G8" s="233">
        <f>SUMIF(AG9:AG12,"&lt;&gt;NOR",G9:G12)</f>
        <v>0</v>
      </c>
      <c r="H8" s="233"/>
      <c r="I8" s="233">
        <f>SUM(I9:I12)</f>
        <v>0</v>
      </c>
      <c r="J8" s="233"/>
      <c r="K8" s="233">
        <f>SUM(K9:K12)</f>
        <v>0</v>
      </c>
      <c r="L8" s="233"/>
      <c r="M8" s="233">
        <f>SUM(M9:M12)</f>
        <v>0</v>
      </c>
      <c r="N8" s="232"/>
      <c r="O8" s="232">
        <f>SUM(O9:O12)</f>
        <v>0</v>
      </c>
      <c r="P8" s="232"/>
      <c r="Q8" s="232">
        <f>SUM(Q9:Q12)</f>
        <v>0</v>
      </c>
      <c r="R8" s="233"/>
      <c r="S8" s="233"/>
      <c r="T8" s="234"/>
      <c r="U8" s="228"/>
      <c r="V8" s="228">
        <f>SUM(V9:V12)</f>
        <v>0</v>
      </c>
      <c r="W8" s="228"/>
      <c r="X8" s="228"/>
      <c r="Y8" s="228"/>
      <c r="AG8" t="s">
        <v>276</v>
      </c>
    </row>
    <row r="9" spans="1:60" outlineLevel="1" x14ac:dyDescent="0.2">
      <c r="A9" s="257">
        <v>1</v>
      </c>
      <c r="B9" s="258" t="s">
        <v>3671</v>
      </c>
      <c r="C9" s="265" t="s">
        <v>3672</v>
      </c>
      <c r="D9" s="259" t="s">
        <v>3211</v>
      </c>
      <c r="E9" s="260">
        <v>8</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316</v>
      </c>
      <c r="T9" s="263" t="s">
        <v>281</v>
      </c>
      <c r="U9" s="222">
        <v>0</v>
      </c>
      <c r="V9" s="222">
        <f>ROUND(E9*U9,2)</f>
        <v>0</v>
      </c>
      <c r="W9" s="222"/>
      <c r="X9" s="222" t="s">
        <v>399</v>
      </c>
      <c r="Y9" s="222" t="s">
        <v>283</v>
      </c>
      <c r="Z9" s="212"/>
      <c r="AA9" s="212"/>
      <c r="AB9" s="212"/>
      <c r="AC9" s="212"/>
      <c r="AD9" s="212"/>
      <c r="AE9" s="212"/>
      <c r="AF9" s="212"/>
      <c r="AG9" s="212" t="s">
        <v>1016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57">
        <v>2</v>
      </c>
      <c r="B10" s="258" t="s">
        <v>3673</v>
      </c>
      <c r="C10" s="265" t="s">
        <v>3674</v>
      </c>
      <c r="D10" s="259" t="s">
        <v>3211</v>
      </c>
      <c r="E10" s="260">
        <v>6</v>
      </c>
      <c r="F10" s="261"/>
      <c r="G10" s="262">
        <f>ROUND(E10*F10,2)</f>
        <v>0</v>
      </c>
      <c r="H10" s="261"/>
      <c r="I10" s="262">
        <f>ROUND(E10*H10,2)</f>
        <v>0</v>
      </c>
      <c r="J10" s="261"/>
      <c r="K10" s="262">
        <f>ROUND(E10*J10,2)</f>
        <v>0</v>
      </c>
      <c r="L10" s="262">
        <v>21</v>
      </c>
      <c r="M10" s="262">
        <f>G10*(1+L10/100)</f>
        <v>0</v>
      </c>
      <c r="N10" s="260">
        <v>0</v>
      </c>
      <c r="O10" s="260">
        <f>ROUND(E10*N10,2)</f>
        <v>0</v>
      </c>
      <c r="P10" s="260">
        <v>0</v>
      </c>
      <c r="Q10" s="260">
        <f>ROUND(E10*P10,2)</f>
        <v>0</v>
      </c>
      <c r="R10" s="262"/>
      <c r="S10" s="262" t="s">
        <v>316</v>
      </c>
      <c r="T10" s="263" t="s">
        <v>281</v>
      </c>
      <c r="U10" s="222">
        <v>0</v>
      </c>
      <c r="V10" s="222">
        <f>ROUND(E10*U10,2)</f>
        <v>0</v>
      </c>
      <c r="W10" s="222"/>
      <c r="X10" s="222" t="s">
        <v>399</v>
      </c>
      <c r="Y10" s="222" t="s">
        <v>283</v>
      </c>
      <c r="Z10" s="212"/>
      <c r="AA10" s="212"/>
      <c r="AB10" s="212"/>
      <c r="AC10" s="212"/>
      <c r="AD10" s="212"/>
      <c r="AE10" s="212"/>
      <c r="AF10" s="212"/>
      <c r="AG10" s="212" t="s">
        <v>1016</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7">
        <v>3</v>
      </c>
      <c r="B11" s="258" t="s">
        <v>3675</v>
      </c>
      <c r="C11" s="265" t="s">
        <v>3676</v>
      </c>
      <c r="D11" s="259" t="s">
        <v>878</v>
      </c>
      <c r="E11" s="260">
        <v>1</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316</v>
      </c>
      <c r="T11" s="263" t="s">
        <v>281</v>
      </c>
      <c r="U11" s="222">
        <v>0</v>
      </c>
      <c r="V11" s="222">
        <f>ROUND(E11*U11,2)</f>
        <v>0</v>
      </c>
      <c r="W11" s="222"/>
      <c r="X11" s="222" t="s">
        <v>399</v>
      </c>
      <c r="Y11" s="222" t="s">
        <v>283</v>
      </c>
      <c r="Z11" s="212"/>
      <c r="AA11" s="212"/>
      <c r="AB11" s="212"/>
      <c r="AC11" s="212"/>
      <c r="AD11" s="212"/>
      <c r="AE11" s="212"/>
      <c r="AF11" s="212"/>
      <c r="AG11" s="212" t="s">
        <v>1016</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57">
        <v>4</v>
      </c>
      <c r="B12" s="258" t="s">
        <v>3677</v>
      </c>
      <c r="C12" s="265" t="s">
        <v>3678</v>
      </c>
      <c r="D12" s="259" t="s">
        <v>3211</v>
      </c>
      <c r="E12" s="260">
        <v>30</v>
      </c>
      <c r="F12" s="261"/>
      <c r="G12" s="262">
        <f>ROUND(E12*F12,2)</f>
        <v>0</v>
      </c>
      <c r="H12" s="261"/>
      <c r="I12" s="262">
        <f>ROUND(E12*H12,2)</f>
        <v>0</v>
      </c>
      <c r="J12" s="261"/>
      <c r="K12" s="262">
        <f>ROUND(E12*J12,2)</f>
        <v>0</v>
      </c>
      <c r="L12" s="262">
        <v>21</v>
      </c>
      <c r="M12" s="262">
        <f>G12*(1+L12/100)</f>
        <v>0</v>
      </c>
      <c r="N12" s="260">
        <v>0</v>
      </c>
      <c r="O12" s="260">
        <f>ROUND(E12*N12,2)</f>
        <v>0</v>
      </c>
      <c r="P12" s="260">
        <v>0</v>
      </c>
      <c r="Q12" s="260">
        <f>ROUND(E12*P12,2)</f>
        <v>0</v>
      </c>
      <c r="R12" s="262"/>
      <c r="S12" s="262" t="s">
        <v>316</v>
      </c>
      <c r="T12" s="263" t="s">
        <v>281</v>
      </c>
      <c r="U12" s="222">
        <v>0</v>
      </c>
      <c r="V12" s="222">
        <f>ROUND(E12*U12,2)</f>
        <v>0</v>
      </c>
      <c r="W12" s="222"/>
      <c r="X12" s="222" t="s">
        <v>399</v>
      </c>
      <c r="Y12" s="222" t="s">
        <v>283</v>
      </c>
      <c r="Z12" s="212"/>
      <c r="AA12" s="212"/>
      <c r="AB12" s="212"/>
      <c r="AC12" s="212"/>
      <c r="AD12" s="212"/>
      <c r="AE12" s="212"/>
      <c r="AF12" s="212"/>
      <c r="AG12" s="212" t="s">
        <v>1016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
      <c r="A13" s="229" t="s">
        <v>275</v>
      </c>
      <c r="B13" s="230" t="s">
        <v>186</v>
      </c>
      <c r="C13" s="246" t="s">
        <v>187</v>
      </c>
      <c r="D13" s="231"/>
      <c r="E13" s="232"/>
      <c r="F13" s="233"/>
      <c r="G13" s="233">
        <f>SUMIF(AG14:AG16,"&lt;&gt;NOR",G14:G16)</f>
        <v>0</v>
      </c>
      <c r="H13" s="233"/>
      <c r="I13" s="233">
        <f>SUM(I14:I16)</f>
        <v>0</v>
      </c>
      <c r="J13" s="233"/>
      <c r="K13" s="233">
        <f>SUM(K14:K16)</f>
        <v>0</v>
      </c>
      <c r="L13" s="233"/>
      <c r="M13" s="233">
        <f>SUM(M14:M16)</f>
        <v>0</v>
      </c>
      <c r="N13" s="232"/>
      <c r="O13" s="232">
        <f>SUM(O14:O16)</f>
        <v>0</v>
      </c>
      <c r="P13" s="232"/>
      <c r="Q13" s="232">
        <f>SUM(Q14:Q16)</f>
        <v>0</v>
      </c>
      <c r="R13" s="233"/>
      <c r="S13" s="233"/>
      <c r="T13" s="234"/>
      <c r="U13" s="228"/>
      <c r="V13" s="228">
        <f>SUM(V14:V16)</f>
        <v>0</v>
      </c>
      <c r="W13" s="228"/>
      <c r="X13" s="228"/>
      <c r="Y13" s="228"/>
      <c r="AG13" t="s">
        <v>276</v>
      </c>
    </row>
    <row r="14" spans="1:60" outlineLevel="1" x14ac:dyDescent="0.2">
      <c r="A14" s="236">
        <v>5</v>
      </c>
      <c r="B14" s="237" t="s">
        <v>3679</v>
      </c>
      <c r="C14" s="247" t="s">
        <v>3680</v>
      </c>
      <c r="D14" s="238" t="s">
        <v>482</v>
      </c>
      <c r="E14" s="239">
        <v>1E-4</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1976</v>
      </c>
      <c r="S14" s="241" t="s">
        <v>280</v>
      </c>
      <c r="T14" s="242" t="s">
        <v>441</v>
      </c>
      <c r="U14" s="222">
        <v>1.327</v>
      </c>
      <c r="V14" s="222">
        <f>ROUND(E14*U14,2)</f>
        <v>0</v>
      </c>
      <c r="W14" s="222"/>
      <c r="X14" s="222" t="s">
        <v>399</v>
      </c>
      <c r="Y14" s="222" t="s">
        <v>283</v>
      </c>
      <c r="Z14" s="212"/>
      <c r="AA14" s="212"/>
      <c r="AB14" s="212"/>
      <c r="AC14" s="212"/>
      <c r="AD14" s="212"/>
      <c r="AE14" s="212"/>
      <c r="AF14" s="212"/>
      <c r="AG14" s="212" t="s">
        <v>1036</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4" t="s">
        <v>3368</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9" t="s">
        <v>3681</v>
      </c>
      <c r="D16" s="226"/>
      <c r="E16" s="227">
        <v>1E-4</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x14ac:dyDescent="0.2">
      <c r="A17" s="229" t="s">
        <v>275</v>
      </c>
      <c r="B17" s="230" t="s">
        <v>183</v>
      </c>
      <c r="C17" s="246" t="s">
        <v>185</v>
      </c>
      <c r="D17" s="231"/>
      <c r="E17" s="232"/>
      <c r="F17" s="233"/>
      <c r="G17" s="233">
        <f>SUMIF(AG18:AG22,"&lt;&gt;NOR",G18:G22)</f>
        <v>0</v>
      </c>
      <c r="H17" s="233"/>
      <c r="I17" s="233">
        <f>SUM(I18:I22)</f>
        <v>0</v>
      </c>
      <c r="J17" s="233"/>
      <c r="K17" s="233">
        <f>SUM(K18:K22)</f>
        <v>0</v>
      </c>
      <c r="L17" s="233"/>
      <c r="M17" s="233">
        <f>SUM(M18:M22)</f>
        <v>0</v>
      </c>
      <c r="N17" s="232"/>
      <c r="O17" s="232">
        <f>SUM(O18:O22)</f>
        <v>0</v>
      </c>
      <c r="P17" s="232"/>
      <c r="Q17" s="232">
        <f>SUM(Q18:Q22)</f>
        <v>0</v>
      </c>
      <c r="R17" s="233"/>
      <c r="S17" s="233"/>
      <c r="T17" s="234"/>
      <c r="U17" s="228"/>
      <c r="V17" s="228">
        <f>SUM(V18:V22)</f>
        <v>0</v>
      </c>
      <c r="W17" s="228"/>
      <c r="X17" s="228"/>
      <c r="Y17" s="228"/>
      <c r="AG17" t="s">
        <v>276</v>
      </c>
    </row>
    <row r="18" spans="1:60" outlineLevel="1" x14ac:dyDescent="0.2">
      <c r="A18" s="257">
        <v>6</v>
      </c>
      <c r="B18" s="258" t="s">
        <v>3682</v>
      </c>
      <c r="C18" s="265" t="s">
        <v>3683</v>
      </c>
      <c r="D18" s="259" t="s">
        <v>492</v>
      </c>
      <c r="E18" s="260">
        <v>2</v>
      </c>
      <c r="F18" s="261"/>
      <c r="G18" s="262">
        <f>ROUND(E18*F18,2)</f>
        <v>0</v>
      </c>
      <c r="H18" s="261"/>
      <c r="I18" s="262">
        <f>ROUND(E18*H18,2)</f>
        <v>0</v>
      </c>
      <c r="J18" s="261"/>
      <c r="K18" s="262">
        <f>ROUND(E18*J18,2)</f>
        <v>0</v>
      </c>
      <c r="L18" s="262">
        <v>21</v>
      </c>
      <c r="M18" s="262">
        <f>G18*(1+L18/100)</f>
        <v>0</v>
      </c>
      <c r="N18" s="260">
        <v>0</v>
      </c>
      <c r="O18" s="260">
        <f>ROUND(E18*N18,2)</f>
        <v>0</v>
      </c>
      <c r="P18" s="260">
        <v>0</v>
      </c>
      <c r="Q18" s="260">
        <f>ROUND(E18*P18,2)</f>
        <v>0</v>
      </c>
      <c r="R18" s="262"/>
      <c r="S18" s="262" t="s">
        <v>316</v>
      </c>
      <c r="T18" s="263" t="s">
        <v>281</v>
      </c>
      <c r="U18" s="222">
        <v>0</v>
      </c>
      <c r="V18" s="222">
        <f>ROUND(E18*U18,2)</f>
        <v>0</v>
      </c>
      <c r="W18" s="222"/>
      <c r="X18" s="222" t="s">
        <v>399</v>
      </c>
      <c r="Y18" s="222" t="s">
        <v>283</v>
      </c>
      <c r="Z18" s="212"/>
      <c r="AA18" s="212"/>
      <c r="AB18" s="212"/>
      <c r="AC18" s="212"/>
      <c r="AD18" s="212"/>
      <c r="AE18" s="212"/>
      <c r="AF18" s="212"/>
      <c r="AG18" s="212" t="s">
        <v>1036</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57">
        <v>7</v>
      </c>
      <c r="B19" s="258" t="s">
        <v>3684</v>
      </c>
      <c r="C19" s="265" t="s">
        <v>3685</v>
      </c>
      <c r="D19" s="259" t="s">
        <v>564</v>
      </c>
      <c r="E19" s="260">
        <v>8</v>
      </c>
      <c r="F19" s="261"/>
      <c r="G19" s="262">
        <f>ROUND(E19*F19,2)</f>
        <v>0</v>
      </c>
      <c r="H19" s="261"/>
      <c r="I19" s="262">
        <f>ROUND(E19*H19,2)</f>
        <v>0</v>
      </c>
      <c r="J19" s="261"/>
      <c r="K19" s="262">
        <f>ROUND(E19*J19,2)</f>
        <v>0</v>
      </c>
      <c r="L19" s="262">
        <v>21</v>
      </c>
      <c r="M19" s="262">
        <f>G19*(1+L19/100)</f>
        <v>0</v>
      </c>
      <c r="N19" s="260">
        <v>0</v>
      </c>
      <c r="O19" s="260">
        <f>ROUND(E19*N19,2)</f>
        <v>0</v>
      </c>
      <c r="P19" s="260">
        <v>0</v>
      </c>
      <c r="Q19" s="260">
        <f>ROUND(E19*P19,2)</f>
        <v>0</v>
      </c>
      <c r="R19" s="262"/>
      <c r="S19" s="262" t="s">
        <v>316</v>
      </c>
      <c r="T19" s="263" t="s">
        <v>281</v>
      </c>
      <c r="U19" s="222">
        <v>0</v>
      </c>
      <c r="V19" s="222">
        <f>ROUND(E19*U19,2)</f>
        <v>0</v>
      </c>
      <c r="W19" s="222"/>
      <c r="X19" s="222" t="s">
        <v>399</v>
      </c>
      <c r="Y19" s="222" t="s">
        <v>283</v>
      </c>
      <c r="Z19" s="212"/>
      <c r="AA19" s="212"/>
      <c r="AB19" s="212"/>
      <c r="AC19" s="212"/>
      <c r="AD19" s="212"/>
      <c r="AE19" s="212"/>
      <c r="AF19" s="212"/>
      <c r="AG19" s="212" t="s">
        <v>1036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7">
        <v>8</v>
      </c>
      <c r="B20" s="258" t="s">
        <v>3686</v>
      </c>
      <c r="C20" s="265" t="s">
        <v>3687</v>
      </c>
      <c r="D20" s="259" t="s">
        <v>564</v>
      </c>
      <c r="E20" s="260">
        <v>5</v>
      </c>
      <c r="F20" s="261"/>
      <c r="G20" s="262">
        <f>ROUND(E20*F20,2)</f>
        <v>0</v>
      </c>
      <c r="H20" s="261"/>
      <c r="I20" s="262">
        <f>ROUND(E20*H20,2)</f>
        <v>0</v>
      </c>
      <c r="J20" s="261"/>
      <c r="K20" s="262">
        <f>ROUND(E20*J20,2)</f>
        <v>0</v>
      </c>
      <c r="L20" s="262">
        <v>21</v>
      </c>
      <c r="M20" s="262">
        <f>G20*(1+L20/100)</f>
        <v>0</v>
      </c>
      <c r="N20" s="260">
        <v>0</v>
      </c>
      <c r="O20" s="260">
        <f>ROUND(E20*N20,2)</f>
        <v>0</v>
      </c>
      <c r="P20" s="260">
        <v>0</v>
      </c>
      <c r="Q20" s="260">
        <f>ROUND(E20*P20,2)</f>
        <v>0</v>
      </c>
      <c r="R20" s="262"/>
      <c r="S20" s="262" t="s">
        <v>316</v>
      </c>
      <c r="T20" s="263" t="s">
        <v>281</v>
      </c>
      <c r="U20" s="222">
        <v>0</v>
      </c>
      <c r="V20" s="222">
        <f>ROUND(E20*U20,2)</f>
        <v>0</v>
      </c>
      <c r="W20" s="222"/>
      <c r="X20" s="222" t="s">
        <v>399</v>
      </c>
      <c r="Y20" s="222" t="s">
        <v>283</v>
      </c>
      <c r="Z20" s="212"/>
      <c r="AA20" s="212"/>
      <c r="AB20" s="212"/>
      <c r="AC20" s="212"/>
      <c r="AD20" s="212"/>
      <c r="AE20" s="212"/>
      <c r="AF20" s="212"/>
      <c r="AG20" s="212" t="s">
        <v>1036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7">
        <v>9</v>
      </c>
      <c r="B21" s="258" t="s">
        <v>3688</v>
      </c>
      <c r="C21" s="265" t="s">
        <v>3689</v>
      </c>
      <c r="D21" s="259" t="s">
        <v>492</v>
      </c>
      <c r="E21" s="260">
        <v>1</v>
      </c>
      <c r="F21" s="261"/>
      <c r="G21" s="262">
        <f>ROUND(E21*F21,2)</f>
        <v>0</v>
      </c>
      <c r="H21" s="261"/>
      <c r="I21" s="262">
        <f>ROUND(E21*H21,2)</f>
        <v>0</v>
      </c>
      <c r="J21" s="261"/>
      <c r="K21" s="262">
        <f>ROUND(E21*J21,2)</f>
        <v>0</v>
      </c>
      <c r="L21" s="262">
        <v>21</v>
      </c>
      <c r="M21" s="262">
        <f>G21*(1+L21/100)</f>
        <v>0</v>
      </c>
      <c r="N21" s="260">
        <v>0</v>
      </c>
      <c r="O21" s="260">
        <f>ROUND(E21*N21,2)</f>
        <v>0</v>
      </c>
      <c r="P21" s="260">
        <v>0</v>
      </c>
      <c r="Q21" s="260">
        <f>ROUND(E21*P21,2)</f>
        <v>0</v>
      </c>
      <c r="R21" s="262"/>
      <c r="S21" s="262" t="s">
        <v>316</v>
      </c>
      <c r="T21" s="263" t="s">
        <v>281</v>
      </c>
      <c r="U21" s="222">
        <v>0</v>
      </c>
      <c r="V21" s="222">
        <f>ROUND(E21*U21,2)</f>
        <v>0</v>
      </c>
      <c r="W21" s="222"/>
      <c r="X21" s="222" t="s">
        <v>399</v>
      </c>
      <c r="Y21" s="222" t="s">
        <v>283</v>
      </c>
      <c r="Z21" s="212"/>
      <c r="AA21" s="212"/>
      <c r="AB21" s="212"/>
      <c r="AC21" s="212"/>
      <c r="AD21" s="212"/>
      <c r="AE21" s="212"/>
      <c r="AF21" s="212"/>
      <c r="AG21" s="212" t="s">
        <v>1036</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7">
        <v>10</v>
      </c>
      <c r="B22" s="258" t="s">
        <v>3690</v>
      </c>
      <c r="C22" s="265" t="s">
        <v>3691</v>
      </c>
      <c r="D22" s="259" t="s">
        <v>492</v>
      </c>
      <c r="E22" s="260">
        <v>2</v>
      </c>
      <c r="F22" s="261"/>
      <c r="G22" s="262">
        <f>ROUND(E22*F22,2)</f>
        <v>0</v>
      </c>
      <c r="H22" s="261"/>
      <c r="I22" s="262">
        <f>ROUND(E22*H22,2)</f>
        <v>0</v>
      </c>
      <c r="J22" s="261"/>
      <c r="K22" s="262">
        <f>ROUND(E22*J22,2)</f>
        <v>0</v>
      </c>
      <c r="L22" s="262">
        <v>21</v>
      </c>
      <c r="M22" s="262">
        <f>G22*(1+L22/100)</f>
        <v>0</v>
      </c>
      <c r="N22" s="260">
        <v>0</v>
      </c>
      <c r="O22" s="260">
        <f>ROUND(E22*N22,2)</f>
        <v>0</v>
      </c>
      <c r="P22" s="260">
        <v>0</v>
      </c>
      <c r="Q22" s="260">
        <f>ROUND(E22*P22,2)</f>
        <v>0</v>
      </c>
      <c r="R22" s="262"/>
      <c r="S22" s="262" t="s">
        <v>316</v>
      </c>
      <c r="T22" s="263" t="s">
        <v>281</v>
      </c>
      <c r="U22" s="222">
        <v>0</v>
      </c>
      <c r="V22" s="222">
        <f>ROUND(E22*U22,2)</f>
        <v>0</v>
      </c>
      <c r="W22" s="222"/>
      <c r="X22" s="222" t="s">
        <v>831</v>
      </c>
      <c r="Y22" s="222" t="s">
        <v>283</v>
      </c>
      <c r="Z22" s="212"/>
      <c r="AA22" s="212"/>
      <c r="AB22" s="212"/>
      <c r="AC22" s="212"/>
      <c r="AD22" s="212"/>
      <c r="AE22" s="212"/>
      <c r="AF22" s="212"/>
      <c r="AG22" s="212" t="s">
        <v>3344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x14ac:dyDescent="0.2">
      <c r="A23" s="229" t="s">
        <v>275</v>
      </c>
      <c r="B23" s="230" t="s">
        <v>186</v>
      </c>
      <c r="C23" s="246" t="s">
        <v>187</v>
      </c>
      <c r="D23" s="231"/>
      <c r="E23" s="232"/>
      <c r="F23" s="233"/>
      <c r="G23" s="233">
        <f>SUMIF(AG24:AG49,"&lt;&gt;NOR",G24:G49)</f>
        <v>0</v>
      </c>
      <c r="H23" s="233"/>
      <c r="I23" s="233">
        <f>SUM(I24:I49)</f>
        <v>0</v>
      </c>
      <c r="J23" s="233"/>
      <c r="K23" s="233">
        <f>SUM(K24:K49)</f>
        <v>0</v>
      </c>
      <c r="L23" s="233"/>
      <c r="M23" s="233">
        <f>SUM(M24:M49)</f>
        <v>0</v>
      </c>
      <c r="N23" s="232"/>
      <c r="O23" s="232">
        <f>SUM(O24:O49)</f>
        <v>0.5</v>
      </c>
      <c r="P23" s="232"/>
      <c r="Q23" s="232">
        <f>SUM(Q24:Q49)</f>
        <v>0</v>
      </c>
      <c r="R23" s="233"/>
      <c r="S23" s="233"/>
      <c r="T23" s="234"/>
      <c r="U23" s="228"/>
      <c r="V23" s="228">
        <f>SUM(V24:V49)</f>
        <v>34.729999999999997</v>
      </c>
      <c r="W23" s="228"/>
      <c r="X23" s="228"/>
      <c r="Y23" s="228"/>
      <c r="AG23" t="s">
        <v>276</v>
      </c>
    </row>
    <row r="24" spans="1:60" ht="22.5" outlineLevel="1" x14ac:dyDescent="0.2">
      <c r="A24" s="236">
        <v>11</v>
      </c>
      <c r="B24" s="237" t="s">
        <v>3692</v>
      </c>
      <c r="C24" s="247" t="s">
        <v>3693</v>
      </c>
      <c r="D24" s="238" t="s">
        <v>564</v>
      </c>
      <c r="E24" s="239">
        <v>9</v>
      </c>
      <c r="F24" s="240"/>
      <c r="G24" s="241">
        <f>ROUND(E24*F24,2)</f>
        <v>0</v>
      </c>
      <c r="H24" s="240"/>
      <c r="I24" s="241">
        <f>ROUND(E24*H24,2)</f>
        <v>0</v>
      </c>
      <c r="J24" s="240"/>
      <c r="K24" s="241">
        <f>ROUND(E24*J24,2)</f>
        <v>0</v>
      </c>
      <c r="L24" s="241">
        <v>21</v>
      </c>
      <c r="M24" s="241">
        <f>G24*(1+L24/100)</f>
        <v>0</v>
      </c>
      <c r="N24" s="239">
        <v>1.7930000000000001E-2</v>
      </c>
      <c r="O24" s="239">
        <f>ROUND(E24*N24,2)</f>
        <v>0.16</v>
      </c>
      <c r="P24" s="239">
        <v>0</v>
      </c>
      <c r="Q24" s="239">
        <f>ROUND(E24*P24,2)</f>
        <v>0</v>
      </c>
      <c r="R24" s="241" t="s">
        <v>1976</v>
      </c>
      <c r="S24" s="241" t="s">
        <v>280</v>
      </c>
      <c r="T24" s="242" t="s">
        <v>441</v>
      </c>
      <c r="U24" s="222">
        <v>1.0169999999999999</v>
      </c>
      <c r="V24" s="222">
        <f>ROUND(E24*U24,2)</f>
        <v>9.15</v>
      </c>
      <c r="W24" s="222"/>
      <c r="X24" s="222" t="s">
        <v>399</v>
      </c>
      <c r="Y24" s="222" t="s">
        <v>283</v>
      </c>
      <c r="Z24" s="212"/>
      <c r="AA24" s="212"/>
      <c r="AB24" s="212"/>
      <c r="AC24" s="212"/>
      <c r="AD24" s="212"/>
      <c r="AE24" s="212"/>
      <c r="AF24" s="212"/>
      <c r="AG24" s="212" t="s">
        <v>1036</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48" t="s">
        <v>2011</v>
      </c>
      <c r="D25" s="244"/>
      <c r="E25" s="244"/>
      <c r="F25" s="244"/>
      <c r="G25" s="244"/>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286</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36">
        <v>12</v>
      </c>
      <c r="B26" s="237" t="s">
        <v>3694</v>
      </c>
      <c r="C26" s="247" t="s">
        <v>3695</v>
      </c>
      <c r="D26" s="238" t="s">
        <v>564</v>
      </c>
      <c r="E26" s="239">
        <v>16</v>
      </c>
      <c r="F26" s="240"/>
      <c r="G26" s="241">
        <f>ROUND(E26*F26,2)</f>
        <v>0</v>
      </c>
      <c r="H26" s="240"/>
      <c r="I26" s="241">
        <f>ROUND(E26*H26,2)</f>
        <v>0</v>
      </c>
      <c r="J26" s="240"/>
      <c r="K26" s="241">
        <f>ROUND(E26*J26,2)</f>
        <v>0</v>
      </c>
      <c r="L26" s="241">
        <v>21</v>
      </c>
      <c r="M26" s="241">
        <f>G26*(1+L26/100)</f>
        <v>0</v>
      </c>
      <c r="N26" s="239">
        <v>0.02</v>
      </c>
      <c r="O26" s="239">
        <f>ROUND(E26*N26,2)</f>
        <v>0.32</v>
      </c>
      <c r="P26" s="239">
        <v>0</v>
      </c>
      <c r="Q26" s="239">
        <f>ROUND(E26*P26,2)</f>
        <v>0</v>
      </c>
      <c r="R26" s="241" t="s">
        <v>1976</v>
      </c>
      <c r="S26" s="241" t="s">
        <v>280</v>
      </c>
      <c r="T26" s="242" t="s">
        <v>441</v>
      </c>
      <c r="U26" s="222">
        <v>1.0569999999999999</v>
      </c>
      <c r="V26" s="222">
        <f>ROUND(E26*U26,2)</f>
        <v>16.91</v>
      </c>
      <c r="W26" s="222"/>
      <c r="X26" s="222" t="s">
        <v>399</v>
      </c>
      <c r="Y26" s="222" t="s">
        <v>283</v>
      </c>
      <c r="Z26" s="212"/>
      <c r="AA26" s="212"/>
      <c r="AB26" s="212"/>
      <c r="AC26" s="212"/>
      <c r="AD26" s="212"/>
      <c r="AE26" s="212"/>
      <c r="AF26" s="212"/>
      <c r="AG26" s="212" t="s">
        <v>1036</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48" t="s">
        <v>2011</v>
      </c>
      <c r="D27" s="244"/>
      <c r="E27" s="244"/>
      <c r="F27" s="244"/>
      <c r="G27" s="244"/>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286</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13</v>
      </c>
      <c r="B28" s="258" t="s">
        <v>3696</v>
      </c>
      <c r="C28" s="265" t="s">
        <v>3697</v>
      </c>
      <c r="D28" s="259" t="s">
        <v>492</v>
      </c>
      <c r="E28" s="260">
        <v>1</v>
      </c>
      <c r="F28" s="261"/>
      <c r="G28" s="262">
        <f>ROUND(E28*F28,2)</f>
        <v>0</v>
      </c>
      <c r="H28" s="261"/>
      <c r="I28" s="262">
        <f>ROUND(E28*H28,2)</f>
        <v>0</v>
      </c>
      <c r="J28" s="261"/>
      <c r="K28" s="262">
        <f>ROUND(E28*J28,2)</f>
        <v>0</v>
      </c>
      <c r="L28" s="262">
        <v>21</v>
      </c>
      <c r="M28" s="262">
        <f>G28*(1+L28/100)</f>
        <v>0</v>
      </c>
      <c r="N28" s="260">
        <v>2.1800000000000001E-3</v>
      </c>
      <c r="O28" s="260">
        <f>ROUND(E28*N28,2)</f>
        <v>0</v>
      </c>
      <c r="P28" s="260">
        <v>0</v>
      </c>
      <c r="Q28" s="260">
        <f>ROUND(E28*P28,2)</f>
        <v>0</v>
      </c>
      <c r="R28" s="262" t="s">
        <v>1976</v>
      </c>
      <c r="S28" s="262" t="s">
        <v>280</v>
      </c>
      <c r="T28" s="263" t="s">
        <v>441</v>
      </c>
      <c r="U28" s="222">
        <v>1.157</v>
      </c>
      <c r="V28" s="222">
        <f>ROUND(E28*U28,2)</f>
        <v>1.1599999999999999</v>
      </c>
      <c r="W28" s="222"/>
      <c r="X28" s="222" t="s">
        <v>399</v>
      </c>
      <c r="Y28" s="222" t="s">
        <v>283</v>
      </c>
      <c r="Z28" s="212"/>
      <c r="AA28" s="212"/>
      <c r="AB28" s="212"/>
      <c r="AC28" s="212"/>
      <c r="AD28" s="212"/>
      <c r="AE28" s="212"/>
      <c r="AF28" s="212"/>
      <c r="AG28" s="212" t="s">
        <v>1036</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14</v>
      </c>
      <c r="B29" s="258" t="s">
        <v>3698</v>
      </c>
      <c r="C29" s="265" t="s">
        <v>3699</v>
      </c>
      <c r="D29" s="259" t="s">
        <v>492</v>
      </c>
      <c r="E29" s="260">
        <v>2</v>
      </c>
      <c r="F29" s="261"/>
      <c r="G29" s="262">
        <f>ROUND(E29*F29,2)</f>
        <v>0</v>
      </c>
      <c r="H29" s="261"/>
      <c r="I29" s="262">
        <f>ROUND(E29*H29,2)</f>
        <v>0</v>
      </c>
      <c r="J29" s="261"/>
      <c r="K29" s="262">
        <f>ROUND(E29*J29,2)</f>
        <v>0</v>
      </c>
      <c r="L29" s="262">
        <v>21</v>
      </c>
      <c r="M29" s="262">
        <f>G29*(1+L29/100)</f>
        <v>0</v>
      </c>
      <c r="N29" s="260">
        <v>3.65E-3</v>
      </c>
      <c r="O29" s="260">
        <f>ROUND(E29*N29,2)</f>
        <v>0.01</v>
      </c>
      <c r="P29" s="260">
        <v>0</v>
      </c>
      <c r="Q29" s="260">
        <f>ROUND(E29*P29,2)</f>
        <v>0</v>
      </c>
      <c r="R29" s="262" t="s">
        <v>1976</v>
      </c>
      <c r="S29" s="262" t="s">
        <v>280</v>
      </c>
      <c r="T29" s="263" t="s">
        <v>441</v>
      </c>
      <c r="U29" s="222">
        <v>1.26</v>
      </c>
      <c r="V29" s="222">
        <f>ROUND(E29*U29,2)</f>
        <v>2.52</v>
      </c>
      <c r="W29" s="222"/>
      <c r="X29" s="222" t="s">
        <v>399</v>
      </c>
      <c r="Y29" s="222" t="s">
        <v>283</v>
      </c>
      <c r="Z29" s="212"/>
      <c r="AA29" s="212"/>
      <c r="AB29" s="212"/>
      <c r="AC29" s="212"/>
      <c r="AD29" s="212"/>
      <c r="AE29" s="212"/>
      <c r="AF29" s="212"/>
      <c r="AG29" s="212" t="s">
        <v>1036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36">
        <v>15</v>
      </c>
      <c r="B30" s="237" t="s">
        <v>3700</v>
      </c>
      <c r="C30" s="247" t="s">
        <v>3701</v>
      </c>
      <c r="D30" s="238" t="s">
        <v>564</v>
      </c>
      <c r="E30" s="239">
        <v>30</v>
      </c>
      <c r="F30" s="240"/>
      <c r="G30" s="241">
        <f>ROUND(E30*F30,2)</f>
        <v>0</v>
      </c>
      <c r="H30" s="240"/>
      <c r="I30" s="241">
        <f>ROUND(E30*H30,2)</f>
        <v>0</v>
      </c>
      <c r="J30" s="240"/>
      <c r="K30" s="241">
        <f>ROUND(E30*J30,2)</f>
        <v>0</v>
      </c>
      <c r="L30" s="241">
        <v>21</v>
      </c>
      <c r="M30" s="241">
        <f>G30*(1+L30/100)</f>
        <v>0</v>
      </c>
      <c r="N30" s="239">
        <v>1.8000000000000001E-4</v>
      </c>
      <c r="O30" s="239">
        <f>ROUND(E30*N30,2)</f>
        <v>0.01</v>
      </c>
      <c r="P30" s="239">
        <v>0</v>
      </c>
      <c r="Q30" s="239">
        <f>ROUND(E30*P30,2)</f>
        <v>0</v>
      </c>
      <c r="R30" s="241" t="s">
        <v>1976</v>
      </c>
      <c r="S30" s="241" t="s">
        <v>280</v>
      </c>
      <c r="T30" s="242" t="s">
        <v>441</v>
      </c>
      <c r="U30" s="222">
        <v>6.7000000000000004E-2</v>
      </c>
      <c r="V30" s="222">
        <f>ROUND(E30*U30,2)</f>
        <v>2.0099999999999998</v>
      </c>
      <c r="W30" s="222"/>
      <c r="X30" s="222" t="s">
        <v>399</v>
      </c>
      <c r="Y30" s="222" t="s">
        <v>283</v>
      </c>
      <c r="Z30" s="212"/>
      <c r="AA30" s="212"/>
      <c r="AB30" s="212"/>
      <c r="AC30" s="212"/>
      <c r="AD30" s="212"/>
      <c r="AE30" s="212"/>
      <c r="AF30" s="212"/>
      <c r="AG30" s="212" t="s">
        <v>1036</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48" t="s">
        <v>2023</v>
      </c>
      <c r="D31" s="244"/>
      <c r="E31" s="244"/>
      <c r="F31" s="244"/>
      <c r="G31" s="244"/>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36">
        <v>16</v>
      </c>
      <c r="B32" s="237" t="s">
        <v>3702</v>
      </c>
      <c r="C32" s="247" t="s">
        <v>3703</v>
      </c>
      <c r="D32" s="238" t="s">
        <v>564</v>
      </c>
      <c r="E32" s="239">
        <v>30</v>
      </c>
      <c r="F32" s="240"/>
      <c r="G32" s="241">
        <f>ROUND(E32*F32,2)</f>
        <v>0</v>
      </c>
      <c r="H32" s="240"/>
      <c r="I32" s="241">
        <f>ROUND(E32*H32,2)</f>
        <v>0</v>
      </c>
      <c r="J32" s="240"/>
      <c r="K32" s="241">
        <f>ROUND(E32*J32,2)</f>
        <v>0</v>
      </c>
      <c r="L32" s="241">
        <v>21</v>
      </c>
      <c r="M32" s="241">
        <f>G32*(1+L32/100)</f>
        <v>0</v>
      </c>
      <c r="N32" s="239">
        <v>1.0000000000000001E-5</v>
      </c>
      <c r="O32" s="239">
        <f>ROUND(E32*N32,2)</f>
        <v>0</v>
      </c>
      <c r="P32" s="239">
        <v>0</v>
      </c>
      <c r="Q32" s="239">
        <f>ROUND(E32*P32,2)</f>
        <v>0</v>
      </c>
      <c r="R32" s="241" t="s">
        <v>1976</v>
      </c>
      <c r="S32" s="241" t="s">
        <v>280</v>
      </c>
      <c r="T32" s="242" t="s">
        <v>441</v>
      </c>
      <c r="U32" s="222">
        <v>6.2E-2</v>
      </c>
      <c r="V32" s="222">
        <f>ROUND(E32*U32,2)</f>
        <v>1.86</v>
      </c>
      <c r="W32" s="222"/>
      <c r="X32" s="222" t="s">
        <v>399</v>
      </c>
      <c r="Y32" s="222" t="s">
        <v>283</v>
      </c>
      <c r="Z32" s="212"/>
      <c r="AA32" s="212"/>
      <c r="AB32" s="212"/>
      <c r="AC32" s="212"/>
      <c r="AD32" s="212"/>
      <c r="AE32" s="212"/>
      <c r="AF32" s="212"/>
      <c r="AG32" s="212" t="s">
        <v>1036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48" t="s">
        <v>3704</v>
      </c>
      <c r="D33" s="244"/>
      <c r="E33" s="244"/>
      <c r="F33" s="244"/>
      <c r="G33" s="244"/>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286</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6">
        <v>17</v>
      </c>
      <c r="B34" s="237" t="s">
        <v>3705</v>
      </c>
      <c r="C34" s="247" t="s">
        <v>3680</v>
      </c>
      <c r="D34" s="238" t="s">
        <v>0</v>
      </c>
      <c r="E34" s="239">
        <v>1.0200000000000001E-2</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t="s">
        <v>1976</v>
      </c>
      <c r="S34" s="241" t="s">
        <v>280</v>
      </c>
      <c r="T34" s="242" t="s">
        <v>441</v>
      </c>
      <c r="U34" s="222">
        <v>0</v>
      </c>
      <c r="V34" s="222">
        <f>ROUND(E34*U34,2)</f>
        <v>0</v>
      </c>
      <c r="W34" s="222"/>
      <c r="X34" s="222" t="s">
        <v>399</v>
      </c>
      <c r="Y34" s="222" t="s">
        <v>283</v>
      </c>
      <c r="Z34" s="212"/>
      <c r="AA34" s="212"/>
      <c r="AB34" s="212"/>
      <c r="AC34" s="212"/>
      <c r="AD34" s="212"/>
      <c r="AE34" s="212"/>
      <c r="AF34" s="212"/>
      <c r="AG34" s="212" t="s">
        <v>1036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64" t="s">
        <v>3368</v>
      </c>
      <c r="D35" s="256"/>
      <c r="E35" s="256"/>
      <c r="F35" s="256"/>
      <c r="G35" s="25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448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9" t="s">
        <v>3706</v>
      </c>
      <c r="D36" s="226"/>
      <c r="E36" s="227">
        <v>1.0200000000000001E-2</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57">
        <v>18</v>
      </c>
      <c r="B37" s="258" t="s">
        <v>3707</v>
      </c>
      <c r="C37" s="265" t="s">
        <v>3708</v>
      </c>
      <c r="D37" s="259" t="s">
        <v>492</v>
      </c>
      <c r="E37" s="260">
        <v>2</v>
      </c>
      <c r="F37" s="261"/>
      <c r="G37" s="262">
        <f>ROUND(E37*F37,2)</f>
        <v>0</v>
      </c>
      <c r="H37" s="261"/>
      <c r="I37" s="262">
        <f>ROUND(E37*H37,2)</f>
        <v>0</v>
      </c>
      <c r="J37" s="261"/>
      <c r="K37" s="262">
        <f>ROUND(E37*J37,2)</f>
        <v>0</v>
      </c>
      <c r="L37" s="262">
        <v>21</v>
      </c>
      <c r="M37" s="262">
        <f>G37*(1+L37/100)</f>
        <v>0</v>
      </c>
      <c r="N37" s="260">
        <v>0</v>
      </c>
      <c r="O37" s="260">
        <f>ROUND(E37*N37,2)</f>
        <v>0</v>
      </c>
      <c r="P37" s="260">
        <v>0</v>
      </c>
      <c r="Q37" s="260">
        <f>ROUND(E37*P37,2)</f>
        <v>0</v>
      </c>
      <c r="R37" s="262"/>
      <c r="S37" s="262" t="s">
        <v>316</v>
      </c>
      <c r="T37" s="263" t="s">
        <v>281</v>
      </c>
      <c r="U37" s="222">
        <v>0</v>
      </c>
      <c r="V37" s="222">
        <f>ROUND(E37*U37,2)</f>
        <v>0</v>
      </c>
      <c r="W37" s="222"/>
      <c r="X37" s="222" t="s">
        <v>399</v>
      </c>
      <c r="Y37" s="222" t="s">
        <v>283</v>
      </c>
      <c r="Z37" s="212"/>
      <c r="AA37" s="212"/>
      <c r="AB37" s="212"/>
      <c r="AC37" s="212"/>
      <c r="AD37" s="212"/>
      <c r="AE37" s="212"/>
      <c r="AF37" s="212"/>
      <c r="AG37" s="212" t="s">
        <v>1036</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57">
        <v>19</v>
      </c>
      <c r="B38" s="258" t="s">
        <v>3709</v>
      </c>
      <c r="C38" s="265" t="s">
        <v>3710</v>
      </c>
      <c r="D38" s="259" t="s">
        <v>351</v>
      </c>
      <c r="E38" s="260">
        <v>1</v>
      </c>
      <c r="F38" s="261"/>
      <c r="G38" s="262">
        <f>ROUND(E38*F38,2)</f>
        <v>0</v>
      </c>
      <c r="H38" s="261"/>
      <c r="I38" s="262">
        <f>ROUND(E38*H38,2)</f>
        <v>0</v>
      </c>
      <c r="J38" s="261"/>
      <c r="K38" s="262">
        <f>ROUND(E38*J38,2)</f>
        <v>0</v>
      </c>
      <c r="L38" s="262">
        <v>21</v>
      </c>
      <c r="M38" s="262">
        <f>G38*(1+L38/100)</f>
        <v>0</v>
      </c>
      <c r="N38" s="260">
        <v>0</v>
      </c>
      <c r="O38" s="260">
        <f>ROUND(E38*N38,2)</f>
        <v>0</v>
      </c>
      <c r="P38" s="260">
        <v>0</v>
      </c>
      <c r="Q38" s="260">
        <f>ROUND(E38*P38,2)</f>
        <v>0</v>
      </c>
      <c r="R38" s="262"/>
      <c r="S38" s="262" t="s">
        <v>316</v>
      </c>
      <c r="T38" s="263" t="s">
        <v>281</v>
      </c>
      <c r="U38" s="222">
        <v>0</v>
      </c>
      <c r="V38" s="222">
        <f>ROUND(E38*U38,2)</f>
        <v>0</v>
      </c>
      <c r="W38" s="222"/>
      <c r="X38" s="222" t="s">
        <v>399</v>
      </c>
      <c r="Y38" s="222" t="s">
        <v>283</v>
      </c>
      <c r="Z38" s="212"/>
      <c r="AA38" s="212"/>
      <c r="AB38" s="212"/>
      <c r="AC38" s="212"/>
      <c r="AD38" s="212"/>
      <c r="AE38" s="212"/>
      <c r="AF38" s="212"/>
      <c r="AG38" s="212" t="s">
        <v>1036</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22.5" outlineLevel="1" x14ac:dyDescent="0.2">
      <c r="A39" s="257">
        <v>20</v>
      </c>
      <c r="B39" s="258" t="s">
        <v>3711</v>
      </c>
      <c r="C39" s="265" t="s">
        <v>3712</v>
      </c>
      <c r="D39" s="259" t="s">
        <v>564</v>
      </c>
      <c r="E39" s="260">
        <v>25</v>
      </c>
      <c r="F39" s="261"/>
      <c r="G39" s="262">
        <f>ROUND(E39*F39,2)</f>
        <v>0</v>
      </c>
      <c r="H39" s="261"/>
      <c r="I39" s="262">
        <f>ROUND(E39*H39,2)</f>
        <v>0</v>
      </c>
      <c r="J39" s="261"/>
      <c r="K39" s="262">
        <f>ROUND(E39*J39,2)</f>
        <v>0</v>
      </c>
      <c r="L39" s="262">
        <v>21</v>
      </c>
      <c r="M39" s="262">
        <f>G39*(1+L39/100)</f>
        <v>0</v>
      </c>
      <c r="N39" s="260">
        <v>0</v>
      </c>
      <c r="O39" s="260">
        <f>ROUND(E39*N39,2)</f>
        <v>0</v>
      </c>
      <c r="P39" s="260">
        <v>0</v>
      </c>
      <c r="Q39" s="260">
        <f>ROUND(E39*P39,2)</f>
        <v>0</v>
      </c>
      <c r="R39" s="262"/>
      <c r="S39" s="262" t="s">
        <v>316</v>
      </c>
      <c r="T39" s="263" t="s">
        <v>281</v>
      </c>
      <c r="U39" s="222">
        <v>0</v>
      </c>
      <c r="V39" s="222">
        <f>ROUND(E39*U39,2)</f>
        <v>0</v>
      </c>
      <c r="W39" s="222"/>
      <c r="X39" s="222" t="s">
        <v>399</v>
      </c>
      <c r="Y39" s="222" t="s">
        <v>283</v>
      </c>
      <c r="Z39" s="212"/>
      <c r="AA39" s="212"/>
      <c r="AB39" s="212"/>
      <c r="AC39" s="212"/>
      <c r="AD39" s="212"/>
      <c r="AE39" s="212"/>
      <c r="AF39" s="212"/>
      <c r="AG39" s="212" t="s">
        <v>1036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57">
        <v>21</v>
      </c>
      <c r="B40" s="258" t="s">
        <v>3713</v>
      </c>
      <c r="C40" s="265" t="s">
        <v>3714</v>
      </c>
      <c r="D40" s="259" t="s">
        <v>492</v>
      </c>
      <c r="E40" s="260">
        <v>4</v>
      </c>
      <c r="F40" s="261"/>
      <c r="G40" s="262">
        <f>ROUND(E40*F40,2)</f>
        <v>0</v>
      </c>
      <c r="H40" s="261"/>
      <c r="I40" s="262">
        <f>ROUND(E40*H40,2)</f>
        <v>0</v>
      </c>
      <c r="J40" s="261"/>
      <c r="K40" s="262">
        <f>ROUND(E40*J40,2)</f>
        <v>0</v>
      </c>
      <c r="L40" s="262">
        <v>21</v>
      </c>
      <c r="M40" s="262">
        <f>G40*(1+L40/100)</f>
        <v>0</v>
      </c>
      <c r="N40" s="260">
        <v>0</v>
      </c>
      <c r="O40" s="260">
        <f>ROUND(E40*N40,2)</f>
        <v>0</v>
      </c>
      <c r="P40" s="260">
        <v>0</v>
      </c>
      <c r="Q40" s="260">
        <f>ROUND(E40*P40,2)</f>
        <v>0</v>
      </c>
      <c r="R40" s="262"/>
      <c r="S40" s="262" t="s">
        <v>316</v>
      </c>
      <c r="T40" s="263" t="s">
        <v>281</v>
      </c>
      <c r="U40" s="222">
        <v>0</v>
      </c>
      <c r="V40" s="222">
        <f>ROUND(E40*U40,2)</f>
        <v>0</v>
      </c>
      <c r="W40" s="222"/>
      <c r="X40" s="222" t="s">
        <v>399</v>
      </c>
      <c r="Y40" s="222" t="s">
        <v>283</v>
      </c>
      <c r="Z40" s="212"/>
      <c r="AA40" s="212"/>
      <c r="AB40" s="212"/>
      <c r="AC40" s="212"/>
      <c r="AD40" s="212"/>
      <c r="AE40" s="212"/>
      <c r="AF40" s="212"/>
      <c r="AG40" s="212" t="s">
        <v>1036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57">
        <v>22</v>
      </c>
      <c r="B41" s="258" t="s">
        <v>3715</v>
      </c>
      <c r="C41" s="265" t="s">
        <v>3716</v>
      </c>
      <c r="D41" s="259" t="s">
        <v>492</v>
      </c>
      <c r="E41" s="260">
        <v>2</v>
      </c>
      <c r="F41" s="261"/>
      <c r="G41" s="262">
        <f>ROUND(E41*F41,2)</f>
        <v>0</v>
      </c>
      <c r="H41" s="261"/>
      <c r="I41" s="262">
        <f>ROUND(E41*H41,2)</f>
        <v>0</v>
      </c>
      <c r="J41" s="261"/>
      <c r="K41" s="262">
        <f>ROUND(E41*J41,2)</f>
        <v>0</v>
      </c>
      <c r="L41" s="262">
        <v>21</v>
      </c>
      <c r="M41" s="262">
        <f>G41*(1+L41/100)</f>
        <v>0</v>
      </c>
      <c r="N41" s="260">
        <v>0</v>
      </c>
      <c r="O41" s="260">
        <f>ROUND(E41*N41,2)</f>
        <v>0</v>
      </c>
      <c r="P41" s="260">
        <v>0</v>
      </c>
      <c r="Q41" s="260">
        <f>ROUND(E41*P41,2)</f>
        <v>0</v>
      </c>
      <c r="R41" s="262"/>
      <c r="S41" s="262" t="s">
        <v>316</v>
      </c>
      <c r="T41" s="263" t="s">
        <v>281</v>
      </c>
      <c r="U41" s="222">
        <v>0</v>
      </c>
      <c r="V41" s="222">
        <f>ROUND(E41*U41,2)</f>
        <v>0</v>
      </c>
      <c r="W41" s="222"/>
      <c r="X41" s="222" t="s">
        <v>399</v>
      </c>
      <c r="Y41" s="222" t="s">
        <v>283</v>
      </c>
      <c r="Z41" s="212"/>
      <c r="AA41" s="212"/>
      <c r="AB41" s="212"/>
      <c r="AC41" s="212"/>
      <c r="AD41" s="212"/>
      <c r="AE41" s="212"/>
      <c r="AF41" s="212"/>
      <c r="AG41" s="212" t="s">
        <v>1036</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57">
        <v>23</v>
      </c>
      <c r="B42" s="258" t="s">
        <v>3717</v>
      </c>
      <c r="C42" s="265" t="s">
        <v>3718</v>
      </c>
      <c r="D42" s="259" t="s">
        <v>492</v>
      </c>
      <c r="E42" s="260">
        <v>2</v>
      </c>
      <c r="F42" s="261"/>
      <c r="G42" s="262">
        <f>ROUND(E42*F42,2)</f>
        <v>0</v>
      </c>
      <c r="H42" s="261"/>
      <c r="I42" s="262">
        <f>ROUND(E42*H42,2)</f>
        <v>0</v>
      </c>
      <c r="J42" s="261"/>
      <c r="K42" s="262">
        <f>ROUND(E42*J42,2)</f>
        <v>0</v>
      </c>
      <c r="L42" s="262">
        <v>21</v>
      </c>
      <c r="M42" s="262">
        <f>G42*(1+L42/100)</f>
        <v>0</v>
      </c>
      <c r="N42" s="260">
        <v>0</v>
      </c>
      <c r="O42" s="260">
        <f>ROUND(E42*N42,2)</f>
        <v>0</v>
      </c>
      <c r="P42" s="260">
        <v>0</v>
      </c>
      <c r="Q42" s="260">
        <f>ROUND(E42*P42,2)</f>
        <v>0</v>
      </c>
      <c r="R42" s="262"/>
      <c r="S42" s="262" t="s">
        <v>316</v>
      </c>
      <c r="T42" s="263" t="s">
        <v>281</v>
      </c>
      <c r="U42" s="222">
        <v>0</v>
      </c>
      <c r="V42" s="222">
        <f>ROUND(E42*U42,2)</f>
        <v>0</v>
      </c>
      <c r="W42" s="222"/>
      <c r="X42" s="222" t="s">
        <v>399</v>
      </c>
      <c r="Y42" s="222" t="s">
        <v>283</v>
      </c>
      <c r="Z42" s="212"/>
      <c r="AA42" s="212"/>
      <c r="AB42" s="212"/>
      <c r="AC42" s="212"/>
      <c r="AD42" s="212"/>
      <c r="AE42" s="212"/>
      <c r="AF42" s="212"/>
      <c r="AG42" s="212" t="s">
        <v>1036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57">
        <v>24</v>
      </c>
      <c r="B43" s="258" t="s">
        <v>3719</v>
      </c>
      <c r="C43" s="265" t="s">
        <v>3720</v>
      </c>
      <c r="D43" s="259" t="s">
        <v>492</v>
      </c>
      <c r="E43" s="260">
        <v>1</v>
      </c>
      <c r="F43" s="261"/>
      <c r="G43" s="262">
        <f>ROUND(E43*F43,2)</f>
        <v>0</v>
      </c>
      <c r="H43" s="261"/>
      <c r="I43" s="262">
        <f>ROUND(E43*H43,2)</f>
        <v>0</v>
      </c>
      <c r="J43" s="261"/>
      <c r="K43" s="262">
        <f>ROUND(E43*J43,2)</f>
        <v>0</v>
      </c>
      <c r="L43" s="262">
        <v>21</v>
      </c>
      <c r="M43" s="262">
        <f>G43*(1+L43/100)</f>
        <v>0</v>
      </c>
      <c r="N43" s="260">
        <v>0</v>
      </c>
      <c r="O43" s="260">
        <f>ROUND(E43*N43,2)</f>
        <v>0</v>
      </c>
      <c r="P43" s="260">
        <v>0</v>
      </c>
      <c r="Q43" s="260">
        <f>ROUND(E43*P43,2)</f>
        <v>0</v>
      </c>
      <c r="R43" s="262"/>
      <c r="S43" s="262" t="s">
        <v>316</v>
      </c>
      <c r="T43" s="263" t="s">
        <v>281</v>
      </c>
      <c r="U43" s="222">
        <v>0</v>
      </c>
      <c r="V43" s="222">
        <f>ROUND(E43*U43,2)</f>
        <v>0</v>
      </c>
      <c r="W43" s="222"/>
      <c r="X43" s="222" t="s">
        <v>399</v>
      </c>
      <c r="Y43" s="222" t="s">
        <v>283</v>
      </c>
      <c r="Z43" s="212"/>
      <c r="AA43" s="212"/>
      <c r="AB43" s="212"/>
      <c r="AC43" s="212"/>
      <c r="AD43" s="212"/>
      <c r="AE43" s="212"/>
      <c r="AF43" s="212"/>
      <c r="AG43" s="212" t="s">
        <v>1036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57">
        <v>25</v>
      </c>
      <c r="B44" s="258" t="s">
        <v>3721</v>
      </c>
      <c r="C44" s="265" t="s">
        <v>3722</v>
      </c>
      <c r="D44" s="259" t="s">
        <v>492</v>
      </c>
      <c r="E44" s="260">
        <v>1</v>
      </c>
      <c r="F44" s="261"/>
      <c r="G44" s="262">
        <f>ROUND(E44*F44,2)</f>
        <v>0</v>
      </c>
      <c r="H44" s="261"/>
      <c r="I44" s="262">
        <f>ROUND(E44*H44,2)</f>
        <v>0</v>
      </c>
      <c r="J44" s="261"/>
      <c r="K44" s="262">
        <f>ROUND(E44*J44,2)</f>
        <v>0</v>
      </c>
      <c r="L44" s="262">
        <v>21</v>
      </c>
      <c r="M44" s="262">
        <f>G44*(1+L44/100)</f>
        <v>0</v>
      </c>
      <c r="N44" s="260">
        <v>0</v>
      </c>
      <c r="O44" s="260">
        <f>ROUND(E44*N44,2)</f>
        <v>0</v>
      </c>
      <c r="P44" s="260">
        <v>0</v>
      </c>
      <c r="Q44" s="260">
        <f>ROUND(E44*P44,2)</f>
        <v>0</v>
      </c>
      <c r="R44" s="262"/>
      <c r="S44" s="262" t="s">
        <v>316</v>
      </c>
      <c r="T44" s="263" t="s">
        <v>281</v>
      </c>
      <c r="U44" s="222">
        <v>0</v>
      </c>
      <c r="V44" s="222">
        <f>ROUND(E44*U44,2)</f>
        <v>0</v>
      </c>
      <c r="W44" s="222"/>
      <c r="X44" s="222" t="s">
        <v>399</v>
      </c>
      <c r="Y44" s="222" t="s">
        <v>283</v>
      </c>
      <c r="Z44" s="212"/>
      <c r="AA44" s="212"/>
      <c r="AB44" s="212"/>
      <c r="AC44" s="212"/>
      <c r="AD44" s="212"/>
      <c r="AE44" s="212"/>
      <c r="AF44" s="212"/>
      <c r="AG44" s="212" t="s">
        <v>1036</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57">
        <v>26</v>
      </c>
      <c r="B45" s="258" t="s">
        <v>3723</v>
      </c>
      <c r="C45" s="265" t="s">
        <v>3724</v>
      </c>
      <c r="D45" s="259" t="s">
        <v>492</v>
      </c>
      <c r="E45" s="260">
        <v>2</v>
      </c>
      <c r="F45" s="261"/>
      <c r="G45" s="262">
        <f>ROUND(E45*F45,2)</f>
        <v>0</v>
      </c>
      <c r="H45" s="261"/>
      <c r="I45" s="262">
        <f>ROUND(E45*H45,2)</f>
        <v>0</v>
      </c>
      <c r="J45" s="261"/>
      <c r="K45" s="262">
        <f>ROUND(E45*J45,2)</f>
        <v>0</v>
      </c>
      <c r="L45" s="262">
        <v>21</v>
      </c>
      <c r="M45" s="262">
        <f>G45*(1+L45/100)</f>
        <v>0</v>
      </c>
      <c r="N45" s="260">
        <v>0</v>
      </c>
      <c r="O45" s="260">
        <f>ROUND(E45*N45,2)</f>
        <v>0</v>
      </c>
      <c r="P45" s="260">
        <v>0</v>
      </c>
      <c r="Q45" s="260">
        <f>ROUND(E45*P45,2)</f>
        <v>0</v>
      </c>
      <c r="R45" s="262"/>
      <c r="S45" s="262" t="s">
        <v>316</v>
      </c>
      <c r="T45" s="263" t="s">
        <v>281</v>
      </c>
      <c r="U45" s="222">
        <v>0.55800000000000005</v>
      </c>
      <c r="V45" s="222">
        <f>ROUND(E45*U45,2)</f>
        <v>1.1200000000000001</v>
      </c>
      <c r="W45" s="222"/>
      <c r="X45" s="222" t="s">
        <v>399</v>
      </c>
      <c r="Y45" s="222" t="s">
        <v>283</v>
      </c>
      <c r="Z45" s="212"/>
      <c r="AA45" s="212"/>
      <c r="AB45" s="212"/>
      <c r="AC45" s="212"/>
      <c r="AD45" s="212"/>
      <c r="AE45" s="212"/>
      <c r="AF45" s="212"/>
      <c r="AG45" s="212" t="s">
        <v>1036</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57">
        <v>27</v>
      </c>
      <c r="B46" s="258" t="s">
        <v>3725</v>
      </c>
      <c r="C46" s="265" t="s">
        <v>3726</v>
      </c>
      <c r="D46" s="259" t="s">
        <v>492</v>
      </c>
      <c r="E46" s="260">
        <v>1</v>
      </c>
      <c r="F46" s="261"/>
      <c r="G46" s="262">
        <f>ROUND(E46*F46,2)</f>
        <v>0</v>
      </c>
      <c r="H46" s="261"/>
      <c r="I46" s="262">
        <f>ROUND(E46*H46,2)</f>
        <v>0</v>
      </c>
      <c r="J46" s="261"/>
      <c r="K46" s="262">
        <f>ROUND(E46*J46,2)</f>
        <v>0</v>
      </c>
      <c r="L46" s="262">
        <v>21</v>
      </c>
      <c r="M46" s="262">
        <f>G46*(1+L46/100)</f>
        <v>0</v>
      </c>
      <c r="N46" s="260">
        <v>0</v>
      </c>
      <c r="O46" s="260">
        <f>ROUND(E46*N46,2)</f>
        <v>0</v>
      </c>
      <c r="P46" s="260">
        <v>0</v>
      </c>
      <c r="Q46" s="260">
        <f>ROUND(E46*P46,2)</f>
        <v>0</v>
      </c>
      <c r="R46" s="262"/>
      <c r="S46" s="262" t="s">
        <v>316</v>
      </c>
      <c r="T46" s="263" t="s">
        <v>281</v>
      </c>
      <c r="U46" s="222">
        <v>0</v>
      </c>
      <c r="V46" s="222">
        <f>ROUND(E46*U46,2)</f>
        <v>0</v>
      </c>
      <c r="W46" s="222"/>
      <c r="X46" s="222" t="s">
        <v>399</v>
      </c>
      <c r="Y46" s="222" t="s">
        <v>283</v>
      </c>
      <c r="Z46" s="212"/>
      <c r="AA46" s="212"/>
      <c r="AB46" s="212"/>
      <c r="AC46" s="212"/>
      <c r="AD46" s="212"/>
      <c r="AE46" s="212"/>
      <c r="AF46" s="212"/>
      <c r="AG46" s="212" t="s">
        <v>1036</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ht="22.5" outlineLevel="1" x14ac:dyDescent="0.2">
      <c r="A47" s="257">
        <v>28</v>
      </c>
      <c r="B47" s="258" t="s">
        <v>3727</v>
      </c>
      <c r="C47" s="265" t="s">
        <v>3728</v>
      </c>
      <c r="D47" s="259" t="s">
        <v>351</v>
      </c>
      <c r="E47" s="260">
        <v>1</v>
      </c>
      <c r="F47" s="261"/>
      <c r="G47" s="262">
        <f>ROUND(E47*F47,2)</f>
        <v>0</v>
      </c>
      <c r="H47" s="261"/>
      <c r="I47" s="262">
        <f>ROUND(E47*H47,2)</f>
        <v>0</v>
      </c>
      <c r="J47" s="261"/>
      <c r="K47" s="262">
        <f>ROUND(E47*J47,2)</f>
        <v>0</v>
      </c>
      <c r="L47" s="262">
        <v>21</v>
      </c>
      <c r="M47" s="262">
        <f>G47*(1+L47/100)</f>
        <v>0</v>
      </c>
      <c r="N47" s="260">
        <v>0</v>
      </c>
      <c r="O47" s="260">
        <f>ROUND(E47*N47,2)</f>
        <v>0</v>
      </c>
      <c r="P47" s="260">
        <v>0</v>
      </c>
      <c r="Q47" s="260">
        <f>ROUND(E47*P47,2)</f>
        <v>0</v>
      </c>
      <c r="R47" s="262"/>
      <c r="S47" s="262" t="s">
        <v>316</v>
      </c>
      <c r="T47" s="263" t="s">
        <v>281</v>
      </c>
      <c r="U47" s="222">
        <v>0</v>
      </c>
      <c r="V47" s="222">
        <f>ROUND(E47*U47,2)</f>
        <v>0</v>
      </c>
      <c r="W47" s="222"/>
      <c r="X47" s="222" t="s">
        <v>399</v>
      </c>
      <c r="Y47" s="222" t="s">
        <v>283</v>
      </c>
      <c r="Z47" s="212"/>
      <c r="AA47" s="212"/>
      <c r="AB47" s="212"/>
      <c r="AC47" s="212"/>
      <c r="AD47" s="212"/>
      <c r="AE47" s="212"/>
      <c r="AF47" s="212"/>
      <c r="AG47" s="212" t="s">
        <v>1036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1" x14ac:dyDescent="0.2">
      <c r="A48" s="257">
        <v>29</v>
      </c>
      <c r="B48" s="258" t="s">
        <v>3729</v>
      </c>
      <c r="C48" s="265" t="s">
        <v>3730</v>
      </c>
      <c r="D48" s="259" t="s">
        <v>492</v>
      </c>
      <c r="E48" s="260">
        <v>2</v>
      </c>
      <c r="F48" s="261"/>
      <c r="G48" s="262">
        <f>ROUND(E48*F48,2)</f>
        <v>0</v>
      </c>
      <c r="H48" s="261"/>
      <c r="I48" s="262">
        <f>ROUND(E48*H48,2)</f>
        <v>0</v>
      </c>
      <c r="J48" s="261"/>
      <c r="K48" s="262">
        <f>ROUND(E48*J48,2)</f>
        <v>0</v>
      </c>
      <c r="L48" s="262">
        <v>21</v>
      </c>
      <c r="M48" s="262">
        <f>G48*(1+L48/100)</f>
        <v>0</v>
      </c>
      <c r="N48" s="260">
        <v>0</v>
      </c>
      <c r="O48" s="260">
        <f>ROUND(E48*N48,2)</f>
        <v>0</v>
      </c>
      <c r="P48" s="260">
        <v>0</v>
      </c>
      <c r="Q48" s="260">
        <f>ROUND(E48*P48,2)</f>
        <v>0</v>
      </c>
      <c r="R48" s="262"/>
      <c r="S48" s="262" t="s">
        <v>316</v>
      </c>
      <c r="T48" s="263" t="s">
        <v>281</v>
      </c>
      <c r="U48" s="222">
        <v>0</v>
      </c>
      <c r="V48" s="222">
        <f>ROUND(E48*U48,2)</f>
        <v>0</v>
      </c>
      <c r="W48" s="222"/>
      <c r="X48" s="222" t="s">
        <v>399</v>
      </c>
      <c r="Y48" s="222" t="s">
        <v>283</v>
      </c>
      <c r="Z48" s="212"/>
      <c r="AA48" s="212"/>
      <c r="AB48" s="212"/>
      <c r="AC48" s="212"/>
      <c r="AD48" s="212"/>
      <c r="AE48" s="212"/>
      <c r="AF48" s="212"/>
      <c r="AG48" s="212" t="s">
        <v>1036</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30</v>
      </c>
      <c r="B49" s="237" t="s">
        <v>3731</v>
      </c>
      <c r="C49" s="247" t="s">
        <v>3732</v>
      </c>
      <c r="D49" s="238" t="s">
        <v>492</v>
      </c>
      <c r="E49" s="239">
        <v>1</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316</v>
      </c>
      <c r="T49" s="242" t="s">
        <v>281</v>
      </c>
      <c r="U49" s="222">
        <v>0</v>
      </c>
      <c r="V49" s="222">
        <f>ROUND(E49*U49,2)</f>
        <v>0</v>
      </c>
      <c r="W49" s="222"/>
      <c r="X49" s="222" t="s">
        <v>831</v>
      </c>
      <c r="Y49" s="222" t="s">
        <v>283</v>
      </c>
      <c r="Z49" s="212"/>
      <c r="AA49" s="212"/>
      <c r="AB49" s="212"/>
      <c r="AC49" s="212"/>
      <c r="AD49" s="212"/>
      <c r="AE49" s="212"/>
      <c r="AF49" s="212"/>
      <c r="AG49" s="212" t="s">
        <v>3344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x14ac:dyDescent="0.2">
      <c r="A50" s="3"/>
      <c r="B50" s="4"/>
      <c r="C50" s="251"/>
      <c r="D50" s="6"/>
      <c r="E50" s="3"/>
      <c r="F50" s="3"/>
      <c r="G50" s="3"/>
      <c r="H50" s="3"/>
      <c r="I50" s="3"/>
      <c r="J50" s="3"/>
      <c r="K50" s="3"/>
      <c r="L50" s="3"/>
      <c r="M50" s="3"/>
      <c r="N50" s="3"/>
      <c r="O50" s="3"/>
      <c r="P50" s="3"/>
      <c r="Q50" s="3"/>
      <c r="R50" s="3"/>
      <c r="S50" s="3"/>
      <c r="T50" s="3"/>
      <c r="U50" s="3"/>
      <c r="V50" s="3"/>
      <c r="W50" s="3"/>
      <c r="X50" s="3"/>
      <c r="Y50" s="3"/>
      <c r="AE50">
        <v>15</v>
      </c>
      <c r="AF50">
        <v>21</v>
      </c>
      <c r="AG50" t="s">
        <v>261</v>
      </c>
    </row>
    <row r="51" spans="1:60" x14ac:dyDescent="0.2">
      <c r="A51" s="215"/>
      <c r="B51" s="216" t="s">
        <v>29</v>
      </c>
      <c r="C51" s="252"/>
      <c r="D51" s="217"/>
      <c r="E51" s="218"/>
      <c r="F51" s="218"/>
      <c r="G51" s="235">
        <f>G8+G13+G17+G23</f>
        <v>0</v>
      </c>
      <c r="H51" s="3"/>
      <c r="I51" s="3"/>
      <c r="J51" s="3"/>
      <c r="K51" s="3"/>
      <c r="L51" s="3"/>
      <c r="M51" s="3"/>
      <c r="N51" s="3"/>
      <c r="O51" s="3"/>
      <c r="P51" s="3"/>
      <c r="Q51" s="3"/>
      <c r="R51" s="3"/>
      <c r="S51" s="3"/>
      <c r="T51" s="3"/>
      <c r="U51" s="3"/>
      <c r="V51" s="3"/>
      <c r="W51" s="3"/>
      <c r="X51" s="3"/>
      <c r="Y51" s="3"/>
      <c r="AE51">
        <f>SUMIF(L7:L49,AE50,G7:G49)</f>
        <v>0</v>
      </c>
      <c r="AF51">
        <f>SUMIF(L7:L49,AF50,G7:G49)</f>
        <v>0</v>
      </c>
      <c r="AG51" t="s">
        <v>405</v>
      </c>
    </row>
    <row r="52" spans="1:60" x14ac:dyDescent="0.2">
      <c r="C52" s="253"/>
      <c r="D52" s="10"/>
      <c r="AG52" t="s">
        <v>435</v>
      </c>
    </row>
    <row r="53" spans="1:60" x14ac:dyDescent="0.2">
      <c r="D53" s="10"/>
    </row>
    <row r="54" spans="1:60" x14ac:dyDescent="0.2">
      <c r="D54" s="10"/>
    </row>
    <row r="55" spans="1:60" x14ac:dyDescent="0.2">
      <c r="D55" s="10"/>
    </row>
    <row r="56" spans="1:60" x14ac:dyDescent="0.2">
      <c r="D56" s="10"/>
    </row>
    <row r="57" spans="1:60" x14ac:dyDescent="0.2">
      <c r="D57" s="10"/>
    </row>
    <row r="58" spans="1:60" x14ac:dyDescent="0.2">
      <c r="D58" s="10"/>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ZbUmjXQ/AfoChn9x8gZ5GfiuMX0H6rxfomGrKuGWD6pHFVhnSnMLKXdU1V2p9PgJke1SnRhlRDFbzy27rQOwQ==" saltValue="GW/Q3ryj9iaAP+scSdMWew==" spinCount="100000" sheet="1" formatRows="0"/>
  <mergeCells count="10">
    <mergeCell ref="C27:G27"/>
    <mergeCell ref="C31:G31"/>
    <mergeCell ref="C33:G33"/>
    <mergeCell ref="C35:G35"/>
    <mergeCell ref="A1:G1"/>
    <mergeCell ref="C2:G2"/>
    <mergeCell ref="C3:G3"/>
    <mergeCell ref="C4:G4"/>
    <mergeCell ref="C15:G15"/>
    <mergeCell ref="C25:G2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179C-9688-4AA6-AE80-39FA6EAF1833}">
  <sheetPr codeName="List18">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98</v>
      </c>
      <c r="C3" s="201" t="s">
        <v>99</v>
      </c>
      <c r="D3" s="199"/>
      <c r="E3" s="199"/>
      <c r="F3" s="199"/>
      <c r="G3" s="200"/>
      <c r="AC3" s="176" t="s">
        <v>248</v>
      </c>
      <c r="AG3" t="s">
        <v>251</v>
      </c>
    </row>
    <row r="4" spans="1:60" ht="24.95" customHeight="1" x14ac:dyDescent="0.2">
      <c r="A4" s="202" t="s">
        <v>9</v>
      </c>
      <c r="B4" s="203" t="s">
        <v>100</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SUMIF(AG9:AG92,"&lt;&gt;NOR",G9:G92)</f>
        <v>0</v>
      </c>
      <c r="H8" s="233"/>
      <c r="I8" s="233">
        <f>SUM(I9:I92)</f>
        <v>0</v>
      </c>
      <c r="J8" s="233"/>
      <c r="K8" s="233">
        <f>SUM(K9:K92)</f>
        <v>0</v>
      </c>
      <c r="L8" s="233"/>
      <c r="M8" s="233">
        <f>SUM(M9:M92)</f>
        <v>0</v>
      </c>
      <c r="N8" s="232"/>
      <c r="O8" s="232">
        <f>SUM(O9:O92)</f>
        <v>78.34</v>
      </c>
      <c r="P8" s="232"/>
      <c r="Q8" s="232">
        <f>SUM(Q9:Q92)</f>
        <v>32.200000000000003</v>
      </c>
      <c r="R8" s="233"/>
      <c r="S8" s="233"/>
      <c r="T8" s="234"/>
      <c r="U8" s="228"/>
      <c r="V8" s="228">
        <f>SUM(V9:V92)</f>
        <v>121.06</v>
      </c>
      <c r="W8" s="228"/>
      <c r="X8" s="228"/>
      <c r="Y8" s="228"/>
      <c r="AG8" t="s">
        <v>276</v>
      </c>
    </row>
    <row r="9" spans="1:60" ht="22.5" outlineLevel="1" x14ac:dyDescent="0.2">
      <c r="A9" s="236">
        <v>1</v>
      </c>
      <c r="B9" s="237" t="s">
        <v>2383</v>
      </c>
      <c r="C9" s="247" t="s">
        <v>2384</v>
      </c>
      <c r="D9" s="238" t="s">
        <v>439</v>
      </c>
      <c r="E9" s="239">
        <v>1.06</v>
      </c>
      <c r="F9" s="240"/>
      <c r="G9" s="241">
        <f>ROUND(E9*F9,2)</f>
        <v>0</v>
      </c>
      <c r="H9" s="240"/>
      <c r="I9" s="241">
        <f>ROUND(E9*H9,2)</f>
        <v>0</v>
      </c>
      <c r="J9" s="240"/>
      <c r="K9" s="241">
        <f>ROUND(E9*J9,2)</f>
        <v>0</v>
      </c>
      <c r="L9" s="241">
        <v>21</v>
      </c>
      <c r="M9" s="241">
        <f>G9*(1+L9/100)</f>
        <v>0</v>
      </c>
      <c r="N9" s="239">
        <v>0</v>
      </c>
      <c r="O9" s="239">
        <f>ROUND(E9*N9,2)</f>
        <v>0</v>
      </c>
      <c r="P9" s="239">
        <v>0.13800000000000001</v>
      </c>
      <c r="Q9" s="239">
        <f>ROUND(E9*P9,2)</f>
        <v>0.15</v>
      </c>
      <c r="R9" s="241" t="s">
        <v>440</v>
      </c>
      <c r="S9" s="241" t="s">
        <v>280</v>
      </c>
      <c r="T9" s="242" t="s">
        <v>441</v>
      </c>
      <c r="U9" s="222">
        <v>0.16</v>
      </c>
      <c r="V9" s="222">
        <f>ROUND(E9*U9,2)</f>
        <v>0.17</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4" t="s">
        <v>2385</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49" t="s">
        <v>3733</v>
      </c>
      <c r="D11" s="226"/>
      <c r="E11" s="227">
        <v>1.06</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36">
        <v>2</v>
      </c>
      <c r="B12" s="237" t="s">
        <v>3734</v>
      </c>
      <c r="C12" s="247" t="s">
        <v>3735</v>
      </c>
      <c r="D12" s="238" t="s">
        <v>439</v>
      </c>
      <c r="E12" s="239">
        <v>10.4</v>
      </c>
      <c r="F12" s="240"/>
      <c r="G12" s="241">
        <f>ROUND(E12*F12,2)</f>
        <v>0</v>
      </c>
      <c r="H12" s="240"/>
      <c r="I12" s="241">
        <f>ROUND(E12*H12,2)</f>
        <v>0</v>
      </c>
      <c r="J12" s="240"/>
      <c r="K12" s="241">
        <f>ROUND(E12*J12,2)</f>
        <v>0</v>
      </c>
      <c r="L12" s="241">
        <v>21</v>
      </c>
      <c r="M12" s="241">
        <f>G12*(1+L12/100)</f>
        <v>0</v>
      </c>
      <c r="N12" s="239">
        <v>0</v>
      </c>
      <c r="O12" s="239">
        <f>ROUND(E12*N12,2)</f>
        <v>0</v>
      </c>
      <c r="P12" s="239">
        <v>0.22500000000000001</v>
      </c>
      <c r="Q12" s="239">
        <f>ROUND(E12*P12,2)</f>
        <v>2.34</v>
      </c>
      <c r="R12" s="241" t="s">
        <v>440</v>
      </c>
      <c r="S12" s="241" t="s">
        <v>280</v>
      </c>
      <c r="T12" s="242" t="s">
        <v>441</v>
      </c>
      <c r="U12" s="222">
        <v>0.14199999999999999</v>
      </c>
      <c r="V12" s="222">
        <f>ROUND(E12*U12,2)</f>
        <v>1.48</v>
      </c>
      <c r="W12" s="222"/>
      <c r="X12" s="222" t="s">
        <v>399</v>
      </c>
      <c r="Y12" s="222" t="s">
        <v>283</v>
      </c>
      <c r="Z12" s="212"/>
      <c r="AA12" s="212"/>
      <c r="AB12" s="212"/>
      <c r="AC12" s="212"/>
      <c r="AD12" s="212"/>
      <c r="AE12" s="212"/>
      <c r="AF12" s="212"/>
      <c r="AG12" s="212" t="s">
        <v>400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64" t="s">
        <v>2385</v>
      </c>
      <c r="D13" s="256"/>
      <c r="E13" s="256"/>
      <c r="F13" s="256"/>
      <c r="G13" s="256"/>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448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49" t="s">
        <v>3736</v>
      </c>
      <c r="D14" s="226"/>
      <c r="E14" s="227"/>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49" t="s">
        <v>3737</v>
      </c>
      <c r="D15" s="226"/>
      <c r="E15" s="227">
        <v>10.4</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288</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36">
        <v>3</v>
      </c>
      <c r="B16" s="237" t="s">
        <v>3738</v>
      </c>
      <c r="C16" s="247" t="s">
        <v>3739</v>
      </c>
      <c r="D16" s="238" t="s">
        <v>439</v>
      </c>
      <c r="E16" s="239">
        <v>62.94</v>
      </c>
      <c r="F16" s="240"/>
      <c r="G16" s="241">
        <f>ROUND(E16*F16,2)</f>
        <v>0</v>
      </c>
      <c r="H16" s="240"/>
      <c r="I16" s="241">
        <f>ROUND(E16*H16,2)</f>
        <v>0</v>
      </c>
      <c r="J16" s="240"/>
      <c r="K16" s="241">
        <f>ROUND(E16*J16,2)</f>
        <v>0</v>
      </c>
      <c r="L16" s="241">
        <v>21</v>
      </c>
      <c r="M16" s="241">
        <f>G16*(1+L16/100)</f>
        <v>0</v>
      </c>
      <c r="N16" s="239">
        <v>0</v>
      </c>
      <c r="O16" s="239">
        <f>ROUND(E16*N16,2)</f>
        <v>0</v>
      </c>
      <c r="P16" s="239">
        <v>0.22</v>
      </c>
      <c r="Q16" s="239">
        <f>ROUND(E16*P16,2)</f>
        <v>13.85</v>
      </c>
      <c r="R16" s="241" t="s">
        <v>440</v>
      </c>
      <c r="S16" s="241" t="s">
        <v>280</v>
      </c>
      <c r="T16" s="242" t="s">
        <v>441</v>
      </c>
      <c r="U16" s="222">
        <v>7.0000000000000007E-2</v>
      </c>
      <c r="V16" s="222">
        <f>ROUND(E16*U16,2)</f>
        <v>4.41</v>
      </c>
      <c r="W16" s="222"/>
      <c r="X16" s="222" t="s">
        <v>399</v>
      </c>
      <c r="Y16" s="222" t="s">
        <v>283</v>
      </c>
      <c r="Z16" s="212"/>
      <c r="AA16" s="212"/>
      <c r="AB16" s="212"/>
      <c r="AC16" s="212"/>
      <c r="AD16" s="212"/>
      <c r="AE16" s="212"/>
      <c r="AF16" s="212"/>
      <c r="AG16" s="212" t="s">
        <v>400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49" t="s">
        <v>3736</v>
      </c>
      <c r="D17" s="226"/>
      <c r="E17" s="227"/>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9" t="s">
        <v>3740</v>
      </c>
      <c r="D18" s="226"/>
      <c r="E18" s="227">
        <v>62.94</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36">
        <v>4</v>
      </c>
      <c r="B19" s="237" t="s">
        <v>3741</v>
      </c>
      <c r="C19" s="247" t="s">
        <v>3742</v>
      </c>
      <c r="D19" s="238" t="s">
        <v>445</v>
      </c>
      <c r="E19" s="239">
        <v>12.1967</v>
      </c>
      <c r="F19" s="240"/>
      <c r="G19" s="241">
        <f>ROUND(E19*F19,2)</f>
        <v>0</v>
      </c>
      <c r="H19" s="240"/>
      <c r="I19" s="241">
        <f>ROUND(E19*H19,2)</f>
        <v>0</v>
      </c>
      <c r="J19" s="240"/>
      <c r="K19" s="241">
        <f>ROUND(E19*J19,2)</f>
        <v>0</v>
      </c>
      <c r="L19" s="241">
        <v>21</v>
      </c>
      <c r="M19" s="241">
        <f>G19*(1+L19/100)</f>
        <v>0</v>
      </c>
      <c r="N19" s="239">
        <v>0</v>
      </c>
      <c r="O19" s="239">
        <f>ROUND(E19*N19,2)</f>
        <v>0</v>
      </c>
      <c r="P19" s="239">
        <v>1.3</v>
      </c>
      <c r="Q19" s="239">
        <f>ROUND(E19*P19,2)</f>
        <v>15.86</v>
      </c>
      <c r="R19" s="241" t="s">
        <v>3166</v>
      </c>
      <c r="S19" s="241" t="s">
        <v>280</v>
      </c>
      <c r="T19" s="242" t="s">
        <v>441</v>
      </c>
      <c r="U19" s="222">
        <v>0.51</v>
      </c>
      <c r="V19" s="222">
        <f>ROUND(E19*U19,2)</f>
        <v>6.22</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64" t="s">
        <v>3743</v>
      </c>
      <c r="D20" s="256"/>
      <c r="E20" s="256"/>
      <c r="F20" s="256"/>
      <c r="G20" s="256"/>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448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49" t="s">
        <v>3744</v>
      </c>
      <c r="D21" s="226"/>
      <c r="E21" s="227"/>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49" t="s">
        <v>3745</v>
      </c>
      <c r="D22" s="226"/>
      <c r="E22" s="227">
        <v>1.6967000000000001</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49" t="s">
        <v>3746</v>
      </c>
      <c r="D23" s="226"/>
      <c r="E23" s="227">
        <v>10.5</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288</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6">
        <v>5</v>
      </c>
      <c r="B24" s="237" t="s">
        <v>3747</v>
      </c>
      <c r="C24" s="247" t="s">
        <v>3748</v>
      </c>
      <c r="D24" s="238" t="s">
        <v>445</v>
      </c>
      <c r="E24" s="239">
        <v>0.45600000000000002</v>
      </c>
      <c r="F24" s="240"/>
      <c r="G24" s="241">
        <f>ROUND(E24*F24,2)</f>
        <v>0</v>
      </c>
      <c r="H24" s="240"/>
      <c r="I24" s="241">
        <f>ROUND(E24*H24,2)</f>
        <v>0</v>
      </c>
      <c r="J24" s="240"/>
      <c r="K24" s="241">
        <f>ROUND(E24*J24,2)</f>
        <v>0</v>
      </c>
      <c r="L24" s="241">
        <v>21</v>
      </c>
      <c r="M24" s="241">
        <f>G24*(1+L24/100)</f>
        <v>0</v>
      </c>
      <c r="N24" s="239">
        <v>0</v>
      </c>
      <c r="O24" s="239">
        <f>ROUND(E24*N24,2)</f>
        <v>0</v>
      </c>
      <c r="P24" s="239">
        <v>0</v>
      </c>
      <c r="Q24" s="239">
        <f>ROUND(E24*P24,2)</f>
        <v>0</v>
      </c>
      <c r="R24" s="241" t="s">
        <v>446</v>
      </c>
      <c r="S24" s="241" t="s">
        <v>280</v>
      </c>
      <c r="T24" s="242" t="s">
        <v>441</v>
      </c>
      <c r="U24" s="222">
        <v>9.7000000000000003E-2</v>
      </c>
      <c r="V24" s="222">
        <f>ROUND(E24*U24,2)</f>
        <v>0.04</v>
      </c>
      <c r="W24" s="222"/>
      <c r="X24" s="222" t="s">
        <v>399</v>
      </c>
      <c r="Y24" s="222" t="s">
        <v>283</v>
      </c>
      <c r="Z24" s="212"/>
      <c r="AA24" s="212"/>
      <c r="AB24" s="212"/>
      <c r="AC24" s="212"/>
      <c r="AD24" s="212"/>
      <c r="AE24" s="212"/>
      <c r="AF24" s="212"/>
      <c r="AG24" s="212" t="s">
        <v>400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64" t="s">
        <v>3749</v>
      </c>
      <c r="D25" s="256"/>
      <c r="E25" s="256"/>
      <c r="F25" s="256"/>
      <c r="G25" s="256"/>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448</v>
      </c>
      <c r="AH25" s="212"/>
      <c r="AI25" s="212"/>
      <c r="AJ25" s="212"/>
      <c r="AK25" s="212"/>
      <c r="AL25" s="212"/>
      <c r="AM25" s="212"/>
      <c r="AN25" s="212"/>
      <c r="AO25" s="212"/>
      <c r="AP25" s="212"/>
      <c r="AQ25" s="212"/>
      <c r="AR25" s="212"/>
      <c r="AS25" s="212"/>
      <c r="AT25" s="212"/>
      <c r="AU25" s="212"/>
      <c r="AV25" s="212"/>
      <c r="AW25" s="212"/>
      <c r="AX25" s="212"/>
      <c r="AY25" s="212"/>
      <c r="AZ25" s="212"/>
      <c r="BA25" s="243" t="str">
        <f>C25</f>
        <v>nebo lesní půdy, s vodorovným přemístěním na hromady v místě upotřebení nebo na dočasné či trvalé skládky se složením</v>
      </c>
      <c r="BB25" s="212"/>
      <c r="BC25" s="212"/>
      <c r="BD25" s="212"/>
      <c r="BE25" s="212"/>
      <c r="BF25" s="212"/>
      <c r="BG25" s="212"/>
      <c r="BH25" s="212"/>
    </row>
    <row r="26" spans="1:60" outlineLevel="2" x14ac:dyDescent="0.2">
      <c r="A26" s="219"/>
      <c r="B26" s="220"/>
      <c r="C26" s="249" t="s">
        <v>3736</v>
      </c>
      <c r="D26" s="226"/>
      <c r="E26" s="227"/>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49" t="s">
        <v>3750</v>
      </c>
      <c r="D27" s="226"/>
      <c r="E27" s="227">
        <v>0.45600000000000002</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6">
        <v>6</v>
      </c>
      <c r="B28" s="237" t="s">
        <v>3751</v>
      </c>
      <c r="C28" s="247" t="s">
        <v>3752</v>
      </c>
      <c r="D28" s="238" t="s">
        <v>445</v>
      </c>
      <c r="E28" s="239">
        <v>15</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446</v>
      </c>
      <c r="S28" s="241" t="s">
        <v>280</v>
      </c>
      <c r="T28" s="242" t="s">
        <v>441</v>
      </c>
      <c r="U28" s="222">
        <v>0.25659999999999999</v>
      </c>
      <c r="V28" s="222">
        <f>ROUND(E28*U28,2)</f>
        <v>3.85</v>
      </c>
      <c r="W28" s="222"/>
      <c r="X28" s="222" t="s">
        <v>399</v>
      </c>
      <c r="Y28" s="222" t="s">
        <v>283</v>
      </c>
      <c r="Z28" s="212"/>
      <c r="AA28" s="212"/>
      <c r="AB28" s="212"/>
      <c r="AC28" s="212"/>
      <c r="AD28" s="212"/>
      <c r="AE28" s="212"/>
      <c r="AF28" s="212"/>
      <c r="AG28" s="212" t="s">
        <v>400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33.75" outlineLevel="2" x14ac:dyDescent="0.2">
      <c r="A29" s="219"/>
      <c r="B29" s="220"/>
      <c r="C29" s="264" t="s">
        <v>2727</v>
      </c>
      <c r="D29" s="256"/>
      <c r="E29" s="256"/>
      <c r="F29" s="256"/>
      <c r="G29" s="256"/>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448</v>
      </c>
      <c r="AH29" s="212"/>
      <c r="AI29" s="212"/>
      <c r="AJ29" s="212"/>
      <c r="AK29" s="212"/>
      <c r="AL29" s="212"/>
      <c r="AM29" s="212"/>
      <c r="AN29" s="212"/>
      <c r="AO29" s="212"/>
      <c r="AP29" s="212"/>
      <c r="AQ29" s="212"/>
      <c r="AR29" s="212"/>
      <c r="AS29" s="212"/>
      <c r="AT29" s="212"/>
      <c r="AU29" s="212"/>
      <c r="AV29" s="212"/>
      <c r="AW29" s="212"/>
      <c r="AX29" s="212"/>
      <c r="AY29" s="212"/>
      <c r="AZ29" s="212"/>
      <c r="BA29" s="243" t="str">
        <f>C29</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9" s="212"/>
      <c r="BC29" s="212"/>
      <c r="BD29" s="212"/>
      <c r="BE29" s="212"/>
      <c r="BF29" s="212"/>
      <c r="BG29" s="212"/>
      <c r="BH29" s="212"/>
    </row>
    <row r="30" spans="1:60" outlineLevel="2" x14ac:dyDescent="0.2">
      <c r="A30" s="219"/>
      <c r="B30" s="220"/>
      <c r="C30" s="249" t="s">
        <v>3736</v>
      </c>
      <c r="D30" s="226"/>
      <c r="E30" s="227"/>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49" t="s">
        <v>3753</v>
      </c>
      <c r="D31" s="226"/>
      <c r="E31" s="227">
        <v>12.36</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288</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49" t="s">
        <v>3754</v>
      </c>
      <c r="D32" s="226"/>
      <c r="E32" s="227">
        <v>2.2400000000000002</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49" t="s">
        <v>3755</v>
      </c>
      <c r="D33" s="226"/>
      <c r="E33" s="227">
        <v>0.4</v>
      </c>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288</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6">
        <v>7</v>
      </c>
      <c r="B34" s="237" t="s">
        <v>3756</v>
      </c>
      <c r="C34" s="247" t="s">
        <v>3757</v>
      </c>
      <c r="D34" s="238" t="s">
        <v>445</v>
      </c>
      <c r="E34" s="239">
        <v>36.156999999999996</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t="s">
        <v>446</v>
      </c>
      <c r="S34" s="241" t="s">
        <v>280</v>
      </c>
      <c r="T34" s="242" t="s">
        <v>441</v>
      </c>
      <c r="U34" s="222">
        <v>0.36499999999999999</v>
      </c>
      <c r="V34" s="222">
        <f>ROUND(E34*U34,2)</f>
        <v>13.2</v>
      </c>
      <c r="W34" s="222"/>
      <c r="X34" s="222" t="s">
        <v>399</v>
      </c>
      <c r="Y34" s="222" t="s">
        <v>283</v>
      </c>
      <c r="Z34" s="212"/>
      <c r="AA34" s="212"/>
      <c r="AB34" s="212"/>
      <c r="AC34" s="212"/>
      <c r="AD34" s="212"/>
      <c r="AE34" s="212"/>
      <c r="AF34" s="212"/>
      <c r="AG34" s="212" t="s">
        <v>400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2" x14ac:dyDescent="0.2">
      <c r="A35" s="219"/>
      <c r="B35" s="220"/>
      <c r="C35" s="264" t="s">
        <v>2140</v>
      </c>
      <c r="D35" s="256"/>
      <c r="E35" s="256"/>
      <c r="F35" s="256"/>
      <c r="G35" s="25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448</v>
      </c>
      <c r="AH35" s="212"/>
      <c r="AI35" s="212"/>
      <c r="AJ35" s="212"/>
      <c r="AK35" s="212"/>
      <c r="AL35" s="212"/>
      <c r="AM35" s="212"/>
      <c r="AN35" s="212"/>
      <c r="AO35" s="212"/>
      <c r="AP35" s="212"/>
      <c r="AQ35" s="212"/>
      <c r="AR35" s="212"/>
      <c r="AS35" s="212"/>
      <c r="AT35" s="212"/>
      <c r="AU35" s="212"/>
      <c r="AV35" s="212"/>
      <c r="AW35" s="212"/>
      <c r="AX35" s="212"/>
      <c r="AY35" s="212"/>
      <c r="AZ35" s="212"/>
      <c r="BA35" s="243" t="str">
        <f>C35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5" s="212"/>
      <c r="BC35" s="212"/>
      <c r="BD35" s="212"/>
      <c r="BE35" s="212"/>
      <c r="BF35" s="212"/>
      <c r="BG35" s="212"/>
      <c r="BH35" s="212"/>
    </row>
    <row r="36" spans="1:60" outlineLevel="2" x14ac:dyDescent="0.2">
      <c r="A36" s="219"/>
      <c r="B36" s="220"/>
      <c r="C36" s="249" t="s">
        <v>3736</v>
      </c>
      <c r="D36" s="226"/>
      <c r="E36" s="227"/>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49" t="s">
        <v>3758</v>
      </c>
      <c r="D37" s="226"/>
      <c r="E37" s="227">
        <v>29.355</v>
      </c>
      <c r="F37" s="222"/>
      <c r="G37" s="222"/>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288</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49" t="s">
        <v>3759</v>
      </c>
      <c r="D38" s="226"/>
      <c r="E38" s="227">
        <v>5.7119999999999997</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49" t="s">
        <v>3760</v>
      </c>
      <c r="D39" s="226"/>
      <c r="E39" s="227">
        <v>1.0900000000000001</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6">
        <v>8</v>
      </c>
      <c r="B40" s="237" t="s">
        <v>2733</v>
      </c>
      <c r="C40" s="247" t="s">
        <v>2734</v>
      </c>
      <c r="D40" s="238" t="s">
        <v>445</v>
      </c>
      <c r="E40" s="239">
        <v>18.078499999999998</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t="s">
        <v>446</v>
      </c>
      <c r="S40" s="241" t="s">
        <v>280</v>
      </c>
      <c r="T40" s="242" t="s">
        <v>441</v>
      </c>
      <c r="U40" s="222">
        <v>8.4000000000000005E-2</v>
      </c>
      <c r="V40" s="222">
        <f>ROUND(E40*U40,2)</f>
        <v>1.52</v>
      </c>
      <c r="W40" s="222"/>
      <c r="X40" s="222" t="s">
        <v>399</v>
      </c>
      <c r="Y40" s="222" t="s">
        <v>283</v>
      </c>
      <c r="Z40" s="212"/>
      <c r="AA40" s="212"/>
      <c r="AB40" s="212"/>
      <c r="AC40" s="212"/>
      <c r="AD40" s="212"/>
      <c r="AE40" s="212"/>
      <c r="AF40" s="212"/>
      <c r="AG40" s="212" t="s">
        <v>400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33.75" outlineLevel="2" x14ac:dyDescent="0.2">
      <c r="A41" s="219"/>
      <c r="B41" s="220"/>
      <c r="C41" s="264" t="s">
        <v>2140</v>
      </c>
      <c r="D41" s="256"/>
      <c r="E41" s="256"/>
      <c r="F41" s="256"/>
      <c r="G41" s="256"/>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448</v>
      </c>
      <c r="AH41" s="212"/>
      <c r="AI41" s="212"/>
      <c r="AJ41" s="212"/>
      <c r="AK41" s="212"/>
      <c r="AL41" s="212"/>
      <c r="AM41" s="212"/>
      <c r="AN41" s="212"/>
      <c r="AO41" s="212"/>
      <c r="AP41" s="212"/>
      <c r="AQ41" s="212"/>
      <c r="AR41" s="212"/>
      <c r="AS41" s="212"/>
      <c r="AT41" s="212"/>
      <c r="AU41" s="212"/>
      <c r="AV41" s="212"/>
      <c r="AW41" s="212"/>
      <c r="AX41" s="212"/>
      <c r="AY41" s="212"/>
      <c r="AZ41" s="212"/>
      <c r="BA41" s="243" t="str">
        <f>C41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1" s="212"/>
      <c r="BC41" s="212"/>
      <c r="BD41" s="212"/>
      <c r="BE41" s="212"/>
      <c r="BF41" s="212"/>
      <c r="BG41" s="212"/>
      <c r="BH41" s="212"/>
    </row>
    <row r="42" spans="1:60" outlineLevel="2" x14ac:dyDescent="0.2">
      <c r="A42" s="219"/>
      <c r="B42" s="220"/>
      <c r="C42" s="249" t="s">
        <v>3761</v>
      </c>
      <c r="D42" s="226"/>
      <c r="E42" s="227">
        <v>18.078499999999998</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1" x14ac:dyDescent="0.2">
      <c r="A43" s="236">
        <v>9</v>
      </c>
      <c r="B43" s="237" t="s">
        <v>2735</v>
      </c>
      <c r="C43" s="247" t="s">
        <v>2736</v>
      </c>
      <c r="D43" s="238" t="s">
        <v>439</v>
      </c>
      <c r="E43" s="239">
        <v>30.672000000000001</v>
      </c>
      <c r="F43" s="240"/>
      <c r="G43" s="241">
        <f>ROUND(E43*F43,2)</f>
        <v>0</v>
      </c>
      <c r="H43" s="240"/>
      <c r="I43" s="241">
        <f>ROUND(E43*H43,2)</f>
        <v>0</v>
      </c>
      <c r="J43" s="240"/>
      <c r="K43" s="241">
        <f>ROUND(E43*J43,2)</f>
        <v>0</v>
      </c>
      <c r="L43" s="241">
        <v>21</v>
      </c>
      <c r="M43" s="241">
        <f>G43*(1+L43/100)</f>
        <v>0</v>
      </c>
      <c r="N43" s="239">
        <v>9.8999999999999999E-4</v>
      </c>
      <c r="O43" s="239">
        <f>ROUND(E43*N43,2)</f>
        <v>0.03</v>
      </c>
      <c r="P43" s="239">
        <v>0</v>
      </c>
      <c r="Q43" s="239">
        <f>ROUND(E43*P43,2)</f>
        <v>0</v>
      </c>
      <c r="R43" s="241" t="s">
        <v>446</v>
      </c>
      <c r="S43" s="241" t="s">
        <v>280</v>
      </c>
      <c r="T43" s="242" t="s">
        <v>441</v>
      </c>
      <c r="U43" s="222">
        <v>0.23599999999999999</v>
      </c>
      <c r="V43" s="222">
        <f>ROUND(E43*U43,2)</f>
        <v>7.24</v>
      </c>
      <c r="W43" s="222"/>
      <c r="X43" s="222" t="s">
        <v>399</v>
      </c>
      <c r="Y43" s="222" t="s">
        <v>283</v>
      </c>
      <c r="Z43" s="212"/>
      <c r="AA43" s="212"/>
      <c r="AB43" s="212"/>
      <c r="AC43" s="212"/>
      <c r="AD43" s="212"/>
      <c r="AE43" s="212"/>
      <c r="AF43" s="212"/>
      <c r="AG43" s="212" t="s">
        <v>400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64" t="s">
        <v>2737</v>
      </c>
      <c r="D44" s="256"/>
      <c r="E44" s="256"/>
      <c r="F44" s="256"/>
      <c r="G44" s="256"/>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448</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49" t="s">
        <v>3762</v>
      </c>
      <c r="D45" s="226"/>
      <c r="E45" s="227">
        <v>30.672000000000001</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288</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36">
        <v>10</v>
      </c>
      <c r="B46" s="237" t="s">
        <v>2740</v>
      </c>
      <c r="C46" s="247" t="s">
        <v>2741</v>
      </c>
      <c r="D46" s="238" t="s">
        <v>439</v>
      </c>
      <c r="E46" s="239">
        <v>30.672000000000001</v>
      </c>
      <c r="F46" s="240"/>
      <c r="G46" s="241">
        <f>ROUND(E46*F46,2)</f>
        <v>0</v>
      </c>
      <c r="H46" s="240"/>
      <c r="I46" s="241">
        <f>ROUND(E46*H46,2)</f>
        <v>0</v>
      </c>
      <c r="J46" s="240"/>
      <c r="K46" s="241">
        <f>ROUND(E46*J46,2)</f>
        <v>0</v>
      </c>
      <c r="L46" s="241">
        <v>21</v>
      </c>
      <c r="M46" s="241">
        <f>G46*(1+L46/100)</f>
        <v>0</v>
      </c>
      <c r="N46" s="239">
        <v>0</v>
      </c>
      <c r="O46" s="239">
        <f>ROUND(E46*N46,2)</f>
        <v>0</v>
      </c>
      <c r="P46" s="239">
        <v>0</v>
      </c>
      <c r="Q46" s="239">
        <f>ROUND(E46*P46,2)</f>
        <v>0</v>
      </c>
      <c r="R46" s="241" t="s">
        <v>446</v>
      </c>
      <c r="S46" s="241" t="s">
        <v>280</v>
      </c>
      <c r="T46" s="242" t="s">
        <v>441</v>
      </c>
      <c r="U46" s="222">
        <v>7.0000000000000007E-2</v>
      </c>
      <c r="V46" s="222">
        <f>ROUND(E46*U46,2)</f>
        <v>2.15</v>
      </c>
      <c r="W46" s="222"/>
      <c r="X46" s="222" t="s">
        <v>399</v>
      </c>
      <c r="Y46" s="222" t="s">
        <v>283</v>
      </c>
      <c r="Z46" s="212"/>
      <c r="AA46" s="212"/>
      <c r="AB46" s="212"/>
      <c r="AC46" s="212"/>
      <c r="AD46" s="212"/>
      <c r="AE46" s="212"/>
      <c r="AF46" s="212"/>
      <c r="AG46" s="212" t="s">
        <v>400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64" t="s">
        <v>2742</v>
      </c>
      <c r="D47" s="256"/>
      <c r="E47" s="256"/>
      <c r="F47" s="256"/>
      <c r="G47" s="256"/>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448</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9" t="s">
        <v>3763</v>
      </c>
      <c r="D48" s="226"/>
      <c r="E48" s="227">
        <v>30.672000000000001</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11</v>
      </c>
      <c r="B49" s="237" t="s">
        <v>2145</v>
      </c>
      <c r="C49" s="247" t="s">
        <v>2146</v>
      </c>
      <c r="D49" s="238" t="s">
        <v>445</v>
      </c>
      <c r="E49" s="239">
        <v>51.156999999999996</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t="s">
        <v>446</v>
      </c>
      <c r="S49" s="241" t="s">
        <v>280</v>
      </c>
      <c r="T49" s="242" t="s">
        <v>441</v>
      </c>
      <c r="U49" s="222">
        <v>7.3999999999999996E-2</v>
      </c>
      <c r="V49" s="222">
        <f>ROUND(E49*U49,2)</f>
        <v>3.79</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64" t="s">
        <v>455</v>
      </c>
      <c r="D50" s="256"/>
      <c r="E50" s="256"/>
      <c r="F50" s="256"/>
      <c r="G50" s="256"/>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448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49" t="s">
        <v>3764</v>
      </c>
      <c r="D51" s="226"/>
      <c r="E51" s="227">
        <v>36.156999999999996</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288</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49" t="s">
        <v>3765</v>
      </c>
      <c r="D52" s="226"/>
      <c r="E52" s="227">
        <v>15</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36">
        <v>12</v>
      </c>
      <c r="B53" s="237" t="s">
        <v>3766</v>
      </c>
      <c r="C53" s="247" t="s">
        <v>3767</v>
      </c>
      <c r="D53" s="238" t="s">
        <v>445</v>
      </c>
      <c r="E53" s="239">
        <v>51.156999999999996</v>
      </c>
      <c r="F53" s="240"/>
      <c r="G53" s="241">
        <f>ROUND(E53*F53,2)</f>
        <v>0</v>
      </c>
      <c r="H53" s="240"/>
      <c r="I53" s="241">
        <f>ROUND(E53*H53,2)</f>
        <v>0</v>
      </c>
      <c r="J53" s="240"/>
      <c r="K53" s="241">
        <f>ROUND(E53*J53,2)</f>
        <v>0</v>
      </c>
      <c r="L53" s="241">
        <v>21</v>
      </c>
      <c r="M53" s="241">
        <f>G53*(1+L53/100)</f>
        <v>0</v>
      </c>
      <c r="N53" s="239">
        <v>0</v>
      </c>
      <c r="O53" s="239">
        <f>ROUND(E53*N53,2)</f>
        <v>0</v>
      </c>
      <c r="P53" s="239">
        <v>0</v>
      </c>
      <c r="Q53" s="239">
        <f>ROUND(E53*P53,2)</f>
        <v>0</v>
      </c>
      <c r="R53" s="241" t="s">
        <v>446</v>
      </c>
      <c r="S53" s="241" t="s">
        <v>280</v>
      </c>
      <c r="T53" s="242" t="s">
        <v>441</v>
      </c>
      <c r="U53" s="222">
        <v>1.0999999999999999E-2</v>
      </c>
      <c r="V53" s="222">
        <f>ROUND(E53*U53,2)</f>
        <v>0.56000000000000005</v>
      </c>
      <c r="W53" s="222"/>
      <c r="X53" s="222" t="s">
        <v>399</v>
      </c>
      <c r="Y53" s="222" t="s">
        <v>283</v>
      </c>
      <c r="Z53" s="212"/>
      <c r="AA53" s="212"/>
      <c r="AB53" s="212"/>
      <c r="AC53" s="212"/>
      <c r="AD53" s="212"/>
      <c r="AE53" s="212"/>
      <c r="AF53" s="212"/>
      <c r="AG53" s="212" t="s">
        <v>400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64" t="s">
        <v>455</v>
      </c>
      <c r="D54" s="256"/>
      <c r="E54" s="256"/>
      <c r="F54" s="256"/>
      <c r="G54" s="256"/>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448</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49" t="s">
        <v>3768</v>
      </c>
      <c r="D55" s="226"/>
      <c r="E55" s="227">
        <v>51.156999999999996</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288</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2.5" outlineLevel="1" x14ac:dyDescent="0.2">
      <c r="A56" s="236">
        <v>13</v>
      </c>
      <c r="B56" s="237" t="s">
        <v>456</v>
      </c>
      <c r="C56" s="247" t="s">
        <v>457</v>
      </c>
      <c r="D56" s="238" t="s">
        <v>445</v>
      </c>
      <c r="E56" s="239">
        <v>306.94200000000001</v>
      </c>
      <c r="F56" s="240"/>
      <c r="G56" s="241">
        <f>ROUND(E56*F56,2)</f>
        <v>0</v>
      </c>
      <c r="H56" s="240"/>
      <c r="I56" s="241">
        <f>ROUND(E56*H56,2)</f>
        <v>0</v>
      </c>
      <c r="J56" s="240"/>
      <c r="K56" s="241">
        <f>ROUND(E56*J56,2)</f>
        <v>0</v>
      </c>
      <c r="L56" s="241">
        <v>21</v>
      </c>
      <c r="M56" s="241">
        <f>G56*(1+L56/100)</f>
        <v>0</v>
      </c>
      <c r="N56" s="239">
        <v>0</v>
      </c>
      <c r="O56" s="239">
        <f>ROUND(E56*N56,2)</f>
        <v>0</v>
      </c>
      <c r="P56" s="239">
        <v>0</v>
      </c>
      <c r="Q56" s="239">
        <f>ROUND(E56*P56,2)</f>
        <v>0</v>
      </c>
      <c r="R56" s="241" t="s">
        <v>446</v>
      </c>
      <c r="S56" s="241" t="s">
        <v>280</v>
      </c>
      <c r="T56" s="242" t="s">
        <v>441</v>
      </c>
      <c r="U56" s="222">
        <v>0</v>
      </c>
      <c r="V56" s="222">
        <f>ROUND(E56*U56,2)</f>
        <v>0</v>
      </c>
      <c r="W56" s="222"/>
      <c r="X56" s="222" t="s">
        <v>399</v>
      </c>
      <c r="Y56" s="222" t="s">
        <v>283</v>
      </c>
      <c r="Z56" s="212"/>
      <c r="AA56" s="212"/>
      <c r="AB56" s="212"/>
      <c r="AC56" s="212"/>
      <c r="AD56" s="212"/>
      <c r="AE56" s="212"/>
      <c r="AF56" s="212"/>
      <c r="AG56" s="212" t="s">
        <v>400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64" t="s">
        <v>455</v>
      </c>
      <c r="D57" s="256"/>
      <c r="E57" s="256"/>
      <c r="F57" s="256"/>
      <c r="G57" s="256"/>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448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49" t="s">
        <v>3769</v>
      </c>
      <c r="D58" s="226"/>
      <c r="E58" s="227"/>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49" t="s">
        <v>3770</v>
      </c>
      <c r="D59" s="226"/>
      <c r="E59" s="227">
        <v>306.94200000000001</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36">
        <v>14</v>
      </c>
      <c r="B60" s="237" t="s">
        <v>3771</v>
      </c>
      <c r="C60" s="247" t="s">
        <v>3772</v>
      </c>
      <c r="D60" s="238" t="s">
        <v>445</v>
      </c>
      <c r="E60" s="239">
        <v>14.885999999999999</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t="s">
        <v>446</v>
      </c>
      <c r="S60" s="241" t="s">
        <v>280</v>
      </c>
      <c r="T60" s="242" t="s">
        <v>441</v>
      </c>
      <c r="U60" s="222">
        <v>1.587</v>
      </c>
      <c r="V60" s="222">
        <f>ROUND(E60*U60,2)</f>
        <v>23.62</v>
      </c>
      <c r="W60" s="222"/>
      <c r="X60" s="222" t="s">
        <v>399</v>
      </c>
      <c r="Y60" s="222" t="s">
        <v>283</v>
      </c>
      <c r="Z60" s="212"/>
      <c r="AA60" s="212"/>
      <c r="AB60" s="212"/>
      <c r="AC60" s="212"/>
      <c r="AD60" s="212"/>
      <c r="AE60" s="212"/>
      <c r="AF60" s="212"/>
      <c r="AG60" s="212" t="s">
        <v>400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2" x14ac:dyDescent="0.2">
      <c r="A61" s="219"/>
      <c r="B61" s="220"/>
      <c r="C61" s="264" t="s">
        <v>2756</v>
      </c>
      <c r="D61" s="256"/>
      <c r="E61" s="256"/>
      <c r="F61" s="256"/>
      <c r="G61" s="256"/>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448</v>
      </c>
      <c r="AH61" s="212"/>
      <c r="AI61" s="212"/>
      <c r="AJ61" s="212"/>
      <c r="AK61" s="212"/>
      <c r="AL61" s="212"/>
      <c r="AM61" s="212"/>
      <c r="AN61" s="212"/>
      <c r="AO61" s="212"/>
      <c r="AP61" s="212"/>
      <c r="AQ61" s="212"/>
      <c r="AR61" s="212"/>
      <c r="AS61" s="212"/>
      <c r="AT61" s="212"/>
      <c r="AU61" s="212"/>
      <c r="AV61" s="212"/>
      <c r="AW61" s="212"/>
      <c r="AX61" s="212"/>
      <c r="AY61" s="212"/>
      <c r="AZ61" s="212"/>
      <c r="BA61" s="243" t="str">
        <f>C61</f>
        <v>sypaninou z vhodných hornin tř. 1 - 4 nebo materiálem připraveným podél výkopu ve vzdálenosti do 3 m od jeho kraje, pro jakoukoliv hloubku výkopu a jakoukoliv míru zhutnění,</v>
      </c>
      <c r="BB61" s="212"/>
      <c r="BC61" s="212"/>
      <c r="BD61" s="212"/>
      <c r="BE61" s="212"/>
      <c r="BF61" s="212"/>
      <c r="BG61" s="212"/>
      <c r="BH61" s="212"/>
    </row>
    <row r="62" spans="1:60" outlineLevel="2" x14ac:dyDescent="0.2">
      <c r="A62" s="219"/>
      <c r="B62" s="220"/>
      <c r="C62" s="249" t="s">
        <v>3773</v>
      </c>
      <c r="D62" s="226"/>
      <c r="E62" s="227"/>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288</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49" t="s">
        <v>3774</v>
      </c>
      <c r="D63" s="226"/>
      <c r="E63" s="227">
        <v>15.75</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288</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49" t="s">
        <v>3775</v>
      </c>
      <c r="D64" s="226"/>
      <c r="E64" s="227">
        <v>-0.86399999999999999</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6">
        <v>15</v>
      </c>
      <c r="B65" s="237" t="s">
        <v>2754</v>
      </c>
      <c r="C65" s="247" t="s">
        <v>2755</v>
      </c>
      <c r="D65" s="238" t="s">
        <v>445</v>
      </c>
      <c r="E65" s="239">
        <v>32.802</v>
      </c>
      <c r="F65" s="240"/>
      <c r="G65" s="241">
        <f>ROUND(E65*F65,2)</f>
        <v>0</v>
      </c>
      <c r="H65" s="240"/>
      <c r="I65" s="241">
        <f>ROUND(E65*H65,2)</f>
        <v>0</v>
      </c>
      <c r="J65" s="240"/>
      <c r="K65" s="241">
        <f>ROUND(E65*J65,2)</f>
        <v>0</v>
      </c>
      <c r="L65" s="241">
        <v>21</v>
      </c>
      <c r="M65" s="241">
        <f>G65*(1+L65/100)</f>
        <v>0</v>
      </c>
      <c r="N65" s="239">
        <v>1.7</v>
      </c>
      <c r="O65" s="239">
        <f>ROUND(E65*N65,2)</f>
        <v>55.76</v>
      </c>
      <c r="P65" s="239">
        <v>0</v>
      </c>
      <c r="Q65" s="239">
        <f>ROUND(E65*P65,2)</f>
        <v>0</v>
      </c>
      <c r="R65" s="241" t="s">
        <v>446</v>
      </c>
      <c r="S65" s="241" t="s">
        <v>280</v>
      </c>
      <c r="T65" s="242" t="s">
        <v>441</v>
      </c>
      <c r="U65" s="222">
        <v>1.587</v>
      </c>
      <c r="V65" s="222">
        <f>ROUND(E65*U65,2)</f>
        <v>52.06</v>
      </c>
      <c r="W65" s="222"/>
      <c r="X65" s="222" t="s">
        <v>399</v>
      </c>
      <c r="Y65" s="222" t="s">
        <v>283</v>
      </c>
      <c r="Z65" s="212"/>
      <c r="AA65" s="212"/>
      <c r="AB65" s="212"/>
      <c r="AC65" s="212"/>
      <c r="AD65" s="212"/>
      <c r="AE65" s="212"/>
      <c r="AF65" s="212"/>
      <c r="AG65" s="212" t="s">
        <v>400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2" x14ac:dyDescent="0.2">
      <c r="A66" s="219"/>
      <c r="B66" s="220"/>
      <c r="C66" s="264" t="s">
        <v>2756</v>
      </c>
      <c r="D66" s="256"/>
      <c r="E66" s="256"/>
      <c r="F66" s="256"/>
      <c r="G66" s="256"/>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448</v>
      </c>
      <c r="AH66" s="212"/>
      <c r="AI66" s="212"/>
      <c r="AJ66" s="212"/>
      <c r="AK66" s="212"/>
      <c r="AL66" s="212"/>
      <c r="AM66" s="212"/>
      <c r="AN66" s="212"/>
      <c r="AO66" s="212"/>
      <c r="AP66" s="212"/>
      <c r="AQ66" s="212"/>
      <c r="AR66" s="212"/>
      <c r="AS66" s="212"/>
      <c r="AT66" s="212"/>
      <c r="AU66" s="212"/>
      <c r="AV66" s="212"/>
      <c r="AW66" s="212"/>
      <c r="AX66" s="212"/>
      <c r="AY66" s="212"/>
      <c r="AZ66" s="212"/>
      <c r="BA66" s="243" t="str">
        <f>C66</f>
        <v>sypaninou z vhodných hornin tř. 1 - 4 nebo materiálem připraveným podél výkopu ve vzdálenosti do 3 m od jeho kraje, pro jakoukoliv hloubku výkopu a jakoukoliv míru zhutnění,</v>
      </c>
      <c r="BB66" s="212"/>
      <c r="BC66" s="212"/>
      <c r="BD66" s="212"/>
      <c r="BE66" s="212"/>
      <c r="BF66" s="212"/>
      <c r="BG66" s="212"/>
      <c r="BH66" s="212"/>
    </row>
    <row r="67" spans="1:60" outlineLevel="2" x14ac:dyDescent="0.2">
      <c r="A67" s="219"/>
      <c r="B67" s="220"/>
      <c r="C67" s="249" t="s">
        <v>3773</v>
      </c>
      <c r="D67" s="226"/>
      <c r="E67" s="227"/>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288</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49" t="s">
        <v>3776</v>
      </c>
      <c r="D68" s="226"/>
      <c r="E68" s="227">
        <v>18</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49" t="s">
        <v>3736</v>
      </c>
      <c r="D69" s="226"/>
      <c r="E69" s="227"/>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288</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49" t="s">
        <v>3777</v>
      </c>
      <c r="D70" s="226"/>
      <c r="E70" s="227">
        <v>11.742000000000001</v>
      </c>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49" t="s">
        <v>3778</v>
      </c>
      <c r="D71" s="226"/>
      <c r="E71" s="227">
        <v>2.52</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288</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49" t="s">
        <v>3779</v>
      </c>
      <c r="D72" s="226"/>
      <c r="E72" s="227">
        <v>0.54</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16</v>
      </c>
      <c r="B73" s="237" t="s">
        <v>2829</v>
      </c>
      <c r="C73" s="247" t="s">
        <v>2830</v>
      </c>
      <c r="D73" s="238" t="s">
        <v>439</v>
      </c>
      <c r="E73" s="239">
        <v>2.2799999999999998</v>
      </c>
      <c r="F73" s="240"/>
      <c r="G73" s="241">
        <f>ROUND(E73*F73,2)</f>
        <v>0</v>
      </c>
      <c r="H73" s="240"/>
      <c r="I73" s="241">
        <f>ROUND(E73*H73,2)</f>
        <v>0</v>
      </c>
      <c r="J73" s="240"/>
      <c r="K73" s="241">
        <f>ROUND(E73*J73,2)</f>
        <v>0</v>
      </c>
      <c r="L73" s="241">
        <v>21</v>
      </c>
      <c r="M73" s="241">
        <f>G73*(1+L73/100)</f>
        <v>0</v>
      </c>
      <c r="N73" s="239">
        <v>0</v>
      </c>
      <c r="O73" s="239">
        <f>ROUND(E73*N73,2)</f>
        <v>0</v>
      </c>
      <c r="P73" s="239">
        <v>0</v>
      </c>
      <c r="Q73" s="239">
        <f>ROUND(E73*P73,2)</f>
        <v>0</v>
      </c>
      <c r="R73" s="241" t="s">
        <v>2512</v>
      </c>
      <c r="S73" s="241" t="s">
        <v>280</v>
      </c>
      <c r="T73" s="242" t="s">
        <v>441</v>
      </c>
      <c r="U73" s="222">
        <v>0.06</v>
      </c>
      <c r="V73" s="222">
        <f>ROUND(E73*U73,2)</f>
        <v>0.14000000000000001</v>
      </c>
      <c r="W73" s="222"/>
      <c r="X73" s="222" t="s">
        <v>399</v>
      </c>
      <c r="Y73" s="222" t="s">
        <v>283</v>
      </c>
      <c r="Z73" s="212"/>
      <c r="AA73" s="212"/>
      <c r="AB73" s="212"/>
      <c r="AC73" s="212"/>
      <c r="AD73" s="212"/>
      <c r="AE73" s="212"/>
      <c r="AF73" s="212"/>
      <c r="AG73" s="212" t="s">
        <v>400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64" t="s">
        <v>2831</v>
      </c>
      <c r="D74" s="256"/>
      <c r="E74" s="256"/>
      <c r="F74" s="256"/>
      <c r="G74" s="256"/>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448</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49" t="s">
        <v>3780</v>
      </c>
      <c r="D75" s="226"/>
      <c r="E75" s="227">
        <v>2.2799999999999998</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288</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2.5" outlineLevel="1" x14ac:dyDescent="0.2">
      <c r="A76" s="236">
        <v>17</v>
      </c>
      <c r="B76" s="237" t="s">
        <v>3781</v>
      </c>
      <c r="C76" s="247" t="s">
        <v>3782</v>
      </c>
      <c r="D76" s="238" t="s">
        <v>439</v>
      </c>
      <c r="E76" s="239">
        <v>2.2799999999999998</v>
      </c>
      <c r="F76" s="240"/>
      <c r="G76" s="241">
        <f>ROUND(E76*F76,2)</f>
        <v>0</v>
      </c>
      <c r="H76" s="240"/>
      <c r="I76" s="241">
        <f>ROUND(E76*H76,2)</f>
        <v>0</v>
      </c>
      <c r="J76" s="240"/>
      <c r="K76" s="241">
        <f>ROUND(E76*J76,2)</f>
        <v>0</v>
      </c>
      <c r="L76" s="241">
        <v>21</v>
      </c>
      <c r="M76" s="241">
        <f>G76*(1+L76/100)</f>
        <v>0</v>
      </c>
      <c r="N76" s="239">
        <v>0</v>
      </c>
      <c r="O76" s="239">
        <f>ROUND(E76*N76,2)</f>
        <v>0</v>
      </c>
      <c r="P76" s="239">
        <v>0</v>
      </c>
      <c r="Q76" s="239">
        <f>ROUND(E76*P76,2)</f>
        <v>0</v>
      </c>
      <c r="R76" s="241" t="s">
        <v>446</v>
      </c>
      <c r="S76" s="241" t="s">
        <v>280</v>
      </c>
      <c r="T76" s="242" t="s">
        <v>441</v>
      </c>
      <c r="U76" s="222">
        <v>0.254</v>
      </c>
      <c r="V76" s="222">
        <f>ROUND(E76*U76,2)</f>
        <v>0.57999999999999996</v>
      </c>
      <c r="W76" s="222"/>
      <c r="X76" s="222" t="s">
        <v>399</v>
      </c>
      <c r="Y76" s="222" t="s">
        <v>283</v>
      </c>
      <c r="Z76" s="212"/>
      <c r="AA76" s="212"/>
      <c r="AB76" s="212"/>
      <c r="AC76" s="212"/>
      <c r="AD76" s="212"/>
      <c r="AE76" s="212"/>
      <c r="AF76" s="212"/>
      <c r="AG76" s="212" t="s">
        <v>400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2" x14ac:dyDescent="0.2">
      <c r="A77" s="219"/>
      <c r="B77" s="220"/>
      <c r="C77" s="264" t="s">
        <v>3783</v>
      </c>
      <c r="D77" s="256"/>
      <c r="E77" s="256"/>
      <c r="F77" s="256"/>
      <c r="G77" s="256"/>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448</v>
      </c>
      <c r="AH77" s="212"/>
      <c r="AI77" s="212"/>
      <c r="AJ77" s="212"/>
      <c r="AK77" s="212"/>
      <c r="AL77" s="212"/>
      <c r="AM77" s="212"/>
      <c r="AN77" s="212"/>
      <c r="AO77" s="212"/>
      <c r="AP77" s="212"/>
      <c r="AQ77" s="212"/>
      <c r="AR77" s="212"/>
      <c r="AS77" s="212"/>
      <c r="AT77" s="212"/>
      <c r="AU77" s="212"/>
      <c r="AV77" s="212"/>
      <c r="AW77" s="212"/>
      <c r="AX77" s="212"/>
      <c r="AY77" s="212"/>
      <c r="AZ77" s="212"/>
      <c r="BA77" s="243" t="str">
        <f>C77</f>
        <v>s případným nutným přemístěním hromad nebo dočasných skládek na místo potřeby ze vzdálenosti do 30 m, v rovině nebo ve svahu do 1 : 5,</v>
      </c>
      <c r="BB77" s="212"/>
      <c r="BC77" s="212"/>
      <c r="BD77" s="212"/>
      <c r="BE77" s="212"/>
      <c r="BF77" s="212"/>
      <c r="BG77" s="212"/>
      <c r="BH77" s="212"/>
    </row>
    <row r="78" spans="1:60" outlineLevel="2" x14ac:dyDescent="0.2">
      <c r="A78" s="219"/>
      <c r="B78" s="220"/>
      <c r="C78" s="249" t="s">
        <v>3784</v>
      </c>
      <c r="D78" s="226"/>
      <c r="E78" s="227"/>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3785</v>
      </c>
      <c r="D79" s="226"/>
      <c r="E79" s="227">
        <v>2.2799999999999998</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6">
        <v>18</v>
      </c>
      <c r="B80" s="237" t="s">
        <v>3786</v>
      </c>
      <c r="C80" s="247" t="s">
        <v>3787</v>
      </c>
      <c r="D80" s="238" t="s">
        <v>439</v>
      </c>
      <c r="E80" s="239">
        <v>2.2799999999999998</v>
      </c>
      <c r="F80" s="240"/>
      <c r="G80" s="241">
        <f>ROUND(E80*F80,2)</f>
        <v>0</v>
      </c>
      <c r="H80" s="240"/>
      <c r="I80" s="241">
        <f>ROUND(E80*H80,2)</f>
        <v>0</v>
      </c>
      <c r="J80" s="240"/>
      <c r="K80" s="241">
        <f>ROUND(E80*J80,2)</f>
        <v>0</v>
      </c>
      <c r="L80" s="241">
        <v>21</v>
      </c>
      <c r="M80" s="241">
        <f>G80*(1+L80/100)</f>
        <v>0</v>
      </c>
      <c r="N80" s="239">
        <v>0</v>
      </c>
      <c r="O80" s="239">
        <f>ROUND(E80*N80,2)</f>
        <v>0</v>
      </c>
      <c r="P80" s="239">
        <v>0</v>
      </c>
      <c r="Q80" s="239">
        <f>ROUND(E80*P80,2)</f>
        <v>0</v>
      </c>
      <c r="R80" s="241" t="s">
        <v>2512</v>
      </c>
      <c r="S80" s="241" t="s">
        <v>280</v>
      </c>
      <c r="T80" s="242" t="s">
        <v>441</v>
      </c>
      <c r="U80" s="222">
        <v>1.4999999999999999E-2</v>
      </c>
      <c r="V80" s="222">
        <f>ROUND(E80*U80,2)</f>
        <v>0.03</v>
      </c>
      <c r="W80" s="222"/>
      <c r="X80" s="222" t="s">
        <v>399</v>
      </c>
      <c r="Y80" s="222" t="s">
        <v>283</v>
      </c>
      <c r="Z80" s="212"/>
      <c r="AA80" s="212"/>
      <c r="AB80" s="212"/>
      <c r="AC80" s="212"/>
      <c r="AD80" s="212"/>
      <c r="AE80" s="212"/>
      <c r="AF80" s="212"/>
      <c r="AG80" s="212" t="s">
        <v>400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49" t="s">
        <v>3780</v>
      </c>
      <c r="D81" s="226"/>
      <c r="E81" s="227">
        <v>2.2799999999999998</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288</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6">
        <v>19</v>
      </c>
      <c r="B82" s="237" t="s">
        <v>3788</v>
      </c>
      <c r="C82" s="247" t="s">
        <v>3789</v>
      </c>
      <c r="D82" s="238" t="s">
        <v>482</v>
      </c>
      <c r="E82" s="239">
        <v>107.4297</v>
      </c>
      <c r="F82" s="240"/>
      <c r="G82" s="241">
        <f>ROUND(E82*F82,2)</f>
        <v>0</v>
      </c>
      <c r="H82" s="240"/>
      <c r="I82" s="241">
        <f>ROUND(E82*H82,2)</f>
        <v>0</v>
      </c>
      <c r="J82" s="240"/>
      <c r="K82" s="241">
        <f>ROUND(E82*J82,2)</f>
        <v>0</v>
      </c>
      <c r="L82" s="241">
        <v>21</v>
      </c>
      <c r="M82" s="241">
        <f>G82*(1+L82/100)</f>
        <v>0</v>
      </c>
      <c r="N82" s="239">
        <v>0</v>
      </c>
      <c r="O82" s="239">
        <f>ROUND(E82*N82,2)</f>
        <v>0</v>
      </c>
      <c r="P82" s="239">
        <v>0</v>
      </c>
      <c r="Q82" s="239">
        <f>ROUND(E82*P82,2)</f>
        <v>0</v>
      </c>
      <c r="R82" s="241" t="s">
        <v>446</v>
      </c>
      <c r="S82" s="241" t="s">
        <v>280</v>
      </c>
      <c r="T82" s="242" t="s">
        <v>441</v>
      </c>
      <c r="U82" s="222">
        <v>0</v>
      </c>
      <c r="V82" s="222">
        <f>ROUND(E82*U82,2)</f>
        <v>0</v>
      </c>
      <c r="W82" s="222"/>
      <c r="X82" s="222" t="s">
        <v>399</v>
      </c>
      <c r="Y82" s="222" t="s">
        <v>283</v>
      </c>
      <c r="Z82" s="212"/>
      <c r="AA82" s="212"/>
      <c r="AB82" s="212"/>
      <c r="AC82" s="212"/>
      <c r="AD82" s="212"/>
      <c r="AE82" s="212"/>
      <c r="AF82" s="212"/>
      <c r="AG82" s="212" t="s">
        <v>400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49" t="s">
        <v>3790</v>
      </c>
      <c r="D83" s="226"/>
      <c r="E83" s="227"/>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49" t="s">
        <v>3791</v>
      </c>
      <c r="D84" s="226"/>
      <c r="E84" s="227">
        <v>107.4297</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288</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36">
        <v>20</v>
      </c>
      <c r="B85" s="237" t="s">
        <v>2847</v>
      </c>
      <c r="C85" s="247" t="s">
        <v>2848</v>
      </c>
      <c r="D85" s="238" t="s">
        <v>1094</v>
      </c>
      <c r="E85" s="239">
        <v>6.8400000000000002E-2</v>
      </c>
      <c r="F85" s="240"/>
      <c r="G85" s="241">
        <f>ROUND(E85*F85,2)</f>
        <v>0</v>
      </c>
      <c r="H85" s="240"/>
      <c r="I85" s="241">
        <f>ROUND(E85*H85,2)</f>
        <v>0</v>
      </c>
      <c r="J85" s="240"/>
      <c r="K85" s="241">
        <f>ROUND(E85*J85,2)</f>
        <v>0</v>
      </c>
      <c r="L85" s="241">
        <v>21</v>
      </c>
      <c r="M85" s="241">
        <f>G85*(1+L85/100)</f>
        <v>0</v>
      </c>
      <c r="N85" s="239">
        <v>1E-3</v>
      </c>
      <c r="O85" s="239">
        <f>ROUND(E85*N85,2)</f>
        <v>0</v>
      </c>
      <c r="P85" s="239">
        <v>0</v>
      </c>
      <c r="Q85" s="239">
        <f>ROUND(E85*P85,2)</f>
        <v>0</v>
      </c>
      <c r="R85" s="241" t="s">
        <v>889</v>
      </c>
      <c r="S85" s="241" t="s">
        <v>280</v>
      </c>
      <c r="T85" s="242" t="s">
        <v>441</v>
      </c>
      <c r="U85" s="222">
        <v>0</v>
      </c>
      <c r="V85" s="222">
        <f>ROUND(E85*U85,2)</f>
        <v>0</v>
      </c>
      <c r="W85" s="222"/>
      <c r="X85" s="222" t="s">
        <v>831</v>
      </c>
      <c r="Y85" s="222" t="s">
        <v>283</v>
      </c>
      <c r="Z85" s="212"/>
      <c r="AA85" s="212"/>
      <c r="AB85" s="212"/>
      <c r="AC85" s="212"/>
      <c r="AD85" s="212"/>
      <c r="AE85" s="212"/>
      <c r="AF85" s="212"/>
      <c r="AG85" s="212" t="s">
        <v>832</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49" t="s">
        <v>3792</v>
      </c>
      <c r="D86" s="226"/>
      <c r="E86" s="227"/>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49" t="s">
        <v>3793</v>
      </c>
      <c r="D87" s="226"/>
      <c r="E87" s="227">
        <v>6.8400000000000002E-2</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36">
        <v>21</v>
      </c>
      <c r="B88" s="237" t="s">
        <v>3794</v>
      </c>
      <c r="C88" s="247" t="s">
        <v>3795</v>
      </c>
      <c r="D88" s="238" t="s">
        <v>482</v>
      </c>
      <c r="E88" s="239">
        <v>22.552289999999999</v>
      </c>
      <c r="F88" s="240"/>
      <c r="G88" s="241">
        <f>ROUND(E88*F88,2)</f>
        <v>0</v>
      </c>
      <c r="H88" s="240"/>
      <c r="I88" s="241">
        <f>ROUND(E88*H88,2)</f>
        <v>0</v>
      </c>
      <c r="J88" s="240"/>
      <c r="K88" s="241">
        <f>ROUND(E88*J88,2)</f>
        <v>0</v>
      </c>
      <c r="L88" s="241">
        <v>21</v>
      </c>
      <c r="M88" s="241">
        <f>G88*(1+L88/100)</f>
        <v>0</v>
      </c>
      <c r="N88" s="239">
        <v>1</v>
      </c>
      <c r="O88" s="239">
        <f>ROUND(E88*N88,2)</f>
        <v>22.55</v>
      </c>
      <c r="P88" s="239">
        <v>0</v>
      </c>
      <c r="Q88" s="239">
        <f>ROUND(E88*P88,2)</f>
        <v>0</v>
      </c>
      <c r="R88" s="241" t="s">
        <v>889</v>
      </c>
      <c r="S88" s="241" t="s">
        <v>2915</v>
      </c>
      <c r="T88" s="242" t="s">
        <v>1410</v>
      </c>
      <c r="U88" s="222">
        <v>0</v>
      </c>
      <c r="V88" s="222">
        <f>ROUND(E88*U88,2)</f>
        <v>0</v>
      </c>
      <c r="W88" s="222"/>
      <c r="X88" s="222" t="s">
        <v>831</v>
      </c>
      <c r="Y88" s="222" t="s">
        <v>283</v>
      </c>
      <c r="Z88" s="212"/>
      <c r="AA88" s="212"/>
      <c r="AB88" s="212"/>
      <c r="AC88" s="212"/>
      <c r="AD88" s="212"/>
      <c r="AE88" s="212"/>
      <c r="AF88" s="212"/>
      <c r="AG88" s="212" t="s">
        <v>832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49" t="s">
        <v>3796</v>
      </c>
      <c r="D89" s="226"/>
      <c r="E89" s="227"/>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49" t="s">
        <v>3797</v>
      </c>
      <c r="D90" s="226"/>
      <c r="E90" s="227">
        <v>22.329000000000001</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66" t="s">
        <v>3798</v>
      </c>
      <c r="D91" s="254"/>
      <c r="E91" s="255">
        <v>0.22328999999999999</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288</v>
      </c>
      <c r="AH91" s="212">
        <v>4</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66" t="s">
        <v>3799</v>
      </c>
      <c r="D92" s="254"/>
      <c r="E92" s="255"/>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288</v>
      </c>
      <c r="AH92" s="212">
        <v>4</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x14ac:dyDescent="0.2">
      <c r="A93" s="229" t="s">
        <v>275</v>
      </c>
      <c r="B93" s="230" t="s">
        <v>67</v>
      </c>
      <c r="C93" s="246" t="s">
        <v>149</v>
      </c>
      <c r="D93" s="231"/>
      <c r="E93" s="232"/>
      <c r="F93" s="233"/>
      <c r="G93" s="233">
        <f>SUMIF(AG94:AG97,"&lt;&gt;NOR",G94:G97)</f>
        <v>0</v>
      </c>
      <c r="H93" s="233"/>
      <c r="I93" s="233">
        <f>SUM(I94:I97)</f>
        <v>0</v>
      </c>
      <c r="J93" s="233"/>
      <c r="K93" s="233">
        <f>SUM(K94:K97)</f>
        <v>0</v>
      </c>
      <c r="L93" s="233"/>
      <c r="M93" s="233">
        <f>SUM(M94:M97)</f>
        <v>0</v>
      </c>
      <c r="N93" s="232"/>
      <c r="O93" s="232">
        <f>SUM(O94:O97)</f>
        <v>2.16</v>
      </c>
      <c r="P93" s="232"/>
      <c r="Q93" s="232">
        <f>SUM(Q94:Q97)</f>
        <v>0</v>
      </c>
      <c r="R93" s="233"/>
      <c r="S93" s="233"/>
      <c r="T93" s="234"/>
      <c r="U93" s="228"/>
      <c r="V93" s="228">
        <f>SUM(V94:V97)</f>
        <v>1.25</v>
      </c>
      <c r="W93" s="228"/>
      <c r="X93" s="228"/>
      <c r="Y93" s="228"/>
      <c r="AG93" t="s">
        <v>276</v>
      </c>
    </row>
    <row r="94" spans="1:60" ht="33.75" outlineLevel="1" x14ac:dyDescent="0.2">
      <c r="A94" s="236">
        <v>22</v>
      </c>
      <c r="B94" s="237" t="s">
        <v>3800</v>
      </c>
      <c r="C94" s="247" t="s">
        <v>3801</v>
      </c>
      <c r="D94" s="238" t="s">
        <v>445</v>
      </c>
      <c r="E94" s="239">
        <v>0.86399999999999999</v>
      </c>
      <c r="F94" s="240"/>
      <c r="G94" s="241">
        <f>ROUND(E94*F94,2)</f>
        <v>0</v>
      </c>
      <c r="H94" s="240"/>
      <c r="I94" s="241">
        <f>ROUND(E94*H94,2)</f>
        <v>0</v>
      </c>
      <c r="J94" s="240"/>
      <c r="K94" s="241">
        <f>ROUND(E94*J94,2)</f>
        <v>0</v>
      </c>
      <c r="L94" s="241">
        <v>21</v>
      </c>
      <c r="M94" s="241">
        <f>G94*(1+L94/100)</f>
        <v>0</v>
      </c>
      <c r="N94" s="239">
        <v>2.5</v>
      </c>
      <c r="O94" s="239">
        <f>ROUND(E94*N94,2)</f>
        <v>2.16</v>
      </c>
      <c r="P94" s="239">
        <v>0</v>
      </c>
      <c r="Q94" s="239">
        <f>ROUND(E94*P94,2)</f>
        <v>0</v>
      </c>
      <c r="R94" s="241" t="s">
        <v>2407</v>
      </c>
      <c r="S94" s="241" t="s">
        <v>280</v>
      </c>
      <c r="T94" s="242" t="s">
        <v>441</v>
      </c>
      <c r="U94" s="222">
        <v>1.4490000000000001</v>
      </c>
      <c r="V94" s="222">
        <f>ROUND(E94*U94,2)</f>
        <v>1.25</v>
      </c>
      <c r="W94" s="222"/>
      <c r="X94" s="222" t="s">
        <v>399</v>
      </c>
      <c r="Y94" s="222" t="s">
        <v>283</v>
      </c>
      <c r="Z94" s="212"/>
      <c r="AA94" s="212"/>
      <c r="AB94" s="212"/>
      <c r="AC94" s="212"/>
      <c r="AD94" s="212"/>
      <c r="AE94" s="212"/>
      <c r="AF94" s="212"/>
      <c r="AG94" s="212" t="s">
        <v>400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64" t="s">
        <v>2761</v>
      </c>
      <c r="D95" s="256"/>
      <c r="E95" s="256"/>
      <c r="F95" s="256"/>
      <c r="G95" s="256"/>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448</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
      <c r="A96" s="219"/>
      <c r="B96" s="220"/>
      <c r="C96" s="249" t="s">
        <v>3736</v>
      </c>
      <c r="D96" s="226"/>
      <c r="E96" s="227"/>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49" t="s">
        <v>3802</v>
      </c>
      <c r="D97" s="226"/>
      <c r="E97" s="227">
        <v>0.86399999999999999</v>
      </c>
      <c r="F97" s="222"/>
      <c r="G97" s="22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288</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x14ac:dyDescent="0.2">
      <c r="A98" s="229" t="s">
        <v>275</v>
      </c>
      <c r="B98" s="230" t="s">
        <v>70</v>
      </c>
      <c r="C98" s="246" t="s">
        <v>151</v>
      </c>
      <c r="D98" s="231"/>
      <c r="E98" s="232"/>
      <c r="F98" s="233"/>
      <c r="G98" s="233">
        <f>SUMIF(AG99:AG123,"&lt;&gt;NOR",G99:G123)</f>
        <v>0</v>
      </c>
      <c r="H98" s="233"/>
      <c r="I98" s="233">
        <f>SUM(I99:I123)</f>
        <v>0</v>
      </c>
      <c r="J98" s="233"/>
      <c r="K98" s="233">
        <f>SUM(K99:K123)</f>
        <v>0</v>
      </c>
      <c r="L98" s="233"/>
      <c r="M98" s="233">
        <f>SUM(M99:M123)</f>
        <v>0</v>
      </c>
      <c r="N98" s="232"/>
      <c r="O98" s="232">
        <f>SUM(O99:O123)</f>
        <v>41.09</v>
      </c>
      <c r="P98" s="232"/>
      <c r="Q98" s="232">
        <f>SUM(Q99:Q123)</f>
        <v>0</v>
      </c>
      <c r="R98" s="233"/>
      <c r="S98" s="233"/>
      <c r="T98" s="234"/>
      <c r="U98" s="228"/>
      <c r="V98" s="228">
        <f>SUM(V99:V123)</f>
        <v>19.98</v>
      </c>
      <c r="W98" s="228"/>
      <c r="X98" s="228"/>
      <c r="Y98" s="228"/>
      <c r="AG98" t="s">
        <v>276</v>
      </c>
    </row>
    <row r="99" spans="1:60" ht="22.5" outlineLevel="1" x14ac:dyDescent="0.2">
      <c r="A99" s="236">
        <v>23</v>
      </c>
      <c r="B99" s="237" t="s">
        <v>3803</v>
      </c>
      <c r="C99" s="247" t="s">
        <v>3804</v>
      </c>
      <c r="D99" s="238" t="s">
        <v>439</v>
      </c>
      <c r="E99" s="239">
        <v>51.6</v>
      </c>
      <c r="F99" s="240"/>
      <c r="G99" s="241">
        <f>ROUND(E99*F99,2)</f>
        <v>0</v>
      </c>
      <c r="H99" s="240"/>
      <c r="I99" s="241">
        <f>ROUND(E99*H99,2)</f>
        <v>0</v>
      </c>
      <c r="J99" s="240"/>
      <c r="K99" s="241">
        <f>ROUND(E99*J99,2)</f>
        <v>0</v>
      </c>
      <c r="L99" s="241">
        <v>21</v>
      </c>
      <c r="M99" s="241">
        <f>G99*(1+L99/100)</f>
        <v>0</v>
      </c>
      <c r="N99" s="239">
        <v>0.441</v>
      </c>
      <c r="O99" s="239">
        <f>ROUND(E99*N99,2)</f>
        <v>22.76</v>
      </c>
      <c r="P99" s="239">
        <v>0</v>
      </c>
      <c r="Q99" s="239">
        <f>ROUND(E99*P99,2)</f>
        <v>0</v>
      </c>
      <c r="R99" s="241" t="s">
        <v>440</v>
      </c>
      <c r="S99" s="241" t="s">
        <v>280</v>
      </c>
      <c r="T99" s="242" t="s">
        <v>441</v>
      </c>
      <c r="U99" s="222">
        <v>2.9000000000000001E-2</v>
      </c>
      <c r="V99" s="222">
        <f>ROUND(E99*U99,2)</f>
        <v>1.5</v>
      </c>
      <c r="W99" s="222"/>
      <c r="X99" s="222" t="s">
        <v>399</v>
      </c>
      <c r="Y99" s="222" t="s">
        <v>283</v>
      </c>
      <c r="Z99" s="212"/>
      <c r="AA99" s="212"/>
      <c r="AB99" s="212"/>
      <c r="AC99" s="212"/>
      <c r="AD99" s="212"/>
      <c r="AE99" s="212"/>
      <c r="AF99" s="212"/>
      <c r="AG99" s="212" t="s">
        <v>400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49" t="s">
        <v>3784</v>
      </c>
      <c r="D100" s="226"/>
      <c r="E100" s="227"/>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288</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49" t="s">
        <v>3805</v>
      </c>
      <c r="D101" s="226"/>
      <c r="E101" s="227">
        <v>51.6</v>
      </c>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288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2.5" outlineLevel="1" x14ac:dyDescent="0.2">
      <c r="A102" s="236">
        <v>24</v>
      </c>
      <c r="B102" s="237" t="s">
        <v>3806</v>
      </c>
      <c r="C102" s="247" t="s">
        <v>3807</v>
      </c>
      <c r="D102" s="238" t="s">
        <v>439</v>
      </c>
      <c r="E102" s="239">
        <v>61.9</v>
      </c>
      <c r="F102" s="240"/>
      <c r="G102" s="241">
        <f>ROUND(E102*F102,2)</f>
        <v>0</v>
      </c>
      <c r="H102" s="240"/>
      <c r="I102" s="241">
        <f>ROUND(E102*H102,2)</f>
        <v>0</v>
      </c>
      <c r="J102" s="240"/>
      <c r="K102" s="241">
        <f>ROUND(E102*J102,2)</f>
        <v>0</v>
      </c>
      <c r="L102" s="241">
        <v>21</v>
      </c>
      <c r="M102" s="241">
        <f>G102*(1+L102/100)</f>
        <v>0</v>
      </c>
      <c r="N102" s="239">
        <v>0.10141</v>
      </c>
      <c r="O102" s="239">
        <f>ROUND(E102*N102,2)</f>
        <v>6.28</v>
      </c>
      <c r="P102" s="239">
        <v>0</v>
      </c>
      <c r="Q102" s="239">
        <f>ROUND(E102*P102,2)</f>
        <v>0</v>
      </c>
      <c r="R102" s="241" t="s">
        <v>440</v>
      </c>
      <c r="S102" s="241" t="s">
        <v>280</v>
      </c>
      <c r="T102" s="242" t="s">
        <v>441</v>
      </c>
      <c r="U102" s="222">
        <v>6.4000000000000001E-2</v>
      </c>
      <c r="V102" s="222">
        <f>ROUND(E102*U102,2)</f>
        <v>3.96</v>
      </c>
      <c r="W102" s="222"/>
      <c r="X102" s="222" t="s">
        <v>399</v>
      </c>
      <c r="Y102" s="222" t="s">
        <v>283</v>
      </c>
      <c r="Z102" s="212"/>
      <c r="AA102" s="212"/>
      <c r="AB102" s="212"/>
      <c r="AC102" s="212"/>
      <c r="AD102" s="212"/>
      <c r="AE102" s="212"/>
      <c r="AF102" s="212"/>
      <c r="AG102" s="212" t="s">
        <v>400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49" t="s">
        <v>3784</v>
      </c>
      <c r="D103" s="226"/>
      <c r="E103" s="227"/>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288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49" t="s">
        <v>3808</v>
      </c>
      <c r="D104" s="226"/>
      <c r="E104" s="227">
        <v>61.9</v>
      </c>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288</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36">
        <v>25</v>
      </c>
      <c r="B105" s="237" t="s">
        <v>2865</v>
      </c>
      <c r="C105" s="247" t="s">
        <v>2866</v>
      </c>
      <c r="D105" s="238" t="s">
        <v>439</v>
      </c>
      <c r="E105" s="239">
        <v>10.1</v>
      </c>
      <c r="F105" s="240"/>
      <c r="G105" s="241">
        <f>ROUND(E105*F105,2)</f>
        <v>0</v>
      </c>
      <c r="H105" s="240"/>
      <c r="I105" s="241">
        <f>ROUND(E105*H105,2)</f>
        <v>0</v>
      </c>
      <c r="J105" s="240"/>
      <c r="K105" s="241">
        <f>ROUND(E105*J105,2)</f>
        <v>0</v>
      </c>
      <c r="L105" s="241">
        <v>21</v>
      </c>
      <c r="M105" s="241">
        <f>G105*(1+L105/100)</f>
        <v>0</v>
      </c>
      <c r="N105" s="239">
        <v>7.3899999999999993E-2</v>
      </c>
      <c r="O105" s="239">
        <f>ROUND(E105*N105,2)</f>
        <v>0.75</v>
      </c>
      <c r="P105" s="239">
        <v>0</v>
      </c>
      <c r="Q105" s="239">
        <f>ROUND(E105*P105,2)</f>
        <v>0</v>
      </c>
      <c r="R105" s="241" t="s">
        <v>440</v>
      </c>
      <c r="S105" s="241" t="s">
        <v>280</v>
      </c>
      <c r="T105" s="242" t="s">
        <v>441</v>
      </c>
      <c r="U105" s="222">
        <v>0.45200000000000001</v>
      </c>
      <c r="V105" s="222">
        <f>ROUND(E105*U105,2)</f>
        <v>4.57</v>
      </c>
      <c r="W105" s="222"/>
      <c r="X105" s="222" t="s">
        <v>399</v>
      </c>
      <c r="Y105" s="222" t="s">
        <v>283</v>
      </c>
      <c r="Z105" s="212"/>
      <c r="AA105" s="212"/>
      <c r="AB105" s="212"/>
      <c r="AC105" s="212"/>
      <c r="AD105" s="212"/>
      <c r="AE105" s="212"/>
      <c r="AF105" s="212"/>
      <c r="AG105" s="212" t="s">
        <v>400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2" x14ac:dyDescent="0.2">
      <c r="A106" s="219"/>
      <c r="B106" s="220"/>
      <c r="C106" s="264" t="s">
        <v>2516</v>
      </c>
      <c r="D106" s="256"/>
      <c r="E106" s="256"/>
      <c r="F106" s="256"/>
      <c r="G106" s="256"/>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448</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43" t="str">
        <f>C106</f>
        <v>s provedením lože z kameniva drceného, s vyplněním spár, s dvojitým hutněním a se smetením přebytečného materiálu na krajnici. S dodáním hmot pro lože a výplň spár.</v>
      </c>
      <c r="BB106" s="212"/>
      <c r="BC106" s="212"/>
      <c r="BD106" s="212"/>
      <c r="BE106" s="212"/>
      <c r="BF106" s="212"/>
      <c r="BG106" s="212"/>
      <c r="BH106" s="212"/>
    </row>
    <row r="107" spans="1:60" outlineLevel="2" x14ac:dyDescent="0.2">
      <c r="A107" s="219"/>
      <c r="B107" s="220"/>
      <c r="C107" s="249" t="s">
        <v>3809</v>
      </c>
      <c r="D107" s="226"/>
      <c r="E107" s="227"/>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288</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49" t="s">
        <v>3810</v>
      </c>
      <c r="D108" s="226"/>
      <c r="E108" s="227">
        <v>10.1</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288</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36">
        <v>26</v>
      </c>
      <c r="B109" s="237" t="s">
        <v>3811</v>
      </c>
      <c r="C109" s="247" t="s">
        <v>3812</v>
      </c>
      <c r="D109" s="238" t="s">
        <v>564</v>
      </c>
      <c r="E109" s="239">
        <v>14.8</v>
      </c>
      <c r="F109" s="240"/>
      <c r="G109" s="241">
        <f>ROUND(E109*F109,2)</f>
        <v>0</v>
      </c>
      <c r="H109" s="240"/>
      <c r="I109" s="241">
        <f>ROUND(E109*H109,2)</f>
        <v>0</v>
      </c>
      <c r="J109" s="240"/>
      <c r="K109" s="241">
        <f>ROUND(E109*J109,2)</f>
        <v>0</v>
      </c>
      <c r="L109" s="241">
        <v>21</v>
      </c>
      <c r="M109" s="241">
        <f>G109*(1+L109/100)</f>
        <v>0</v>
      </c>
      <c r="N109" s="239">
        <v>3.3E-4</v>
      </c>
      <c r="O109" s="239">
        <f>ROUND(E109*N109,2)</f>
        <v>0</v>
      </c>
      <c r="P109" s="239">
        <v>0</v>
      </c>
      <c r="Q109" s="239">
        <f>ROUND(E109*P109,2)</f>
        <v>0</v>
      </c>
      <c r="R109" s="241" t="s">
        <v>440</v>
      </c>
      <c r="S109" s="241" t="s">
        <v>280</v>
      </c>
      <c r="T109" s="242" t="s">
        <v>441</v>
      </c>
      <c r="U109" s="222">
        <v>0.41</v>
      </c>
      <c r="V109" s="222">
        <f>ROUND(E109*U109,2)</f>
        <v>6.07</v>
      </c>
      <c r="W109" s="222"/>
      <c r="X109" s="222" t="s">
        <v>399</v>
      </c>
      <c r="Y109" s="222" t="s">
        <v>283</v>
      </c>
      <c r="Z109" s="212"/>
      <c r="AA109" s="212"/>
      <c r="AB109" s="212"/>
      <c r="AC109" s="212"/>
      <c r="AD109" s="212"/>
      <c r="AE109" s="212"/>
      <c r="AF109" s="212"/>
      <c r="AG109" s="212" t="s">
        <v>400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49" t="s">
        <v>3813</v>
      </c>
      <c r="D110" s="226"/>
      <c r="E110" s="227">
        <v>14.8</v>
      </c>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288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36">
        <v>27</v>
      </c>
      <c r="B111" s="237" t="s">
        <v>2518</v>
      </c>
      <c r="C111" s="247" t="s">
        <v>2519</v>
      </c>
      <c r="D111" s="238" t="s">
        <v>439</v>
      </c>
      <c r="E111" s="239">
        <v>1.1000000000000001</v>
      </c>
      <c r="F111" s="240"/>
      <c r="G111" s="241">
        <f>ROUND(E111*F111,2)</f>
        <v>0</v>
      </c>
      <c r="H111" s="240"/>
      <c r="I111" s="241">
        <f>ROUND(E111*H111,2)</f>
        <v>0</v>
      </c>
      <c r="J111" s="240"/>
      <c r="K111" s="241">
        <f>ROUND(E111*J111,2)</f>
        <v>0</v>
      </c>
      <c r="L111" s="241">
        <v>21</v>
      </c>
      <c r="M111" s="241">
        <f>G111*(1+L111/100)</f>
        <v>0</v>
      </c>
      <c r="N111" s="239">
        <v>0.18107999999999999</v>
      </c>
      <c r="O111" s="239">
        <f>ROUND(E111*N111,2)</f>
        <v>0.2</v>
      </c>
      <c r="P111" s="239">
        <v>0</v>
      </c>
      <c r="Q111" s="239">
        <f>ROUND(E111*P111,2)</f>
        <v>0</v>
      </c>
      <c r="R111" s="241" t="s">
        <v>440</v>
      </c>
      <c r="S111" s="241" t="s">
        <v>280</v>
      </c>
      <c r="T111" s="242" t="s">
        <v>441</v>
      </c>
      <c r="U111" s="222">
        <v>0.375</v>
      </c>
      <c r="V111" s="222">
        <f>ROUND(E111*U111,2)</f>
        <v>0.41</v>
      </c>
      <c r="W111" s="222"/>
      <c r="X111" s="222" t="s">
        <v>399</v>
      </c>
      <c r="Y111" s="222" t="s">
        <v>283</v>
      </c>
      <c r="Z111" s="212"/>
      <c r="AA111" s="212"/>
      <c r="AB111" s="212"/>
      <c r="AC111" s="212"/>
      <c r="AD111" s="212"/>
      <c r="AE111" s="212"/>
      <c r="AF111" s="212"/>
      <c r="AG111" s="212" t="s">
        <v>400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2" x14ac:dyDescent="0.2">
      <c r="A112" s="219"/>
      <c r="B112" s="220"/>
      <c r="C112" s="264" t="s">
        <v>689</v>
      </c>
      <c r="D112" s="256"/>
      <c r="E112" s="256"/>
      <c r="F112" s="256"/>
      <c r="G112" s="256"/>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448</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43" t="str">
        <f>C112</f>
        <v>komunikací pro pěší do velikosti dlaždic 0,25 m2 s provedením lože do tl. 30 mm, s vyplněním spár a se smetením přebytečného materiálu na vzdálenost do 3 m</v>
      </c>
      <c r="BB112" s="212"/>
      <c r="BC112" s="212"/>
      <c r="BD112" s="212"/>
      <c r="BE112" s="212"/>
      <c r="BF112" s="212"/>
      <c r="BG112" s="212"/>
      <c r="BH112" s="212"/>
    </row>
    <row r="113" spans="1:60" outlineLevel="2" x14ac:dyDescent="0.2">
      <c r="A113" s="219"/>
      <c r="B113" s="220"/>
      <c r="C113" s="249" t="s">
        <v>3736</v>
      </c>
      <c r="D113" s="226"/>
      <c r="E113" s="227"/>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288</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49" t="s">
        <v>3814</v>
      </c>
      <c r="D114" s="226"/>
      <c r="E114" s="227">
        <v>1.1000000000000001</v>
      </c>
      <c r="F114" s="222"/>
      <c r="G114" s="222"/>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288</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ht="22.5" outlineLevel="1" x14ac:dyDescent="0.2">
      <c r="A115" s="236">
        <v>28</v>
      </c>
      <c r="B115" s="237" t="s">
        <v>3815</v>
      </c>
      <c r="C115" s="247" t="s">
        <v>3816</v>
      </c>
      <c r="D115" s="238" t="s">
        <v>439</v>
      </c>
      <c r="E115" s="239">
        <v>61.9</v>
      </c>
      <c r="F115" s="240"/>
      <c r="G115" s="241">
        <f>ROUND(E115*F115,2)</f>
        <v>0</v>
      </c>
      <c r="H115" s="240"/>
      <c r="I115" s="241">
        <f>ROUND(E115*H115,2)</f>
        <v>0</v>
      </c>
      <c r="J115" s="240"/>
      <c r="K115" s="241">
        <f>ROUND(E115*J115,2)</f>
        <v>0</v>
      </c>
      <c r="L115" s="241">
        <v>21</v>
      </c>
      <c r="M115" s="241">
        <f>G115*(1+L115/100)</f>
        <v>0</v>
      </c>
      <c r="N115" s="239">
        <v>0.15826000000000001</v>
      </c>
      <c r="O115" s="239">
        <f>ROUND(E115*N115,2)</f>
        <v>9.8000000000000007</v>
      </c>
      <c r="P115" s="239">
        <v>0</v>
      </c>
      <c r="Q115" s="239">
        <f>ROUND(E115*P115,2)</f>
        <v>0</v>
      </c>
      <c r="R115" s="241" t="s">
        <v>440</v>
      </c>
      <c r="S115" s="241" t="s">
        <v>280</v>
      </c>
      <c r="T115" s="242" t="s">
        <v>441</v>
      </c>
      <c r="U115" s="222">
        <v>5.6000000000000001E-2</v>
      </c>
      <c r="V115" s="222">
        <f>ROUND(E115*U115,2)</f>
        <v>3.47</v>
      </c>
      <c r="W115" s="222"/>
      <c r="X115" s="222" t="s">
        <v>399</v>
      </c>
      <c r="Y115" s="222" t="s">
        <v>283</v>
      </c>
      <c r="Z115" s="212"/>
      <c r="AA115" s="212"/>
      <c r="AB115" s="212"/>
      <c r="AC115" s="212"/>
      <c r="AD115" s="212"/>
      <c r="AE115" s="212"/>
      <c r="AF115" s="212"/>
      <c r="AG115" s="212" t="s">
        <v>400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64" t="s">
        <v>2864</v>
      </c>
      <c r="D116" s="256"/>
      <c r="E116" s="256"/>
      <c r="F116" s="256"/>
      <c r="G116" s="256"/>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448</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50" t="s">
        <v>3817</v>
      </c>
      <c r="D117" s="245"/>
      <c r="E117" s="245"/>
      <c r="F117" s="245"/>
      <c r="G117" s="245"/>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286</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49" t="s">
        <v>3784</v>
      </c>
      <c r="D118" s="226"/>
      <c r="E118" s="227"/>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288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49" t="s">
        <v>3818</v>
      </c>
      <c r="D119" s="226"/>
      <c r="E119" s="227">
        <v>61.9</v>
      </c>
      <c r="F119" s="222"/>
      <c r="G119" s="22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288</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ht="22.5" outlineLevel="1" x14ac:dyDescent="0.2">
      <c r="A120" s="236">
        <v>29</v>
      </c>
      <c r="B120" s="237" t="s">
        <v>3819</v>
      </c>
      <c r="C120" s="247" t="s">
        <v>3820</v>
      </c>
      <c r="D120" s="238" t="s">
        <v>439</v>
      </c>
      <c r="E120" s="239">
        <v>10.605</v>
      </c>
      <c r="F120" s="240"/>
      <c r="G120" s="241">
        <f>ROUND(E120*F120,2)</f>
        <v>0</v>
      </c>
      <c r="H120" s="240"/>
      <c r="I120" s="241">
        <f>ROUND(E120*H120,2)</f>
        <v>0</v>
      </c>
      <c r="J120" s="240"/>
      <c r="K120" s="241">
        <f>ROUND(E120*J120,2)</f>
        <v>0</v>
      </c>
      <c r="L120" s="241">
        <v>21</v>
      </c>
      <c r="M120" s="241">
        <f>G120*(1+L120/100)</f>
        <v>0</v>
      </c>
      <c r="N120" s="239">
        <v>0.123</v>
      </c>
      <c r="O120" s="239">
        <f>ROUND(E120*N120,2)</f>
        <v>1.3</v>
      </c>
      <c r="P120" s="239">
        <v>0</v>
      </c>
      <c r="Q120" s="239">
        <f>ROUND(E120*P120,2)</f>
        <v>0</v>
      </c>
      <c r="R120" s="241" t="s">
        <v>889</v>
      </c>
      <c r="S120" s="241" t="s">
        <v>280</v>
      </c>
      <c r="T120" s="242" t="s">
        <v>441</v>
      </c>
      <c r="U120" s="222">
        <v>0</v>
      </c>
      <c r="V120" s="222">
        <f>ROUND(E120*U120,2)</f>
        <v>0</v>
      </c>
      <c r="W120" s="222"/>
      <c r="X120" s="222" t="s">
        <v>831</v>
      </c>
      <c r="Y120" s="222" t="s">
        <v>283</v>
      </c>
      <c r="Z120" s="212"/>
      <c r="AA120" s="212"/>
      <c r="AB120" s="212"/>
      <c r="AC120" s="212"/>
      <c r="AD120" s="212"/>
      <c r="AE120" s="212"/>
      <c r="AF120" s="212"/>
      <c r="AG120" s="212" t="s">
        <v>832</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49" t="s">
        <v>3809</v>
      </c>
      <c r="D121" s="226"/>
      <c r="E121" s="227"/>
      <c r="F121" s="222"/>
      <c r="G121" s="22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288</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49" t="s">
        <v>3821</v>
      </c>
      <c r="D122" s="226"/>
      <c r="E122" s="227">
        <v>10.1</v>
      </c>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288</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66" t="s">
        <v>1070</v>
      </c>
      <c r="D123" s="254"/>
      <c r="E123" s="255">
        <v>0.505</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288</v>
      </c>
      <c r="AH123" s="212">
        <v>4</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x14ac:dyDescent="0.2">
      <c r="A124" s="229" t="s">
        <v>275</v>
      </c>
      <c r="B124" s="230" t="s">
        <v>164</v>
      </c>
      <c r="C124" s="246" t="s">
        <v>165</v>
      </c>
      <c r="D124" s="231"/>
      <c r="E124" s="232"/>
      <c r="F124" s="233"/>
      <c r="G124" s="233">
        <f>SUMIF(AG125:AG127,"&lt;&gt;NOR",G125:G127)</f>
        <v>0</v>
      </c>
      <c r="H124" s="233"/>
      <c r="I124" s="233">
        <f>SUM(I125:I127)</f>
        <v>0</v>
      </c>
      <c r="J124" s="233"/>
      <c r="K124" s="233">
        <f>SUM(K125:K127)</f>
        <v>0</v>
      </c>
      <c r="L124" s="233"/>
      <c r="M124" s="233">
        <f>SUM(M125:M127)</f>
        <v>0</v>
      </c>
      <c r="N124" s="232"/>
      <c r="O124" s="232">
        <f>SUM(O125:O127)</f>
        <v>1.1100000000000001</v>
      </c>
      <c r="P124" s="232"/>
      <c r="Q124" s="232">
        <f>SUM(Q125:Q127)</f>
        <v>0</v>
      </c>
      <c r="R124" s="233"/>
      <c r="S124" s="233"/>
      <c r="T124" s="234"/>
      <c r="U124" s="228"/>
      <c r="V124" s="228">
        <f>SUM(V125:V127)</f>
        <v>1.85</v>
      </c>
      <c r="W124" s="228"/>
      <c r="X124" s="228"/>
      <c r="Y124" s="228"/>
      <c r="AG124" t="s">
        <v>276</v>
      </c>
    </row>
    <row r="125" spans="1:60" ht="33.75" outlineLevel="1" x14ac:dyDescent="0.2">
      <c r="A125" s="236">
        <v>30</v>
      </c>
      <c r="B125" s="237" t="s">
        <v>3822</v>
      </c>
      <c r="C125" s="247" t="s">
        <v>3823</v>
      </c>
      <c r="D125" s="238" t="s">
        <v>564</v>
      </c>
      <c r="E125" s="239">
        <v>8.4</v>
      </c>
      <c r="F125" s="240"/>
      <c r="G125" s="241">
        <f>ROUND(E125*F125,2)</f>
        <v>0</v>
      </c>
      <c r="H125" s="240"/>
      <c r="I125" s="241">
        <f>ROUND(E125*H125,2)</f>
        <v>0</v>
      </c>
      <c r="J125" s="240"/>
      <c r="K125" s="241">
        <f>ROUND(E125*J125,2)</f>
        <v>0</v>
      </c>
      <c r="L125" s="241">
        <v>21</v>
      </c>
      <c r="M125" s="241">
        <f>G125*(1+L125/100)</f>
        <v>0</v>
      </c>
      <c r="N125" s="239">
        <v>0.13206000000000001</v>
      </c>
      <c r="O125" s="239">
        <f>ROUND(E125*N125,2)</f>
        <v>1.1100000000000001</v>
      </c>
      <c r="P125" s="239">
        <v>0</v>
      </c>
      <c r="Q125" s="239">
        <f>ROUND(E125*P125,2)</f>
        <v>0</v>
      </c>
      <c r="R125" s="241" t="s">
        <v>440</v>
      </c>
      <c r="S125" s="241" t="s">
        <v>280</v>
      </c>
      <c r="T125" s="242" t="s">
        <v>441</v>
      </c>
      <c r="U125" s="222">
        <v>0.21983</v>
      </c>
      <c r="V125" s="222">
        <f>ROUND(E125*U125,2)</f>
        <v>1.85</v>
      </c>
      <c r="W125" s="222"/>
      <c r="X125" s="222" t="s">
        <v>399</v>
      </c>
      <c r="Y125" s="222" t="s">
        <v>283</v>
      </c>
      <c r="Z125" s="212"/>
      <c r="AA125" s="212"/>
      <c r="AB125" s="212"/>
      <c r="AC125" s="212"/>
      <c r="AD125" s="212"/>
      <c r="AE125" s="212"/>
      <c r="AF125" s="212"/>
      <c r="AG125" s="212" t="s">
        <v>400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64" t="s">
        <v>2571</v>
      </c>
      <c r="D126" s="256"/>
      <c r="E126" s="256"/>
      <c r="F126" s="256"/>
      <c r="G126" s="256"/>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448</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49" t="s">
        <v>3824</v>
      </c>
      <c r="D127" s="226"/>
      <c r="E127" s="227">
        <v>8.4</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x14ac:dyDescent="0.2">
      <c r="A128" s="229" t="s">
        <v>275</v>
      </c>
      <c r="B128" s="230" t="s">
        <v>174</v>
      </c>
      <c r="C128" s="246" t="s">
        <v>175</v>
      </c>
      <c r="D128" s="231"/>
      <c r="E128" s="232"/>
      <c r="F128" s="233"/>
      <c r="G128" s="233">
        <f>SUMIF(AG129:AG129,"&lt;&gt;NOR",G129:G129)</f>
        <v>0</v>
      </c>
      <c r="H128" s="233"/>
      <c r="I128" s="233">
        <f>SUM(I129:I129)</f>
        <v>0</v>
      </c>
      <c r="J128" s="233"/>
      <c r="K128" s="233">
        <f>SUM(K129:K129)</f>
        <v>0</v>
      </c>
      <c r="L128" s="233"/>
      <c r="M128" s="233">
        <f>SUM(M129:M129)</f>
        <v>0</v>
      </c>
      <c r="N128" s="232"/>
      <c r="O128" s="232">
        <f>SUM(O129:O129)</f>
        <v>0</v>
      </c>
      <c r="P128" s="232"/>
      <c r="Q128" s="232">
        <f>SUM(Q129:Q129)</f>
        <v>0</v>
      </c>
      <c r="R128" s="233"/>
      <c r="S128" s="233"/>
      <c r="T128" s="234"/>
      <c r="U128" s="228"/>
      <c r="V128" s="228">
        <f>SUM(V129:V129)</f>
        <v>9.1999999999999993</v>
      </c>
      <c r="W128" s="228"/>
      <c r="X128" s="228"/>
      <c r="Y128" s="228"/>
      <c r="AG128" t="s">
        <v>276</v>
      </c>
    </row>
    <row r="129" spans="1:60" outlineLevel="1" x14ac:dyDescent="0.2">
      <c r="A129" s="257">
        <v>31</v>
      </c>
      <c r="B129" s="258" t="s">
        <v>3825</v>
      </c>
      <c r="C129" s="265" t="s">
        <v>3826</v>
      </c>
      <c r="D129" s="259" t="s">
        <v>482</v>
      </c>
      <c r="E129" s="260">
        <v>122.69947999999999</v>
      </c>
      <c r="F129" s="261"/>
      <c r="G129" s="262">
        <f>ROUND(E129*F129,2)</f>
        <v>0</v>
      </c>
      <c r="H129" s="261"/>
      <c r="I129" s="262">
        <f>ROUND(E129*H129,2)</f>
        <v>0</v>
      </c>
      <c r="J129" s="261"/>
      <c r="K129" s="262">
        <f>ROUND(E129*J129,2)</f>
        <v>0</v>
      </c>
      <c r="L129" s="262">
        <v>21</v>
      </c>
      <c r="M129" s="262">
        <f>G129*(1+L129/100)</f>
        <v>0</v>
      </c>
      <c r="N129" s="260">
        <v>0</v>
      </c>
      <c r="O129" s="260">
        <f>ROUND(E129*N129,2)</f>
        <v>0</v>
      </c>
      <c r="P129" s="260">
        <v>0</v>
      </c>
      <c r="Q129" s="260">
        <f>ROUND(E129*P129,2)</f>
        <v>0</v>
      </c>
      <c r="R129" s="262" t="s">
        <v>2512</v>
      </c>
      <c r="S129" s="262" t="s">
        <v>280</v>
      </c>
      <c r="T129" s="263" t="s">
        <v>441</v>
      </c>
      <c r="U129" s="222">
        <v>7.4999999999999997E-2</v>
      </c>
      <c r="V129" s="222">
        <f>ROUND(E129*U129,2)</f>
        <v>9.1999999999999993</v>
      </c>
      <c r="W129" s="222"/>
      <c r="X129" s="222" t="s">
        <v>399</v>
      </c>
      <c r="Y129" s="222" t="s">
        <v>283</v>
      </c>
      <c r="Z129" s="212"/>
      <c r="AA129" s="212"/>
      <c r="AB129" s="212"/>
      <c r="AC129" s="212"/>
      <c r="AD129" s="212"/>
      <c r="AE129" s="212"/>
      <c r="AF129" s="212"/>
      <c r="AG129" s="212" t="s">
        <v>1016</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x14ac:dyDescent="0.2">
      <c r="A130" s="229" t="s">
        <v>275</v>
      </c>
      <c r="B130" s="230" t="s">
        <v>177</v>
      </c>
      <c r="C130" s="246" t="s">
        <v>178</v>
      </c>
      <c r="D130" s="231"/>
      <c r="E130" s="232"/>
      <c r="F130" s="233"/>
      <c r="G130" s="233">
        <f>SUMIF(AG131:AG143,"&lt;&gt;NOR",G131:G143)</f>
        <v>0</v>
      </c>
      <c r="H130" s="233"/>
      <c r="I130" s="233">
        <f>SUM(I131:I143)</f>
        <v>0</v>
      </c>
      <c r="J130" s="233"/>
      <c r="K130" s="233">
        <f>SUM(K131:K143)</f>
        <v>0</v>
      </c>
      <c r="L130" s="233"/>
      <c r="M130" s="233">
        <f>SUM(M131:M143)</f>
        <v>0</v>
      </c>
      <c r="N130" s="232"/>
      <c r="O130" s="232">
        <f>SUM(O131:O143)</f>
        <v>7.0000000000000007E-2</v>
      </c>
      <c r="P130" s="232"/>
      <c r="Q130" s="232">
        <f>SUM(Q131:Q143)</f>
        <v>0</v>
      </c>
      <c r="R130" s="233"/>
      <c r="S130" s="233"/>
      <c r="T130" s="234"/>
      <c r="U130" s="228"/>
      <c r="V130" s="228">
        <f>SUM(V131:V143)</f>
        <v>6.49</v>
      </c>
      <c r="W130" s="228"/>
      <c r="X130" s="228"/>
      <c r="Y130" s="228"/>
      <c r="AG130" t="s">
        <v>276</v>
      </c>
    </row>
    <row r="131" spans="1:60" ht="56.25" outlineLevel="1" x14ac:dyDescent="0.2">
      <c r="A131" s="236">
        <v>32</v>
      </c>
      <c r="B131" s="237" t="s">
        <v>1022</v>
      </c>
      <c r="C131" s="247" t="s">
        <v>3827</v>
      </c>
      <c r="D131" s="238" t="s">
        <v>439</v>
      </c>
      <c r="E131" s="239">
        <v>4.5999999999999996</v>
      </c>
      <c r="F131" s="240"/>
      <c r="G131" s="241">
        <f>ROUND(E131*F131,2)</f>
        <v>0</v>
      </c>
      <c r="H131" s="240"/>
      <c r="I131" s="241">
        <f>ROUND(E131*H131,2)</f>
        <v>0</v>
      </c>
      <c r="J131" s="240"/>
      <c r="K131" s="241">
        <f>ROUND(E131*J131,2)</f>
        <v>0</v>
      </c>
      <c r="L131" s="241">
        <v>21</v>
      </c>
      <c r="M131" s="241">
        <f>G131*(1+L131/100)</f>
        <v>0</v>
      </c>
      <c r="N131" s="239">
        <v>5.1999999999999995E-4</v>
      </c>
      <c r="O131" s="239">
        <f>ROUND(E131*N131,2)</f>
        <v>0</v>
      </c>
      <c r="P131" s="239">
        <v>0</v>
      </c>
      <c r="Q131" s="239">
        <f>ROUND(E131*P131,2)</f>
        <v>0</v>
      </c>
      <c r="R131" s="241" t="s">
        <v>1020</v>
      </c>
      <c r="S131" s="241" t="s">
        <v>280</v>
      </c>
      <c r="T131" s="242" t="s">
        <v>441</v>
      </c>
      <c r="U131" s="222">
        <v>4.9000000000000002E-2</v>
      </c>
      <c r="V131" s="222">
        <f>ROUND(E131*U131,2)</f>
        <v>0.23</v>
      </c>
      <c r="W131" s="222"/>
      <c r="X131" s="222" t="s">
        <v>399</v>
      </c>
      <c r="Y131" s="222" t="s">
        <v>283</v>
      </c>
      <c r="Z131" s="212"/>
      <c r="AA131" s="212"/>
      <c r="AB131" s="212"/>
      <c r="AC131" s="212"/>
      <c r="AD131" s="212"/>
      <c r="AE131" s="212"/>
      <c r="AF131" s="212"/>
      <c r="AG131" s="212" t="s">
        <v>400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49" t="s">
        <v>3828</v>
      </c>
      <c r="D132" s="226"/>
      <c r="E132" s="227">
        <v>4.5999999999999996</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288</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45" outlineLevel="1" x14ac:dyDescent="0.2">
      <c r="A133" s="236">
        <v>33</v>
      </c>
      <c r="B133" s="237" t="s">
        <v>3829</v>
      </c>
      <c r="C133" s="247" t="s">
        <v>3830</v>
      </c>
      <c r="D133" s="238" t="s">
        <v>439</v>
      </c>
      <c r="E133" s="239">
        <v>4.5999999999999996</v>
      </c>
      <c r="F133" s="240"/>
      <c r="G133" s="241">
        <f>ROUND(E133*F133,2)</f>
        <v>0</v>
      </c>
      <c r="H133" s="240"/>
      <c r="I133" s="241">
        <f>ROUND(E133*H133,2)</f>
        <v>0</v>
      </c>
      <c r="J133" s="240"/>
      <c r="K133" s="241">
        <f>ROUND(E133*J133,2)</f>
        <v>0</v>
      </c>
      <c r="L133" s="241">
        <v>21</v>
      </c>
      <c r="M133" s="241">
        <f>G133*(1+L133/100)</f>
        <v>0</v>
      </c>
      <c r="N133" s="239">
        <v>1.03E-2</v>
      </c>
      <c r="O133" s="239">
        <f>ROUND(E133*N133,2)</f>
        <v>0.05</v>
      </c>
      <c r="P133" s="239">
        <v>0</v>
      </c>
      <c r="Q133" s="239">
        <f>ROUND(E133*P133,2)</f>
        <v>0</v>
      </c>
      <c r="R133" s="241" t="s">
        <v>1020</v>
      </c>
      <c r="S133" s="241" t="s">
        <v>280</v>
      </c>
      <c r="T133" s="242" t="s">
        <v>441</v>
      </c>
      <c r="U133" s="222">
        <v>0.53200000000000003</v>
      </c>
      <c r="V133" s="222">
        <f>ROUND(E133*U133,2)</f>
        <v>2.4500000000000002</v>
      </c>
      <c r="W133" s="222"/>
      <c r="X133" s="222" t="s">
        <v>399</v>
      </c>
      <c r="Y133" s="222" t="s">
        <v>283</v>
      </c>
      <c r="Z133" s="212"/>
      <c r="AA133" s="212"/>
      <c r="AB133" s="212"/>
      <c r="AC133" s="212"/>
      <c r="AD133" s="212"/>
      <c r="AE133" s="212"/>
      <c r="AF133" s="212"/>
      <c r="AG133" s="212" t="s">
        <v>400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
      <c r="A134" s="219"/>
      <c r="B134" s="220"/>
      <c r="C134" s="249" t="s">
        <v>3828</v>
      </c>
      <c r="D134" s="226"/>
      <c r="E134" s="227">
        <v>4.5999999999999996</v>
      </c>
      <c r="F134" s="222"/>
      <c r="G134" s="222"/>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288</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22.5" outlineLevel="1" x14ac:dyDescent="0.2">
      <c r="A135" s="236">
        <v>34</v>
      </c>
      <c r="B135" s="237" t="s">
        <v>3831</v>
      </c>
      <c r="C135" s="247" t="s">
        <v>3832</v>
      </c>
      <c r="D135" s="238" t="s">
        <v>439</v>
      </c>
      <c r="E135" s="239">
        <v>4.5999999999999996</v>
      </c>
      <c r="F135" s="240"/>
      <c r="G135" s="241">
        <f>ROUND(E135*F135,2)</f>
        <v>0</v>
      </c>
      <c r="H135" s="240"/>
      <c r="I135" s="241">
        <f>ROUND(E135*H135,2)</f>
        <v>0</v>
      </c>
      <c r="J135" s="240"/>
      <c r="K135" s="241">
        <f>ROUND(E135*J135,2)</f>
        <v>0</v>
      </c>
      <c r="L135" s="241">
        <v>21</v>
      </c>
      <c r="M135" s="241">
        <f>G135*(1+L135/100)</f>
        <v>0</v>
      </c>
      <c r="N135" s="239">
        <v>4.6299999999999996E-3</v>
      </c>
      <c r="O135" s="239">
        <f>ROUND(E135*N135,2)</f>
        <v>0.02</v>
      </c>
      <c r="P135" s="239">
        <v>0</v>
      </c>
      <c r="Q135" s="239">
        <f>ROUND(E135*P135,2)</f>
        <v>0</v>
      </c>
      <c r="R135" s="241" t="s">
        <v>1020</v>
      </c>
      <c r="S135" s="241" t="s">
        <v>280</v>
      </c>
      <c r="T135" s="242" t="s">
        <v>441</v>
      </c>
      <c r="U135" s="222">
        <v>0.59299999999999997</v>
      </c>
      <c r="V135" s="222">
        <f>ROUND(E135*U135,2)</f>
        <v>2.73</v>
      </c>
      <c r="W135" s="222"/>
      <c r="X135" s="222" t="s">
        <v>399</v>
      </c>
      <c r="Y135" s="222" t="s">
        <v>283</v>
      </c>
      <c r="Z135" s="212"/>
      <c r="AA135" s="212"/>
      <c r="AB135" s="212"/>
      <c r="AC135" s="212"/>
      <c r="AD135" s="212"/>
      <c r="AE135" s="212"/>
      <c r="AF135" s="212"/>
      <c r="AG135" s="212" t="s">
        <v>400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49" t="s">
        <v>3736</v>
      </c>
      <c r="D136" s="226"/>
      <c r="E136" s="227"/>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288</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ht="22.5" outlineLevel="3" x14ac:dyDescent="0.2">
      <c r="A137" s="219"/>
      <c r="B137" s="220"/>
      <c r="C137" s="249" t="s">
        <v>3833</v>
      </c>
      <c r="D137" s="226"/>
      <c r="E137" s="227">
        <v>4.5999999999999996</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288</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36">
        <v>35</v>
      </c>
      <c r="B138" s="237" t="s">
        <v>3834</v>
      </c>
      <c r="C138" s="247" t="s">
        <v>3835</v>
      </c>
      <c r="D138" s="238" t="s">
        <v>439</v>
      </c>
      <c r="E138" s="239">
        <v>4.5999999999999996</v>
      </c>
      <c r="F138" s="240"/>
      <c r="G138" s="241">
        <f>ROUND(E138*F138,2)</f>
        <v>0</v>
      </c>
      <c r="H138" s="240"/>
      <c r="I138" s="241">
        <f>ROUND(E138*H138,2)</f>
        <v>0</v>
      </c>
      <c r="J138" s="240"/>
      <c r="K138" s="241">
        <f>ROUND(E138*J138,2)</f>
        <v>0</v>
      </c>
      <c r="L138" s="241">
        <v>21</v>
      </c>
      <c r="M138" s="241">
        <f>G138*(1+L138/100)</f>
        <v>0</v>
      </c>
      <c r="N138" s="239">
        <v>5.1999999999999995E-4</v>
      </c>
      <c r="O138" s="239">
        <f>ROUND(E138*N138,2)</f>
        <v>0</v>
      </c>
      <c r="P138" s="239">
        <v>0</v>
      </c>
      <c r="Q138" s="239">
        <f>ROUND(E138*P138,2)</f>
        <v>0</v>
      </c>
      <c r="R138" s="241" t="s">
        <v>1020</v>
      </c>
      <c r="S138" s="241" t="s">
        <v>280</v>
      </c>
      <c r="T138" s="242" t="s">
        <v>441</v>
      </c>
      <c r="U138" s="222">
        <v>0.16</v>
      </c>
      <c r="V138" s="222">
        <f>ROUND(E138*U138,2)</f>
        <v>0.74</v>
      </c>
      <c r="W138" s="222"/>
      <c r="X138" s="222" t="s">
        <v>399</v>
      </c>
      <c r="Y138" s="222" t="s">
        <v>283</v>
      </c>
      <c r="Z138" s="212"/>
      <c r="AA138" s="212"/>
      <c r="AB138" s="212"/>
      <c r="AC138" s="212"/>
      <c r="AD138" s="212"/>
      <c r="AE138" s="212"/>
      <c r="AF138" s="212"/>
      <c r="AG138" s="212" t="s">
        <v>400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49" t="s">
        <v>3828</v>
      </c>
      <c r="D139" s="226"/>
      <c r="E139" s="227">
        <v>4.5999999999999996</v>
      </c>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288</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6">
        <v>36</v>
      </c>
      <c r="B140" s="237" t="s">
        <v>3836</v>
      </c>
      <c r="C140" s="247" t="s">
        <v>3837</v>
      </c>
      <c r="D140" s="238" t="s">
        <v>564</v>
      </c>
      <c r="E140" s="239">
        <v>3.4</v>
      </c>
      <c r="F140" s="240"/>
      <c r="G140" s="241">
        <f>ROUND(E140*F140,2)</f>
        <v>0</v>
      </c>
      <c r="H140" s="240"/>
      <c r="I140" s="241">
        <f>ROUND(E140*H140,2)</f>
        <v>0</v>
      </c>
      <c r="J140" s="240"/>
      <c r="K140" s="241">
        <f>ROUND(E140*J140,2)</f>
        <v>0</v>
      </c>
      <c r="L140" s="241">
        <v>21</v>
      </c>
      <c r="M140" s="241">
        <f>G140*(1+L140/100)</f>
        <v>0</v>
      </c>
      <c r="N140" s="239">
        <v>0</v>
      </c>
      <c r="O140" s="239">
        <f>ROUND(E140*N140,2)</f>
        <v>0</v>
      </c>
      <c r="P140" s="239">
        <v>0</v>
      </c>
      <c r="Q140" s="239">
        <f>ROUND(E140*P140,2)</f>
        <v>0</v>
      </c>
      <c r="R140" s="241" t="s">
        <v>1020</v>
      </c>
      <c r="S140" s="241" t="s">
        <v>280</v>
      </c>
      <c r="T140" s="242" t="s">
        <v>441</v>
      </c>
      <c r="U140" s="222">
        <v>0.1</v>
      </c>
      <c r="V140" s="222">
        <f>ROUND(E140*U140,2)</f>
        <v>0.34</v>
      </c>
      <c r="W140" s="222"/>
      <c r="X140" s="222" t="s">
        <v>399</v>
      </c>
      <c r="Y140" s="222" t="s">
        <v>283</v>
      </c>
      <c r="Z140" s="212"/>
      <c r="AA140" s="212"/>
      <c r="AB140" s="212"/>
      <c r="AC140" s="212"/>
      <c r="AD140" s="212"/>
      <c r="AE140" s="212"/>
      <c r="AF140" s="212"/>
      <c r="AG140" s="212" t="s">
        <v>400</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49" t="s">
        <v>3838</v>
      </c>
      <c r="D141" s="226"/>
      <c r="E141" s="227">
        <v>3.4</v>
      </c>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288</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36">
        <v>37</v>
      </c>
      <c r="B142" s="237" t="s">
        <v>3839</v>
      </c>
      <c r="C142" s="247" t="s">
        <v>3840</v>
      </c>
      <c r="D142" s="238" t="s">
        <v>492</v>
      </c>
      <c r="E142" s="239">
        <v>2</v>
      </c>
      <c r="F142" s="240"/>
      <c r="G142" s="241">
        <f>ROUND(E142*F142,2)</f>
        <v>0</v>
      </c>
      <c r="H142" s="240"/>
      <c r="I142" s="241">
        <f>ROUND(E142*H142,2)</f>
        <v>0</v>
      </c>
      <c r="J142" s="240"/>
      <c r="K142" s="241">
        <f>ROUND(E142*J142,2)</f>
        <v>0</v>
      </c>
      <c r="L142" s="241">
        <v>21</v>
      </c>
      <c r="M142" s="241">
        <f>G142*(1+L142/100)</f>
        <v>0</v>
      </c>
      <c r="N142" s="239">
        <v>1E-4</v>
      </c>
      <c r="O142" s="239">
        <f>ROUND(E142*N142,2)</f>
        <v>0</v>
      </c>
      <c r="P142" s="239">
        <v>0</v>
      </c>
      <c r="Q142" s="239">
        <f>ROUND(E142*P142,2)</f>
        <v>0</v>
      </c>
      <c r="R142" s="241" t="s">
        <v>889</v>
      </c>
      <c r="S142" s="241" t="s">
        <v>280</v>
      </c>
      <c r="T142" s="242" t="s">
        <v>441</v>
      </c>
      <c r="U142" s="222">
        <v>0</v>
      </c>
      <c r="V142" s="222">
        <f>ROUND(E142*U142,2)</f>
        <v>0</v>
      </c>
      <c r="W142" s="222"/>
      <c r="X142" s="222" t="s">
        <v>831</v>
      </c>
      <c r="Y142" s="222" t="s">
        <v>283</v>
      </c>
      <c r="Z142" s="212"/>
      <c r="AA142" s="212"/>
      <c r="AB142" s="212"/>
      <c r="AC142" s="212"/>
      <c r="AD142" s="212"/>
      <c r="AE142" s="212"/>
      <c r="AF142" s="212"/>
      <c r="AG142" s="212" t="s">
        <v>832</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49" t="s">
        <v>61</v>
      </c>
      <c r="D143" s="226"/>
      <c r="E143" s="227">
        <v>2</v>
      </c>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288</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x14ac:dyDescent="0.2">
      <c r="A144" s="229" t="s">
        <v>275</v>
      </c>
      <c r="B144" s="230" t="s">
        <v>234</v>
      </c>
      <c r="C144" s="246" t="s">
        <v>235</v>
      </c>
      <c r="D144" s="231"/>
      <c r="E144" s="232"/>
      <c r="F144" s="233"/>
      <c r="G144" s="233">
        <f>SUMIF(AG145:AG148,"&lt;&gt;NOR",G145:G148)</f>
        <v>0</v>
      </c>
      <c r="H144" s="233"/>
      <c r="I144" s="233">
        <f>SUM(I145:I148)</f>
        <v>0</v>
      </c>
      <c r="J144" s="233"/>
      <c r="K144" s="233">
        <f>SUM(K145:K148)</f>
        <v>0</v>
      </c>
      <c r="L144" s="233"/>
      <c r="M144" s="233">
        <f>SUM(M145:M148)</f>
        <v>0</v>
      </c>
      <c r="N144" s="232"/>
      <c r="O144" s="232">
        <f>SUM(O145:O148)</f>
        <v>0.01</v>
      </c>
      <c r="P144" s="232"/>
      <c r="Q144" s="232">
        <f>SUM(Q145:Q148)</f>
        <v>0</v>
      </c>
      <c r="R144" s="233"/>
      <c r="S144" s="233"/>
      <c r="T144" s="234"/>
      <c r="U144" s="228"/>
      <c r="V144" s="228">
        <f>SUM(V145:V148)</f>
        <v>3.19</v>
      </c>
      <c r="W144" s="228"/>
      <c r="X144" s="228"/>
      <c r="Y144" s="228"/>
      <c r="AG144" t="s">
        <v>276</v>
      </c>
    </row>
    <row r="145" spans="1:60" outlineLevel="1" x14ac:dyDescent="0.2">
      <c r="A145" s="236">
        <v>38</v>
      </c>
      <c r="B145" s="237" t="s">
        <v>3841</v>
      </c>
      <c r="C145" s="247" t="s">
        <v>3842</v>
      </c>
      <c r="D145" s="238" t="s">
        <v>564</v>
      </c>
      <c r="E145" s="239">
        <v>37.5</v>
      </c>
      <c r="F145" s="240"/>
      <c r="G145" s="241">
        <f>ROUND(E145*F145,2)</f>
        <v>0</v>
      </c>
      <c r="H145" s="240"/>
      <c r="I145" s="241">
        <f>ROUND(E145*H145,2)</f>
        <v>0</v>
      </c>
      <c r="J145" s="240"/>
      <c r="K145" s="241">
        <f>ROUND(E145*J145,2)</f>
        <v>0</v>
      </c>
      <c r="L145" s="241">
        <v>21</v>
      </c>
      <c r="M145" s="241">
        <f>G145*(1+L145/100)</f>
        <v>0</v>
      </c>
      <c r="N145" s="239">
        <v>0</v>
      </c>
      <c r="O145" s="239">
        <f>ROUND(E145*N145,2)</f>
        <v>0</v>
      </c>
      <c r="P145" s="239">
        <v>0</v>
      </c>
      <c r="Q145" s="239">
        <f>ROUND(E145*P145,2)</f>
        <v>0</v>
      </c>
      <c r="R145" s="241"/>
      <c r="S145" s="241" t="s">
        <v>280</v>
      </c>
      <c r="T145" s="242" t="s">
        <v>441</v>
      </c>
      <c r="U145" s="222">
        <v>8.5000000000000006E-2</v>
      </c>
      <c r="V145" s="222">
        <f>ROUND(E145*U145,2)</f>
        <v>3.19</v>
      </c>
      <c r="W145" s="222"/>
      <c r="X145" s="222" t="s">
        <v>399</v>
      </c>
      <c r="Y145" s="222" t="s">
        <v>283</v>
      </c>
      <c r="Z145" s="212"/>
      <c r="AA145" s="212"/>
      <c r="AB145" s="212"/>
      <c r="AC145" s="212"/>
      <c r="AD145" s="212"/>
      <c r="AE145" s="212"/>
      <c r="AF145" s="212"/>
      <c r="AG145" s="212" t="s">
        <v>400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49" t="s">
        <v>3843</v>
      </c>
      <c r="D146" s="226"/>
      <c r="E146" s="227">
        <v>37.5</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45" outlineLevel="1" x14ac:dyDescent="0.2">
      <c r="A147" s="236">
        <v>39</v>
      </c>
      <c r="B147" s="237" t="s">
        <v>3844</v>
      </c>
      <c r="C147" s="247" t="s">
        <v>3845</v>
      </c>
      <c r="D147" s="238" t="s">
        <v>564</v>
      </c>
      <c r="E147" s="239">
        <v>37.5</v>
      </c>
      <c r="F147" s="240"/>
      <c r="G147" s="241">
        <f>ROUND(E147*F147,2)</f>
        <v>0</v>
      </c>
      <c r="H147" s="240"/>
      <c r="I147" s="241">
        <f>ROUND(E147*H147,2)</f>
        <v>0</v>
      </c>
      <c r="J147" s="240"/>
      <c r="K147" s="241">
        <f>ROUND(E147*J147,2)</f>
        <v>0</v>
      </c>
      <c r="L147" s="241">
        <v>21</v>
      </c>
      <c r="M147" s="241">
        <f>G147*(1+L147/100)</f>
        <v>0</v>
      </c>
      <c r="N147" s="239">
        <v>2.3000000000000001E-4</v>
      </c>
      <c r="O147" s="239">
        <f>ROUND(E147*N147,2)</f>
        <v>0.01</v>
      </c>
      <c r="P147" s="239">
        <v>0</v>
      </c>
      <c r="Q147" s="239">
        <f>ROUND(E147*P147,2)</f>
        <v>0</v>
      </c>
      <c r="R147" s="241" t="s">
        <v>889</v>
      </c>
      <c r="S147" s="241" t="s">
        <v>280</v>
      </c>
      <c r="T147" s="242" t="s">
        <v>441</v>
      </c>
      <c r="U147" s="222">
        <v>0</v>
      </c>
      <c r="V147" s="222">
        <f>ROUND(E147*U147,2)</f>
        <v>0</v>
      </c>
      <c r="W147" s="222"/>
      <c r="X147" s="222" t="s">
        <v>831</v>
      </c>
      <c r="Y147" s="222" t="s">
        <v>283</v>
      </c>
      <c r="Z147" s="212"/>
      <c r="AA147" s="212"/>
      <c r="AB147" s="212"/>
      <c r="AC147" s="212"/>
      <c r="AD147" s="212"/>
      <c r="AE147" s="212"/>
      <c r="AF147" s="212"/>
      <c r="AG147" s="212" t="s">
        <v>832</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49" t="s">
        <v>3846</v>
      </c>
      <c r="D148" s="226"/>
      <c r="E148" s="227">
        <v>37.5</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288</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x14ac:dyDescent="0.2">
      <c r="A149" s="229" t="s">
        <v>275</v>
      </c>
      <c r="B149" s="230" t="s">
        <v>242</v>
      </c>
      <c r="C149" s="246" t="s">
        <v>173</v>
      </c>
      <c r="D149" s="231"/>
      <c r="E149" s="232"/>
      <c r="F149" s="233"/>
      <c r="G149" s="233">
        <f>SUMIF(AG150:AG166,"&lt;&gt;NOR",G150:G166)</f>
        <v>0</v>
      </c>
      <c r="H149" s="233"/>
      <c r="I149" s="233">
        <f>SUM(I150:I166)</f>
        <v>0</v>
      </c>
      <c r="J149" s="233"/>
      <c r="K149" s="233">
        <f>SUM(K150:K166)</f>
        <v>0</v>
      </c>
      <c r="L149" s="233"/>
      <c r="M149" s="233">
        <f>SUM(M150:M166)</f>
        <v>0</v>
      </c>
      <c r="N149" s="232"/>
      <c r="O149" s="232">
        <f>SUM(O150:O166)</f>
        <v>0</v>
      </c>
      <c r="P149" s="232"/>
      <c r="Q149" s="232">
        <f>SUM(Q150:Q166)</f>
        <v>0</v>
      </c>
      <c r="R149" s="233"/>
      <c r="S149" s="233"/>
      <c r="T149" s="234"/>
      <c r="U149" s="228"/>
      <c r="V149" s="228">
        <f>SUM(V150:V166)</f>
        <v>28.81</v>
      </c>
      <c r="W149" s="228"/>
      <c r="X149" s="228"/>
      <c r="Y149" s="228"/>
      <c r="AG149" t="s">
        <v>276</v>
      </c>
    </row>
    <row r="150" spans="1:60" outlineLevel="1" x14ac:dyDescent="0.2">
      <c r="A150" s="236">
        <v>40</v>
      </c>
      <c r="B150" s="237" t="s">
        <v>2088</v>
      </c>
      <c r="C150" s="247" t="s">
        <v>2089</v>
      </c>
      <c r="D150" s="238" t="s">
        <v>482</v>
      </c>
      <c r="E150" s="239">
        <v>32.188789999999997</v>
      </c>
      <c r="F150" s="240"/>
      <c r="G150" s="241">
        <f>ROUND(E150*F150,2)</f>
        <v>0</v>
      </c>
      <c r="H150" s="240"/>
      <c r="I150" s="241">
        <f>ROUND(E150*H150,2)</f>
        <v>0</v>
      </c>
      <c r="J150" s="240"/>
      <c r="K150" s="241">
        <f>ROUND(E150*J150,2)</f>
        <v>0</v>
      </c>
      <c r="L150" s="241">
        <v>21</v>
      </c>
      <c r="M150" s="241">
        <f>G150*(1+L150/100)</f>
        <v>0</v>
      </c>
      <c r="N150" s="239">
        <v>0</v>
      </c>
      <c r="O150" s="239">
        <f>ROUND(E150*N150,2)</f>
        <v>0</v>
      </c>
      <c r="P150" s="239">
        <v>0</v>
      </c>
      <c r="Q150" s="239">
        <f>ROUND(E150*P150,2)</f>
        <v>0</v>
      </c>
      <c r="R150" s="241" t="s">
        <v>892</v>
      </c>
      <c r="S150" s="241" t="s">
        <v>280</v>
      </c>
      <c r="T150" s="242" t="s">
        <v>441</v>
      </c>
      <c r="U150" s="222">
        <v>0.49</v>
      </c>
      <c r="V150" s="222">
        <f>ROUND(E150*U150,2)</f>
        <v>15.77</v>
      </c>
      <c r="W150" s="222"/>
      <c r="X150" s="222" t="s">
        <v>399</v>
      </c>
      <c r="Y150" s="222" t="s">
        <v>283</v>
      </c>
      <c r="Z150" s="212"/>
      <c r="AA150" s="212"/>
      <c r="AB150" s="212"/>
      <c r="AC150" s="212"/>
      <c r="AD150" s="212"/>
      <c r="AE150" s="212"/>
      <c r="AF150" s="212"/>
      <c r="AG150" s="212" t="s">
        <v>400</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48" t="s">
        <v>2090</v>
      </c>
      <c r="D151" s="244"/>
      <c r="E151" s="244"/>
      <c r="F151" s="244"/>
      <c r="G151" s="244"/>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286</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49" t="s">
        <v>3847</v>
      </c>
      <c r="D152" s="226"/>
      <c r="E152" s="227">
        <v>2.4862799999999998</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288</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49" t="s">
        <v>3848</v>
      </c>
      <c r="D153" s="226"/>
      <c r="E153" s="227">
        <v>13.8468</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288</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49" t="s">
        <v>3849</v>
      </c>
      <c r="D154" s="226"/>
      <c r="E154" s="227">
        <v>15.85571</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36">
        <v>41</v>
      </c>
      <c r="B155" s="237" t="s">
        <v>2095</v>
      </c>
      <c r="C155" s="247" t="s">
        <v>2096</v>
      </c>
      <c r="D155" s="238" t="s">
        <v>482</v>
      </c>
      <c r="E155" s="239">
        <v>193.13274000000001</v>
      </c>
      <c r="F155" s="240"/>
      <c r="G155" s="241">
        <f>ROUND(E155*F155,2)</f>
        <v>0</v>
      </c>
      <c r="H155" s="240"/>
      <c r="I155" s="241">
        <f>ROUND(E155*H155,2)</f>
        <v>0</v>
      </c>
      <c r="J155" s="240"/>
      <c r="K155" s="241">
        <f>ROUND(E155*J155,2)</f>
        <v>0</v>
      </c>
      <c r="L155" s="241">
        <v>21</v>
      </c>
      <c r="M155" s="241">
        <f>G155*(1+L155/100)</f>
        <v>0</v>
      </c>
      <c r="N155" s="239">
        <v>0</v>
      </c>
      <c r="O155" s="239">
        <f>ROUND(E155*N155,2)</f>
        <v>0</v>
      </c>
      <c r="P155" s="239">
        <v>0</v>
      </c>
      <c r="Q155" s="239">
        <f>ROUND(E155*P155,2)</f>
        <v>0</v>
      </c>
      <c r="R155" s="241" t="s">
        <v>892</v>
      </c>
      <c r="S155" s="241" t="s">
        <v>280</v>
      </c>
      <c r="T155" s="242" t="s">
        <v>441</v>
      </c>
      <c r="U155" s="222">
        <v>0</v>
      </c>
      <c r="V155" s="222">
        <f>ROUND(E155*U155,2)</f>
        <v>0</v>
      </c>
      <c r="W155" s="222"/>
      <c r="X155" s="222" t="s">
        <v>399</v>
      </c>
      <c r="Y155" s="222" t="s">
        <v>283</v>
      </c>
      <c r="Z155" s="212"/>
      <c r="AA155" s="212"/>
      <c r="AB155" s="212"/>
      <c r="AC155" s="212"/>
      <c r="AD155" s="212"/>
      <c r="AE155" s="212"/>
      <c r="AF155" s="212"/>
      <c r="AG155" s="212" t="s">
        <v>400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49" t="s">
        <v>3145</v>
      </c>
      <c r="D156" s="226"/>
      <c r="E156" s="227"/>
      <c r="F156" s="222"/>
      <c r="G156" s="222"/>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288</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49" t="s">
        <v>3850</v>
      </c>
      <c r="D157" s="226"/>
      <c r="E157" s="227">
        <v>193.13274000000001</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288</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36">
        <v>42</v>
      </c>
      <c r="B158" s="237" t="s">
        <v>2103</v>
      </c>
      <c r="C158" s="247" t="s">
        <v>2104</v>
      </c>
      <c r="D158" s="238" t="s">
        <v>482</v>
      </c>
      <c r="E158" s="239">
        <v>13.8468</v>
      </c>
      <c r="F158" s="240"/>
      <c r="G158" s="241">
        <f>ROUND(E158*F158,2)</f>
        <v>0</v>
      </c>
      <c r="H158" s="240"/>
      <c r="I158" s="241">
        <f>ROUND(E158*H158,2)</f>
        <v>0</v>
      </c>
      <c r="J158" s="240"/>
      <c r="K158" s="241">
        <f>ROUND(E158*J158,2)</f>
        <v>0</v>
      </c>
      <c r="L158" s="241">
        <v>21</v>
      </c>
      <c r="M158" s="241">
        <f>G158*(1+L158/100)</f>
        <v>0</v>
      </c>
      <c r="N158" s="239">
        <v>0</v>
      </c>
      <c r="O158" s="239">
        <f>ROUND(E158*N158,2)</f>
        <v>0</v>
      </c>
      <c r="P158" s="239">
        <v>0</v>
      </c>
      <c r="Q158" s="239">
        <f>ROUND(E158*P158,2)</f>
        <v>0</v>
      </c>
      <c r="R158" s="241" t="s">
        <v>892</v>
      </c>
      <c r="S158" s="241" t="s">
        <v>280</v>
      </c>
      <c r="T158" s="242" t="s">
        <v>441</v>
      </c>
      <c r="U158" s="222">
        <v>0.94199999999999995</v>
      </c>
      <c r="V158" s="222">
        <f>ROUND(E158*U158,2)</f>
        <v>13.04</v>
      </c>
      <c r="W158" s="222"/>
      <c r="X158" s="222" t="s">
        <v>399</v>
      </c>
      <c r="Y158" s="222" t="s">
        <v>283</v>
      </c>
      <c r="Z158" s="212"/>
      <c r="AA158" s="212"/>
      <c r="AB158" s="212"/>
      <c r="AC158" s="212"/>
      <c r="AD158" s="212"/>
      <c r="AE158" s="212"/>
      <c r="AF158" s="212"/>
      <c r="AG158" s="212" t="s">
        <v>400</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49" t="s">
        <v>3851</v>
      </c>
      <c r="D159" s="226"/>
      <c r="E159" s="227">
        <v>13.8468</v>
      </c>
      <c r="F159" s="222"/>
      <c r="G159" s="222"/>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288</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36">
        <v>43</v>
      </c>
      <c r="B160" s="237" t="s">
        <v>2108</v>
      </c>
      <c r="C160" s="247" t="s">
        <v>3147</v>
      </c>
      <c r="D160" s="238" t="s">
        <v>482</v>
      </c>
      <c r="E160" s="239">
        <v>15.85571</v>
      </c>
      <c r="F160" s="240"/>
      <c r="G160" s="241">
        <f>ROUND(E160*F160,2)</f>
        <v>0</v>
      </c>
      <c r="H160" s="240"/>
      <c r="I160" s="241">
        <f>ROUND(E160*H160,2)</f>
        <v>0</v>
      </c>
      <c r="J160" s="240"/>
      <c r="K160" s="241">
        <f>ROUND(E160*J160,2)</f>
        <v>0</v>
      </c>
      <c r="L160" s="241">
        <v>21</v>
      </c>
      <c r="M160" s="241">
        <f>G160*(1+L160/100)</f>
        <v>0</v>
      </c>
      <c r="N160" s="239">
        <v>0</v>
      </c>
      <c r="O160" s="239">
        <f>ROUND(E160*N160,2)</f>
        <v>0</v>
      </c>
      <c r="P160" s="239">
        <v>0</v>
      </c>
      <c r="Q160" s="239">
        <f>ROUND(E160*P160,2)</f>
        <v>0</v>
      </c>
      <c r="R160" s="241" t="s">
        <v>892</v>
      </c>
      <c r="S160" s="241" t="s">
        <v>2110</v>
      </c>
      <c r="T160" s="242" t="s">
        <v>2110</v>
      </c>
      <c r="U160" s="222">
        <v>0</v>
      </c>
      <c r="V160" s="222">
        <f>ROUND(E160*U160,2)</f>
        <v>0</v>
      </c>
      <c r="W160" s="222"/>
      <c r="X160" s="222" t="s">
        <v>399</v>
      </c>
      <c r="Y160" s="222" t="s">
        <v>283</v>
      </c>
      <c r="Z160" s="212"/>
      <c r="AA160" s="212"/>
      <c r="AB160" s="212"/>
      <c r="AC160" s="212"/>
      <c r="AD160" s="212"/>
      <c r="AE160" s="212"/>
      <c r="AF160" s="212"/>
      <c r="AG160" s="212" t="s">
        <v>400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49" t="s">
        <v>3852</v>
      </c>
      <c r="D161" s="226"/>
      <c r="E161" s="227">
        <v>15.85571</v>
      </c>
      <c r="F161" s="222"/>
      <c r="G161" s="222"/>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288</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
      <c r="A162" s="236">
        <v>44</v>
      </c>
      <c r="B162" s="237" t="s">
        <v>2888</v>
      </c>
      <c r="C162" s="247" t="s">
        <v>2889</v>
      </c>
      <c r="D162" s="238" t="s">
        <v>482</v>
      </c>
      <c r="E162" s="239">
        <v>2.4862799999999998</v>
      </c>
      <c r="F162" s="240"/>
      <c r="G162" s="241">
        <f>ROUND(E162*F162,2)</f>
        <v>0</v>
      </c>
      <c r="H162" s="240"/>
      <c r="I162" s="241">
        <f>ROUND(E162*H162,2)</f>
        <v>0</v>
      </c>
      <c r="J162" s="240"/>
      <c r="K162" s="241">
        <f>ROUND(E162*J162,2)</f>
        <v>0</v>
      </c>
      <c r="L162" s="241">
        <v>21</v>
      </c>
      <c r="M162" s="241">
        <f>G162*(1+L162/100)</f>
        <v>0</v>
      </c>
      <c r="N162" s="239">
        <v>0</v>
      </c>
      <c r="O162" s="239">
        <f>ROUND(E162*N162,2)</f>
        <v>0</v>
      </c>
      <c r="P162" s="239">
        <v>0</v>
      </c>
      <c r="Q162" s="239">
        <f>ROUND(E162*P162,2)</f>
        <v>0</v>
      </c>
      <c r="R162" s="241" t="s">
        <v>892</v>
      </c>
      <c r="S162" s="241" t="s">
        <v>280</v>
      </c>
      <c r="T162" s="242" t="s">
        <v>441</v>
      </c>
      <c r="U162" s="222">
        <v>0</v>
      </c>
      <c r="V162" s="222">
        <f>ROUND(E162*U162,2)</f>
        <v>0</v>
      </c>
      <c r="W162" s="222"/>
      <c r="X162" s="222" t="s">
        <v>399</v>
      </c>
      <c r="Y162" s="222" t="s">
        <v>283</v>
      </c>
      <c r="Z162" s="212"/>
      <c r="AA162" s="212"/>
      <c r="AB162" s="212"/>
      <c r="AC162" s="212"/>
      <c r="AD162" s="212"/>
      <c r="AE162" s="212"/>
      <c r="AF162" s="212"/>
      <c r="AG162" s="212" t="s">
        <v>400</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49" t="s">
        <v>3853</v>
      </c>
      <c r="D163" s="226"/>
      <c r="E163" s="227">
        <v>2.34</v>
      </c>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288</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49" t="s">
        <v>3854</v>
      </c>
      <c r="D164" s="226"/>
      <c r="E164" s="227">
        <v>0.14627999999999999</v>
      </c>
      <c r="F164" s="222"/>
      <c r="G164" s="222"/>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288</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ht="22.5" outlineLevel="1" x14ac:dyDescent="0.2">
      <c r="A165" s="236">
        <v>45</v>
      </c>
      <c r="B165" s="237" t="s">
        <v>2723</v>
      </c>
      <c r="C165" s="247" t="s">
        <v>2724</v>
      </c>
      <c r="D165" s="238" t="s">
        <v>482</v>
      </c>
      <c r="E165" s="239">
        <v>13.8468</v>
      </c>
      <c r="F165" s="240"/>
      <c r="G165" s="241">
        <f>ROUND(E165*F165,2)</f>
        <v>0</v>
      </c>
      <c r="H165" s="240"/>
      <c r="I165" s="241">
        <f>ROUND(E165*H165,2)</f>
        <v>0</v>
      </c>
      <c r="J165" s="240"/>
      <c r="K165" s="241">
        <f>ROUND(E165*J165,2)</f>
        <v>0</v>
      </c>
      <c r="L165" s="241">
        <v>21</v>
      </c>
      <c r="M165" s="241">
        <f>G165*(1+L165/100)</f>
        <v>0</v>
      </c>
      <c r="N165" s="239">
        <v>0</v>
      </c>
      <c r="O165" s="239">
        <f>ROUND(E165*N165,2)</f>
        <v>0</v>
      </c>
      <c r="P165" s="239">
        <v>0</v>
      </c>
      <c r="Q165" s="239">
        <f>ROUND(E165*P165,2)</f>
        <v>0</v>
      </c>
      <c r="R165" s="241" t="s">
        <v>892</v>
      </c>
      <c r="S165" s="241" t="s">
        <v>280</v>
      </c>
      <c r="T165" s="242" t="s">
        <v>441</v>
      </c>
      <c r="U165" s="222">
        <v>0</v>
      </c>
      <c r="V165" s="222">
        <f>ROUND(E165*U165,2)</f>
        <v>0</v>
      </c>
      <c r="W165" s="222"/>
      <c r="X165" s="222" t="s">
        <v>399</v>
      </c>
      <c r="Y165" s="222" t="s">
        <v>283</v>
      </c>
      <c r="Z165" s="212"/>
      <c r="AA165" s="212"/>
      <c r="AB165" s="212"/>
      <c r="AC165" s="212"/>
      <c r="AD165" s="212"/>
      <c r="AE165" s="212"/>
      <c r="AF165" s="212"/>
      <c r="AG165" s="212" t="s">
        <v>400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49" t="s">
        <v>3851</v>
      </c>
      <c r="D166" s="226"/>
      <c r="E166" s="227">
        <v>13.8468</v>
      </c>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288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x14ac:dyDescent="0.2">
      <c r="A167" s="3"/>
      <c r="B167" s="4"/>
      <c r="C167" s="251"/>
      <c r="D167" s="6"/>
      <c r="E167" s="3"/>
      <c r="F167" s="3"/>
      <c r="G167" s="3"/>
      <c r="H167" s="3"/>
      <c r="I167" s="3"/>
      <c r="J167" s="3"/>
      <c r="K167" s="3"/>
      <c r="L167" s="3"/>
      <c r="M167" s="3"/>
      <c r="N167" s="3"/>
      <c r="O167" s="3"/>
      <c r="P167" s="3"/>
      <c r="Q167" s="3"/>
      <c r="R167" s="3"/>
      <c r="S167" s="3"/>
      <c r="T167" s="3"/>
      <c r="U167" s="3"/>
      <c r="V167" s="3"/>
      <c r="W167" s="3"/>
      <c r="X167" s="3"/>
      <c r="Y167" s="3"/>
      <c r="AE167">
        <v>15</v>
      </c>
      <c r="AF167">
        <v>21</v>
      </c>
      <c r="AG167" t="s">
        <v>261</v>
      </c>
    </row>
    <row r="168" spans="1:60" x14ac:dyDescent="0.2">
      <c r="A168" s="215"/>
      <c r="B168" s="216" t="s">
        <v>29</v>
      </c>
      <c r="C168" s="252"/>
      <c r="D168" s="217"/>
      <c r="E168" s="218"/>
      <c r="F168" s="218"/>
      <c r="G168" s="235">
        <f>G8+G93+G98+G124+G128+G130+G144+G149</f>
        <v>0</v>
      </c>
      <c r="H168" s="3"/>
      <c r="I168" s="3"/>
      <c r="J168" s="3"/>
      <c r="K168" s="3"/>
      <c r="L168" s="3"/>
      <c r="M168" s="3"/>
      <c r="N168" s="3"/>
      <c r="O168" s="3"/>
      <c r="P168" s="3"/>
      <c r="Q168" s="3"/>
      <c r="R168" s="3"/>
      <c r="S168" s="3"/>
      <c r="T168" s="3"/>
      <c r="U168" s="3"/>
      <c r="V168" s="3"/>
      <c r="W168" s="3"/>
      <c r="X168" s="3"/>
      <c r="Y168" s="3"/>
      <c r="AE168">
        <f>SUMIF(L7:L166,AE167,G7:G166)</f>
        <v>0</v>
      </c>
      <c r="AF168">
        <f>SUMIF(L7:L166,AF167,G7:G166)</f>
        <v>0</v>
      </c>
      <c r="AG168" t="s">
        <v>405</v>
      </c>
    </row>
    <row r="169" spans="1:60" x14ac:dyDescent="0.2">
      <c r="C169" s="253"/>
      <c r="D169" s="10"/>
      <c r="AG169" t="s">
        <v>435</v>
      </c>
    </row>
    <row r="170" spans="1:60" x14ac:dyDescent="0.2">
      <c r="D170" s="10"/>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wWzAjYAo2XQJmDu52zYHn3zjWpwbBzp72PVfDEIm4O7nmZHMvB6O5tkvdX0URysH82+Qcd5oK7NDqG9BrczsA==" saltValue="7oG6mGozwG+1XDWBsmHdmw==" spinCount="100000" sheet="1" formatRows="0"/>
  <mergeCells count="27">
    <mergeCell ref="C117:G117"/>
    <mergeCell ref="C126:G126"/>
    <mergeCell ref="C151:G151"/>
    <mergeCell ref="C74:G74"/>
    <mergeCell ref="C77:G77"/>
    <mergeCell ref="C95:G95"/>
    <mergeCell ref="C106:G106"/>
    <mergeCell ref="C112:G112"/>
    <mergeCell ref="C116:G116"/>
    <mergeCell ref="C47:G47"/>
    <mergeCell ref="C50:G50"/>
    <mergeCell ref="C54:G54"/>
    <mergeCell ref="C57:G57"/>
    <mergeCell ref="C61:G61"/>
    <mergeCell ref="C66:G66"/>
    <mergeCell ref="C20:G20"/>
    <mergeCell ref="C25:G25"/>
    <mergeCell ref="C29:G29"/>
    <mergeCell ref="C35:G35"/>
    <mergeCell ref="C41:G41"/>
    <mergeCell ref="C44:G44"/>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75"/>
  <sheetViews>
    <sheetView showGridLines="0" tabSelected="1" topLeftCell="B1" zoomScaleNormal="100" zoomScaleSheetLayoutView="75" workbookViewId="0">
      <selection activeCell="D14" sqref="D14:G14"/>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6" t="s">
        <v>24</v>
      </c>
      <c r="B16" s="38" t="s">
        <v>24</v>
      </c>
      <c r="C16" s="62"/>
      <c r="D16" s="63"/>
      <c r="E16" s="83"/>
      <c r="F16" s="84"/>
      <c r="G16" s="83"/>
      <c r="H16" s="84"/>
      <c r="I16" s="83">
        <f>SUMIF(F117:F171,A16,I117:I171)+SUMIF(F117:F171,"PSU",I117:I171)</f>
        <v>0</v>
      </c>
      <c r="J16" s="85"/>
    </row>
    <row r="17" spans="1:10" ht="23.25" customHeight="1" x14ac:dyDescent="0.2">
      <c r="A17" s="196" t="s">
        <v>25</v>
      </c>
      <c r="B17" s="38" t="s">
        <v>25</v>
      </c>
      <c r="C17" s="62"/>
      <c r="D17" s="63"/>
      <c r="E17" s="83"/>
      <c r="F17" s="84"/>
      <c r="G17" s="83"/>
      <c r="H17" s="84"/>
      <c r="I17" s="83">
        <f>SUMIF(F117:F171,A17,I117:I171)</f>
        <v>0</v>
      </c>
      <c r="J17" s="85"/>
    </row>
    <row r="18" spans="1:10" ht="23.25" customHeight="1" x14ac:dyDescent="0.2">
      <c r="A18" s="196" t="s">
        <v>26</v>
      </c>
      <c r="B18" s="38" t="s">
        <v>26</v>
      </c>
      <c r="C18" s="62"/>
      <c r="D18" s="63"/>
      <c r="E18" s="83"/>
      <c r="F18" s="84"/>
      <c r="G18" s="83"/>
      <c r="H18" s="84"/>
      <c r="I18" s="83">
        <f>SUMIF(F117:F171,A18,I117:I171)</f>
        <v>0</v>
      </c>
      <c r="J18" s="85"/>
    </row>
    <row r="19" spans="1:10" ht="23.25" customHeight="1" x14ac:dyDescent="0.2">
      <c r="A19" s="196" t="s">
        <v>244</v>
      </c>
      <c r="B19" s="38" t="s">
        <v>27</v>
      </c>
      <c r="C19" s="62"/>
      <c r="D19" s="63"/>
      <c r="E19" s="83"/>
      <c r="F19" s="84"/>
      <c r="G19" s="83"/>
      <c r="H19" s="84"/>
      <c r="I19" s="83">
        <f>SUMIF(F117:F171,A19,I117:I171)</f>
        <v>0</v>
      </c>
      <c r="J19" s="85"/>
    </row>
    <row r="20" spans="1:10" ht="23.25" customHeight="1" x14ac:dyDescent="0.2">
      <c r="A20" s="196" t="s">
        <v>245</v>
      </c>
      <c r="B20" s="38" t="s">
        <v>28</v>
      </c>
      <c r="C20" s="62"/>
      <c r="D20" s="63"/>
      <c r="E20" s="83"/>
      <c r="F20" s="84"/>
      <c r="G20" s="83"/>
      <c r="H20" s="84"/>
      <c r="I20" s="83">
        <f>SUMIF(F117:F171,A20,I117:I171)</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15</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15</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105</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'SO 01-ON+VN 700 Naklady'!AE154+'SO 01-1 1 Pol'!AE1469+'SO 01-2 2 Pol'!AE271+'SO 01-3 3 Pol'!AE347+'SO 01-4 4 Pol'!AE85+'SO 01-5 5 Pol'!AE101+'SO 01-601 601 Pol'!AE335+'SO 01-602 602 Pol'!AE58+'SO 01-603a 603a Pol'!AE100+'SO 01-603b 603b Pol'!AE72+'SO 01-604 604 Pol'!AE145+'SO 01-605 605 Pol'!AE86+'SO 01-606 606 Pol'!AE92+'SO 01-607 607 Pol'!AE33+'SO 01-608 608 Pol'!AE51+'SO 01-609 609 Pol'!AE168+'SO 01-902 902 Pol'!AE36</f>
        <v>0</v>
      </c>
      <c r="G39" s="149">
        <f>'SO 01-ON+VN 700 Naklady'!AF154+'SO 01-1 1 Pol'!AF1469+'SO 01-2 2 Pol'!AF271+'SO 01-3 3 Pol'!AF347+'SO 01-4 4 Pol'!AF85+'SO 01-5 5 Pol'!AF101+'SO 01-601 601 Pol'!AF335+'SO 01-602 602 Pol'!AF58+'SO 01-603a 603a Pol'!AF100+'SO 01-603b 603b Pol'!AF72+'SO 01-604 604 Pol'!AF145+'SO 01-605 605 Pol'!AF86+'SO 01-606 606 Pol'!AF92+'SO 01-607 607 Pol'!AF33+'SO 01-608 608 Pol'!AF51+'SO 01-609 609 Pol'!AF168+'SO 01-902 902 Pol'!AF36</f>
        <v>0</v>
      </c>
      <c r="H39" s="150">
        <f>(F39*SazbaDPH1/100)+(G39*SazbaDPH2/100)</f>
        <v>0</v>
      </c>
      <c r="I39" s="150">
        <f>F39+G39+H39</f>
        <v>0</v>
      </c>
      <c r="J39" s="151" t="str">
        <f>IF(CenaCelkemVypocet=0,"",I39/CenaCelkemVypocet*100)</f>
        <v/>
      </c>
    </row>
    <row r="40" spans="1:10" ht="25.5" customHeight="1" x14ac:dyDescent="0.2">
      <c r="A40" s="136">
        <v>2</v>
      </c>
      <c r="B40" s="152"/>
      <c r="C40" s="153" t="s">
        <v>52</v>
      </c>
      <c r="D40" s="153"/>
      <c r="E40" s="153"/>
      <c r="F40" s="154">
        <f>'SO 01-ON+VN 700 Naklady'!AE154</f>
        <v>0</v>
      </c>
      <c r="G40" s="155">
        <f>'SO 01-ON+VN 700 Naklady'!AF154</f>
        <v>0</v>
      </c>
      <c r="H40" s="155">
        <f>(F40*SazbaDPH1/100)+(G40*SazbaDPH2/100)</f>
        <v>0</v>
      </c>
      <c r="I40" s="155">
        <f>F40+G40+H40</f>
        <v>0</v>
      </c>
      <c r="J40" s="156" t="str">
        <f>IF(CenaCelkemVypocet=0,"",I40/CenaCelkemVypocet*100)</f>
        <v/>
      </c>
    </row>
    <row r="41" spans="1:10" ht="25.5" customHeight="1" x14ac:dyDescent="0.2">
      <c r="A41" s="136">
        <v>3</v>
      </c>
      <c r="B41" s="157" t="s">
        <v>53</v>
      </c>
      <c r="C41" s="147" t="s">
        <v>54</v>
      </c>
      <c r="D41" s="147"/>
      <c r="E41" s="147"/>
      <c r="F41" s="158">
        <f>'SO 01-ON+VN 700 Naklady'!AE154</f>
        <v>0</v>
      </c>
      <c r="G41" s="150">
        <f>'SO 01-ON+VN 700 Naklady'!AF154</f>
        <v>0</v>
      </c>
      <c r="H41" s="150">
        <f>(F41*SazbaDPH1/100)+(G41*SazbaDPH2/100)</f>
        <v>0</v>
      </c>
      <c r="I41" s="150">
        <f>F41+G41+H41</f>
        <v>0</v>
      </c>
      <c r="J41" s="151" t="str">
        <f>IF(CenaCelkemVypocet=0,"",I41/CenaCelkemVypocet*100)</f>
        <v/>
      </c>
    </row>
    <row r="42" spans="1:10" ht="25.5" customHeight="1" x14ac:dyDescent="0.2">
      <c r="A42" s="136">
        <v>2</v>
      </c>
      <c r="B42" s="152"/>
      <c r="C42" s="153" t="s">
        <v>55</v>
      </c>
      <c r="D42" s="153"/>
      <c r="E42" s="153"/>
      <c r="F42" s="154"/>
      <c r="G42" s="155"/>
      <c r="H42" s="155">
        <f>(F42*SazbaDPH1/100)+(G42*SazbaDPH2/100)</f>
        <v>0</v>
      </c>
      <c r="I42" s="155"/>
      <c r="J42" s="156"/>
    </row>
    <row r="43" spans="1:10" ht="25.5" customHeight="1" x14ac:dyDescent="0.2">
      <c r="A43" s="136">
        <v>2</v>
      </c>
      <c r="B43" s="152" t="s">
        <v>56</v>
      </c>
      <c r="C43" s="153" t="s">
        <v>57</v>
      </c>
      <c r="D43" s="153"/>
      <c r="E43" s="153"/>
      <c r="F43" s="154">
        <f>'SO 01-1 1 Pol'!AE1469</f>
        <v>0</v>
      </c>
      <c r="G43" s="155">
        <f>'SO 01-1 1 Pol'!AF1469</f>
        <v>0</v>
      </c>
      <c r="H43" s="155">
        <f>(F43*SazbaDPH1/100)+(G43*SazbaDPH2/100)</f>
        <v>0</v>
      </c>
      <c r="I43" s="155">
        <f>F43+G43+H43</f>
        <v>0</v>
      </c>
      <c r="J43" s="156" t="str">
        <f>IF(CenaCelkemVypocet=0,"",I43/CenaCelkemVypocet*100)</f>
        <v/>
      </c>
    </row>
    <row r="44" spans="1:10" ht="25.5" customHeight="1" x14ac:dyDescent="0.2">
      <c r="A44" s="136">
        <v>3</v>
      </c>
      <c r="B44" s="157" t="s">
        <v>58</v>
      </c>
      <c r="C44" s="147" t="s">
        <v>54</v>
      </c>
      <c r="D44" s="147"/>
      <c r="E44" s="147"/>
      <c r="F44" s="158">
        <f>'SO 01-1 1 Pol'!AE1469</f>
        <v>0</v>
      </c>
      <c r="G44" s="150">
        <f>'SO 01-1 1 Pol'!AF1469</f>
        <v>0</v>
      </c>
      <c r="H44" s="150">
        <f>(F44*SazbaDPH1/100)+(G44*SazbaDPH2/100)</f>
        <v>0</v>
      </c>
      <c r="I44" s="150">
        <f>F44+G44+H44</f>
        <v>0</v>
      </c>
      <c r="J44" s="151" t="str">
        <f>IF(CenaCelkemVypocet=0,"",I44/CenaCelkemVypocet*100)</f>
        <v/>
      </c>
    </row>
    <row r="45" spans="1:10" ht="25.5" customHeight="1" x14ac:dyDescent="0.2">
      <c r="A45" s="136">
        <v>2</v>
      </c>
      <c r="B45" s="152" t="s">
        <v>59</v>
      </c>
      <c r="C45" s="153" t="s">
        <v>60</v>
      </c>
      <c r="D45" s="153"/>
      <c r="E45" s="153"/>
      <c r="F45" s="154">
        <f>'SO 01-2 2 Pol'!AE271</f>
        <v>0</v>
      </c>
      <c r="G45" s="155">
        <f>'SO 01-2 2 Pol'!AF271</f>
        <v>0</v>
      </c>
      <c r="H45" s="155">
        <f>(F45*SazbaDPH1/100)+(G45*SazbaDPH2/100)</f>
        <v>0</v>
      </c>
      <c r="I45" s="155">
        <f>F45+G45+H45</f>
        <v>0</v>
      </c>
      <c r="J45" s="156" t="str">
        <f>IF(CenaCelkemVypocet=0,"",I45/CenaCelkemVypocet*100)</f>
        <v/>
      </c>
    </row>
    <row r="46" spans="1:10" ht="25.5" customHeight="1" x14ac:dyDescent="0.2">
      <c r="A46" s="136">
        <v>3</v>
      </c>
      <c r="B46" s="157" t="s">
        <v>61</v>
      </c>
      <c r="C46" s="147" t="s">
        <v>54</v>
      </c>
      <c r="D46" s="147"/>
      <c r="E46" s="147"/>
      <c r="F46" s="158">
        <f>'SO 01-2 2 Pol'!AE271</f>
        <v>0</v>
      </c>
      <c r="G46" s="150">
        <f>'SO 01-2 2 Pol'!AF271</f>
        <v>0</v>
      </c>
      <c r="H46" s="150">
        <f>(F46*SazbaDPH1/100)+(G46*SazbaDPH2/100)</f>
        <v>0</v>
      </c>
      <c r="I46" s="150">
        <f>F46+G46+H46</f>
        <v>0</v>
      </c>
      <c r="J46" s="151" t="str">
        <f>IF(CenaCelkemVypocet=0,"",I46/CenaCelkemVypocet*100)</f>
        <v/>
      </c>
    </row>
    <row r="47" spans="1:10" ht="25.5" customHeight="1" x14ac:dyDescent="0.2">
      <c r="A47" s="136">
        <v>2</v>
      </c>
      <c r="B47" s="152" t="s">
        <v>62</v>
      </c>
      <c r="C47" s="153" t="s">
        <v>63</v>
      </c>
      <c r="D47" s="153"/>
      <c r="E47" s="153"/>
      <c r="F47" s="154">
        <f>'SO 01-3 3 Pol'!AE347</f>
        <v>0</v>
      </c>
      <c r="G47" s="155">
        <f>'SO 01-3 3 Pol'!AF347</f>
        <v>0</v>
      </c>
      <c r="H47" s="155">
        <f>(F47*SazbaDPH1/100)+(G47*SazbaDPH2/100)</f>
        <v>0</v>
      </c>
      <c r="I47" s="155">
        <f>F47+G47+H47</f>
        <v>0</v>
      </c>
      <c r="J47" s="156" t="str">
        <f>IF(CenaCelkemVypocet=0,"",I47/CenaCelkemVypocet*100)</f>
        <v/>
      </c>
    </row>
    <row r="48" spans="1:10" ht="25.5" customHeight="1" x14ac:dyDescent="0.2">
      <c r="A48" s="136">
        <v>3</v>
      </c>
      <c r="B48" s="157" t="s">
        <v>64</v>
      </c>
      <c r="C48" s="147" t="s">
        <v>54</v>
      </c>
      <c r="D48" s="147"/>
      <c r="E48" s="147"/>
      <c r="F48" s="158">
        <f>'SO 01-3 3 Pol'!AE347</f>
        <v>0</v>
      </c>
      <c r="G48" s="150">
        <f>'SO 01-3 3 Pol'!AF347</f>
        <v>0</v>
      </c>
      <c r="H48" s="150">
        <f>(F48*SazbaDPH1/100)+(G48*SazbaDPH2/100)</f>
        <v>0</v>
      </c>
      <c r="I48" s="150">
        <f>F48+G48+H48</f>
        <v>0</v>
      </c>
      <c r="J48" s="151" t="str">
        <f>IF(CenaCelkemVypocet=0,"",I48/CenaCelkemVypocet*100)</f>
        <v/>
      </c>
    </row>
    <row r="49" spans="1:10" ht="25.5" customHeight="1" x14ac:dyDescent="0.2">
      <c r="A49" s="136">
        <v>2</v>
      </c>
      <c r="B49" s="152" t="s">
        <v>65</v>
      </c>
      <c r="C49" s="153" t="s">
        <v>66</v>
      </c>
      <c r="D49" s="153"/>
      <c r="E49" s="153"/>
      <c r="F49" s="154">
        <f>'SO 01-4 4 Pol'!AE85</f>
        <v>0</v>
      </c>
      <c r="G49" s="155">
        <f>'SO 01-4 4 Pol'!AF85</f>
        <v>0</v>
      </c>
      <c r="H49" s="155">
        <f>(F49*SazbaDPH1/100)+(G49*SazbaDPH2/100)</f>
        <v>0</v>
      </c>
      <c r="I49" s="155">
        <f>F49+G49+H49</f>
        <v>0</v>
      </c>
      <c r="J49" s="156" t="str">
        <f>IF(CenaCelkemVypocet=0,"",I49/CenaCelkemVypocet*100)</f>
        <v/>
      </c>
    </row>
    <row r="50" spans="1:10" ht="25.5" customHeight="1" x14ac:dyDescent="0.2">
      <c r="A50" s="136">
        <v>3</v>
      </c>
      <c r="B50" s="157" t="s">
        <v>67</v>
      </c>
      <c r="C50" s="147" t="s">
        <v>54</v>
      </c>
      <c r="D50" s="147"/>
      <c r="E50" s="147"/>
      <c r="F50" s="158">
        <f>'SO 01-4 4 Pol'!AE85</f>
        <v>0</v>
      </c>
      <c r="G50" s="150">
        <f>'SO 01-4 4 Pol'!AF85</f>
        <v>0</v>
      </c>
      <c r="H50" s="150">
        <f>(F50*SazbaDPH1/100)+(G50*SazbaDPH2/100)</f>
        <v>0</v>
      </c>
      <c r="I50" s="150">
        <f>F50+G50+H50</f>
        <v>0</v>
      </c>
      <c r="J50" s="151" t="str">
        <f>IF(CenaCelkemVypocet=0,"",I50/CenaCelkemVypocet*100)</f>
        <v/>
      </c>
    </row>
    <row r="51" spans="1:10" ht="25.5" customHeight="1" x14ac:dyDescent="0.2">
      <c r="A51" s="136">
        <v>2</v>
      </c>
      <c r="B51" s="152" t="s">
        <v>68</v>
      </c>
      <c r="C51" s="153" t="s">
        <v>69</v>
      </c>
      <c r="D51" s="153"/>
      <c r="E51" s="153"/>
      <c r="F51" s="154">
        <f>'SO 01-5 5 Pol'!AE101</f>
        <v>0</v>
      </c>
      <c r="G51" s="155">
        <f>'SO 01-5 5 Pol'!AF101</f>
        <v>0</v>
      </c>
      <c r="H51" s="155">
        <f>(F51*SazbaDPH1/100)+(G51*SazbaDPH2/100)</f>
        <v>0</v>
      </c>
      <c r="I51" s="155">
        <f>F51+G51+H51</f>
        <v>0</v>
      </c>
      <c r="J51" s="156" t="str">
        <f>IF(CenaCelkemVypocet=0,"",I51/CenaCelkemVypocet*100)</f>
        <v/>
      </c>
    </row>
    <row r="52" spans="1:10" ht="25.5" customHeight="1" x14ac:dyDescent="0.2">
      <c r="A52" s="136">
        <v>3</v>
      </c>
      <c r="B52" s="157" t="s">
        <v>70</v>
      </c>
      <c r="C52" s="147" t="s">
        <v>54</v>
      </c>
      <c r="D52" s="147"/>
      <c r="E52" s="147"/>
      <c r="F52" s="158">
        <f>'SO 01-5 5 Pol'!AE101</f>
        <v>0</v>
      </c>
      <c r="G52" s="150">
        <f>'SO 01-5 5 Pol'!AF101</f>
        <v>0</v>
      </c>
      <c r="H52" s="150">
        <f>(F52*SazbaDPH1/100)+(G52*SazbaDPH2/100)</f>
        <v>0</v>
      </c>
      <c r="I52" s="150">
        <f>F52+G52+H52</f>
        <v>0</v>
      </c>
      <c r="J52" s="151" t="str">
        <f>IF(CenaCelkemVypocet=0,"",I52/CenaCelkemVypocet*100)</f>
        <v/>
      </c>
    </row>
    <row r="53" spans="1:10" ht="25.5" customHeight="1" x14ac:dyDescent="0.2">
      <c r="A53" s="136">
        <v>2</v>
      </c>
      <c r="B53" s="152" t="s">
        <v>71</v>
      </c>
      <c r="C53" s="153" t="s">
        <v>72</v>
      </c>
      <c r="D53" s="153"/>
      <c r="E53" s="153"/>
      <c r="F53" s="154">
        <f>'SO 01-601 601 Pol'!AE335</f>
        <v>0</v>
      </c>
      <c r="G53" s="155">
        <f>'SO 01-601 601 Pol'!AF335</f>
        <v>0</v>
      </c>
      <c r="H53" s="155">
        <f>(F53*SazbaDPH1/100)+(G53*SazbaDPH2/100)</f>
        <v>0</v>
      </c>
      <c r="I53" s="155">
        <f>F53+G53+H53</f>
        <v>0</v>
      </c>
      <c r="J53" s="156" t="str">
        <f>IF(CenaCelkemVypocet=0,"",I53/CenaCelkemVypocet*100)</f>
        <v/>
      </c>
    </row>
    <row r="54" spans="1:10" ht="25.5" customHeight="1" x14ac:dyDescent="0.2">
      <c r="A54" s="136">
        <v>3</v>
      </c>
      <c r="B54" s="157" t="s">
        <v>73</v>
      </c>
      <c r="C54" s="147" t="s">
        <v>54</v>
      </c>
      <c r="D54" s="147"/>
      <c r="E54" s="147"/>
      <c r="F54" s="158">
        <f>'SO 01-601 601 Pol'!AE335</f>
        <v>0</v>
      </c>
      <c r="G54" s="150">
        <f>'SO 01-601 601 Pol'!AF335</f>
        <v>0</v>
      </c>
      <c r="H54" s="150">
        <f>(F54*SazbaDPH1/100)+(G54*SazbaDPH2/100)</f>
        <v>0</v>
      </c>
      <c r="I54" s="150">
        <f>F54+G54+H54</f>
        <v>0</v>
      </c>
      <c r="J54" s="151" t="str">
        <f>IF(CenaCelkemVypocet=0,"",I54/CenaCelkemVypocet*100)</f>
        <v/>
      </c>
    </row>
    <row r="55" spans="1:10" ht="25.5" customHeight="1" x14ac:dyDescent="0.2">
      <c r="A55" s="136">
        <v>2</v>
      </c>
      <c r="B55" s="152" t="s">
        <v>74</v>
      </c>
      <c r="C55" s="153" t="s">
        <v>75</v>
      </c>
      <c r="D55" s="153"/>
      <c r="E55" s="153"/>
      <c r="F55" s="154">
        <f>'SO 01-602 602 Pol'!AE58</f>
        <v>0</v>
      </c>
      <c r="G55" s="155">
        <f>'SO 01-602 602 Pol'!AF58</f>
        <v>0</v>
      </c>
      <c r="H55" s="155">
        <f>(F55*SazbaDPH1/100)+(G55*SazbaDPH2/100)</f>
        <v>0</v>
      </c>
      <c r="I55" s="155">
        <f>F55+G55+H55</f>
        <v>0</v>
      </c>
      <c r="J55" s="156" t="str">
        <f>IF(CenaCelkemVypocet=0,"",I55/CenaCelkemVypocet*100)</f>
        <v/>
      </c>
    </row>
    <row r="56" spans="1:10" ht="25.5" customHeight="1" x14ac:dyDescent="0.2">
      <c r="A56" s="136">
        <v>3</v>
      </c>
      <c r="B56" s="157" t="s">
        <v>76</v>
      </c>
      <c r="C56" s="147" t="s">
        <v>54</v>
      </c>
      <c r="D56" s="147"/>
      <c r="E56" s="147"/>
      <c r="F56" s="158">
        <f>'SO 01-602 602 Pol'!AE58</f>
        <v>0</v>
      </c>
      <c r="G56" s="150">
        <f>'SO 01-602 602 Pol'!AF58</f>
        <v>0</v>
      </c>
      <c r="H56" s="150">
        <f>(F56*SazbaDPH1/100)+(G56*SazbaDPH2/100)</f>
        <v>0</v>
      </c>
      <c r="I56" s="150">
        <f>F56+G56+H56</f>
        <v>0</v>
      </c>
      <c r="J56" s="151" t="str">
        <f>IF(CenaCelkemVypocet=0,"",I56/CenaCelkemVypocet*100)</f>
        <v/>
      </c>
    </row>
    <row r="57" spans="1:10" ht="25.5" customHeight="1" x14ac:dyDescent="0.2">
      <c r="A57" s="136">
        <v>2</v>
      </c>
      <c r="B57" s="152" t="s">
        <v>77</v>
      </c>
      <c r="C57" s="153" t="s">
        <v>78</v>
      </c>
      <c r="D57" s="153"/>
      <c r="E57" s="153"/>
      <c r="F57" s="154">
        <f>'SO 01-603a 603a Pol'!AE100</f>
        <v>0</v>
      </c>
      <c r="G57" s="155">
        <f>'SO 01-603a 603a Pol'!AF100</f>
        <v>0</v>
      </c>
      <c r="H57" s="155">
        <f>(F57*SazbaDPH1/100)+(G57*SazbaDPH2/100)</f>
        <v>0</v>
      </c>
      <c r="I57" s="155">
        <f>F57+G57+H57</f>
        <v>0</v>
      </c>
      <c r="J57" s="156" t="str">
        <f>IF(CenaCelkemVypocet=0,"",I57/CenaCelkemVypocet*100)</f>
        <v/>
      </c>
    </row>
    <row r="58" spans="1:10" ht="25.5" customHeight="1" x14ac:dyDescent="0.2">
      <c r="A58" s="136">
        <v>3</v>
      </c>
      <c r="B58" s="157" t="s">
        <v>79</v>
      </c>
      <c r="C58" s="147" t="s">
        <v>54</v>
      </c>
      <c r="D58" s="147"/>
      <c r="E58" s="147"/>
      <c r="F58" s="158">
        <f>'SO 01-603a 603a Pol'!AE100</f>
        <v>0</v>
      </c>
      <c r="G58" s="150">
        <f>'SO 01-603a 603a Pol'!AF100</f>
        <v>0</v>
      </c>
      <c r="H58" s="150">
        <f>(F58*SazbaDPH1/100)+(G58*SazbaDPH2/100)</f>
        <v>0</v>
      </c>
      <c r="I58" s="150">
        <f>F58+G58+H58</f>
        <v>0</v>
      </c>
      <c r="J58" s="151" t="str">
        <f>IF(CenaCelkemVypocet=0,"",I58/CenaCelkemVypocet*100)</f>
        <v/>
      </c>
    </row>
    <row r="59" spans="1:10" ht="25.5" customHeight="1" x14ac:dyDescent="0.2">
      <c r="A59" s="136">
        <v>2</v>
      </c>
      <c r="B59" s="152" t="s">
        <v>80</v>
      </c>
      <c r="C59" s="153" t="s">
        <v>81</v>
      </c>
      <c r="D59" s="153"/>
      <c r="E59" s="153"/>
      <c r="F59" s="154">
        <f>'SO 01-603b 603b Pol'!AE72</f>
        <v>0</v>
      </c>
      <c r="G59" s="155">
        <f>'SO 01-603b 603b Pol'!AF72</f>
        <v>0</v>
      </c>
      <c r="H59" s="155">
        <f>(F59*SazbaDPH1/100)+(G59*SazbaDPH2/100)</f>
        <v>0</v>
      </c>
      <c r="I59" s="155">
        <f>F59+G59+H59</f>
        <v>0</v>
      </c>
      <c r="J59" s="156" t="str">
        <f>IF(CenaCelkemVypocet=0,"",I59/CenaCelkemVypocet*100)</f>
        <v/>
      </c>
    </row>
    <row r="60" spans="1:10" ht="25.5" customHeight="1" x14ac:dyDescent="0.2">
      <c r="A60" s="136">
        <v>3</v>
      </c>
      <c r="B60" s="157" t="s">
        <v>82</v>
      </c>
      <c r="C60" s="147" t="s">
        <v>54</v>
      </c>
      <c r="D60" s="147"/>
      <c r="E60" s="147"/>
      <c r="F60" s="158">
        <f>'SO 01-603b 603b Pol'!AE72</f>
        <v>0</v>
      </c>
      <c r="G60" s="150">
        <f>'SO 01-603b 603b Pol'!AF72</f>
        <v>0</v>
      </c>
      <c r="H60" s="150">
        <f>(F60*SazbaDPH1/100)+(G60*SazbaDPH2/100)</f>
        <v>0</v>
      </c>
      <c r="I60" s="150">
        <f>F60+G60+H60</f>
        <v>0</v>
      </c>
      <c r="J60" s="151" t="str">
        <f>IF(CenaCelkemVypocet=0,"",I60/CenaCelkemVypocet*100)</f>
        <v/>
      </c>
    </row>
    <row r="61" spans="1:10" ht="25.5" customHeight="1" x14ac:dyDescent="0.2">
      <c r="A61" s="136">
        <v>2</v>
      </c>
      <c r="B61" s="152" t="s">
        <v>83</v>
      </c>
      <c r="C61" s="153" t="s">
        <v>84</v>
      </c>
      <c r="D61" s="153"/>
      <c r="E61" s="153"/>
      <c r="F61" s="154">
        <f>'SO 01-604 604 Pol'!AE145</f>
        <v>0</v>
      </c>
      <c r="G61" s="155">
        <f>'SO 01-604 604 Pol'!AF145</f>
        <v>0</v>
      </c>
      <c r="H61" s="155">
        <f>(F61*SazbaDPH1/100)+(G61*SazbaDPH2/100)</f>
        <v>0</v>
      </c>
      <c r="I61" s="155">
        <f>F61+G61+H61</f>
        <v>0</v>
      </c>
      <c r="J61" s="156" t="str">
        <f>IF(CenaCelkemVypocet=0,"",I61/CenaCelkemVypocet*100)</f>
        <v/>
      </c>
    </row>
    <row r="62" spans="1:10" ht="25.5" customHeight="1" x14ac:dyDescent="0.2">
      <c r="A62" s="136">
        <v>3</v>
      </c>
      <c r="B62" s="157" t="s">
        <v>85</v>
      </c>
      <c r="C62" s="147" t="s">
        <v>54</v>
      </c>
      <c r="D62" s="147"/>
      <c r="E62" s="147"/>
      <c r="F62" s="158">
        <f>'SO 01-604 604 Pol'!AE145</f>
        <v>0</v>
      </c>
      <c r="G62" s="150">
        <f>'SO 01-604 604 Pol'!AF145</f>
        <v>0</v>
      </c>
      <c r="H62" s="150">
        <f>(F62*SazbaDPH1/100)+(G62*SazbaDPH2/100)</f>
        <v>0</v>
      </c>
      <c r="I62" s="150">
        <f>F62+G62+H62</f>
        <v>0</v>
      </c>
      <c r="J62" s="151" t="str">
        <f>IF(CenaCelkemVypocet=0,"",I62/CenaCelkemVypocet*100)</f>
        <v/>
      </c>
    </row>
    <row r="63" spans="1:10" ht="25.5" customHeight="1" x14ac:dyDescent="0.2">
      <c r="A63" s="136">
        <v>2</v>
      </c>
      <c r="B63" s="152" t="s">
        <v>86</v>
      </c>
      <c r="C63" s="153" t="s">
        <v>87</v>
      </c>
      <c r="D63" s="153"/>
      <c r="E63" s="153"/>
      <c r="F63" s="154">
        <f>'SO 01-605 605 Pol'!AE86</f>
        <v>0</v>
      </c>
      <c r="G63" s="155">
        <f>'SO 01-605 605 Pol'!AF86</f>
        <v>0</v>
      </c>
      <c r="H63" s="155">
        <f>(F63*SazbaDPH1/100)+(G63*SazbaDPH2/100)</f>
        <v>0</v>
      </c>
      <c r="I63" s="155">
        <f>F63+G63+H63</f>
        <v>0</v>
      </c>
      <c r="J63" s="156" t="str">
        <f>IF(CenaCelkemVypocet=0,"",I63/CenaCelkemVypocet*100)</f>
        <v/>
      </c>
    </row>
    <row r="64" spans="1:10" ht="25.5" customHeight="1" x14ac:dyDescent="0.2">
      <c r="A64" s="136">
        <v>3</v>
      </c>
      <c r="B64" s="157" t="s">
        <v>88</v>
      </c>
      <c r="C64" s="147" t="s">
        <v>54</v>
      </c>
      <c r="D64" s="147"/>
      <c r="E64" s="147"/>
      <c r="F64" s="158">
        <f>'SO 01-605 605 Pol'!AE86</f>
        <v>0</v>
      </c>
      <c r="G64" s="150">
        <f>'SO 01-605 605 Pol'!AF86</f>
        <v>0</v>
      </c>
      <c r="H64" s="150">
        <f>(F64*SazbaDPH1/100)+(G64*SazbaDPH2/100)</f>
        <v>0</v>
      </c>
      <c r="I64" s="150">
        <f>F64+G64+H64</f>
        <v>0</v>
      </c>
      <c r="J64" s="151" t="str">
        <f>IF(CenaCelkemVypocet=0,"",I64/CenaCelkemVypocet*100)</f>
        <v/>
      </c>
    </row>
    <row r="65" spans="1:10" ht="25.5" customHeight="1" x14ac:dyDescent="0.2">
      <c r="A65" s="136">
        <v>2</v>
      </c>
      <c r="B65" s="152" t="s">
        <v>89</v>
      </c>
      <c r="C65" s="153" t="s">
        <v>90</v>
      </c>
      <c r="D65" s="153"/>
      <c r="E65" s="153"/>
      <c r="F65" s="154">
        <f>'SO 01-606 606 Pol'!AE92</f>
        <v>0</v>
      </c>
      <c r="G65" s="155">
        <f>'SO 01-606 606 Pol'!AF92</f>
        <v>0</v>
      </c>
      <c r="H65" s="155">
        <f>(F65*SazbaDPH1/100)+(G65*SazbaDPH2/100)</f>
        <v>0</v>
      </c>
      <c r="I65" s="155">
        <f>F65+G65+H65</f>
        <v>0</v>
      </c>
      <c r="J65" s="156" t="str">
        <f>IF(CenaCelkemVypocet=0,"",I65/CenaCelkemVypocet*100)</f>
        <v/>
      </c>
    </row>
    <row r="66" spans="1:10" ht="25.5" customHeight="1" x14ac:dyDescent="0.2">
      <c r="A66" s="136">
        <v>3</v>
      </c>
      <c r="B66" s="157" t="s">
        <v>91</v>
      </c>
      <c r="C66" s="147" t="s">
        <v>54</v>
      </c>
      <c r="D66" s="147"/>
      <c r="E66" s="147"/>
      <c r="F66" s="158">
        <f>'SO 01-606 606 Pol'!AE92</f>
        <v>0</v>
      </c>
      <c r="G66" s="150">
        <f>'SO 01-606 606 Pol'!AF92</f>
        <v>0</v>
      </c>
      <c r="H66" s="150">
        <f>(F66*SazbaDPH1/100)+(G66*SazbaDPH2/100)</f>
        <v>0</v>
      </c>
      <c r="I66" s="150">
        <f>F66+G66+H66</f>
        <v>0</v>
      </c>
      <c r="J66" s="151" t="str">
        <f>IF(CenaCelkemVypocet=0,"",I66/CenaCelkemVypocet*100)</f>
        <v/>
      </c>
    </row>
    <row r="67" spans="1:10" ht="25.5" customHeight="1" x14ac:dyDescent="0.2">
      <c r="A67" s="136">
        <v>2</v>
      </c>
      <c r="B67" s="152" t="s">
        <v>92</v>
      </c>
      <c r="C67" s="153" t="s">
        <v>93</v>
      </c>
      <c r="D67" s="153"/>
      <c r="E67" s="153"/>
      <c r="F67" s="154">
        <f>'SO 01-607 607 Pol'!AE33</f>
        <v>0</v>
      </c>
      <c r="G67" s="155">
        <f>'SO 01-607 607 Pol'!AF33</f>
        <v>0</v>
      </c>
      <c r="H67" s="155">
        <f>(F67*SazbaDPH1/100)+(G67*SazbaDPH2/100)</f>
        <v>0</v>
      </c>
      <c r="I67" s="155">
        <f>F67+G67+H67</f>
        <v>0</v>
      </c>
      <c r="J67" s="156" t="str">
        <f>IF(CenaCelkemVypocet=0,"",I67/CenaCelkemVypocet*100)</f>
        <v/>
      </c>
    </row>
    <row r="68" spans="1:10" ht="25.5" customHeight="1" x14ac:dyDescent="0.2">
      <c r="A68" s="136">
        <v>3</v>
      </c>
      <c r="B68" s="157" t="s">
        <v>94</v>
      </c>
      <c r="C68" s="147" t="s">
        <v>54</v>
      </c>
      <c r="D68" s="147"/>
      <c r="E68" s="147"/>
      <c r="F68" s="158">
        <f>'SO 01-607 607 Pol'!AE33</f>
        <v>0</v>
      </c>
      <c r="G68" s="150">
        <f>'SO 01-607 607 Pol'!AF33</f>
        <v>0</v>
      </c>
      <c r="H68" s="150">
        <f>(F68*SazbaDPH1/100)+(G68*SazbaDPH2/100)</f>
        <v>0</v>
      </c>
      <c r="I68" s="150">
        <f>F68+G68+H68</f>
        <v>0</v>
      </c>
      <c r="J68" s="151" t="str">
        <f>IF(CenaCelkemVypocet=0,"",I68/CenaCelkemVypocet*100)</f>
        <v/>
      </c>
    </row>
    <row r="69" spans="1:10" ht="25.5" customHeight="1" x14ac:dyDescent="0.2">
      <c r="A69" s="136">
        <v>2</v>
      </c>
      <c r="B69" s="152" t="s">
        <v>95</v>
      </c>
      <c r="C69" s="153" t="s">
        <v>96</v>
      </c>
      <c r="D69" s="153"/>
      <c r="E69" s="153"/>
      <c r="F69" s="154">
        <f>'SO 01-608 608 Pol'!AE51</f>
        <v>0</v>
      </c>
      <c r="G69" s="155">
        <f>'SO 01-608 608 Pol'!AF51</f>
        <v>0</v>
      </c>
      <c r="H69" s="155">
        <f>(F69*SazbaDPH1/100)+(G69*SazbaDPH2/100)</f>
        <v>0</v>
      </c>
      <c r="I69" s="155">
        <f>F69+G69+H69</f>
        <v>0</v>
      </c>
      <c r="J69" s="156" t="str">
        <f>IF(CenaCelkemVypocet=0,"",I69/CenaCelkemVypocet*100)</f>
        <v/>
      </c>
    </row>
    <row r="70" spans="1:10" ht="25.5" customHeight="1" x14ac:dyDescent="0.2">
      <c r="A70" s="136">
        <v>3</v>
      </c>
      <c r="B70" s="157" t="s">
        <v>97</v>
      </c>
      <c r="C70" s="147" t="s">
        <v>54</v>
      </c>
      <c r="D70" s="147"/>
      <c r="E70" s="147"/>
      <c r="F70" s="158">
        <f>'SO 01-608 608 Pol'!AE51</f>
        <v>0</v>
      </c>
      <c r="G70" s="150">
        <f>'SO 01-608 608 Pol'!AF51</f>
        <v>0</v>
      </c>
      <c r="H70" s="150">
        <f>(F70*SazbaDPH1/100)+(G70*SazbaDPH2/100)</f>
        <v>0</v>
      </c>
      <c r="I70" s="150">
        <f>F70+G70+H70</f>
        <v>0</v>
      </c>
      <c r="J70" s="151" t="str">
        <f>IF(CenaCelkemVypocet=0,"",I70/CenaCelkemVypocet*100)</f>
        <v/>
      </c>
    </row>
    <row r="71" spans="1:10" ht="25.5" customHeight="1" x14ac:dyDescent="0.2">
      <c r="A71" s="136">
        <v>2</v>
      </c>
      <c r="B71" s="152" t="s">
        <v>98</v>
      </c>
      <c r="C71" s="153" t="s">
        <v>99</v>
      </c>
      <c r="D71" s="153"/>
      <c r="E71" s="153"/>
      <c r="F71" s="154">
        <f>'SO 01-609 609 Pol'!AE168</f>
        <v>0</v>
      </c>
      <c r="G71" s="155">
        <f>'SO 01-609 609 Pol'!AF168</f>
        <v>0</v>
      </c>
      <c r="H71" s="155">
        <f>(F71*SazbaDPH1/100)+(G71*SazbaDPH2/100)</f>
        <v>0</v>
      </c>
      <c r="I71" s="155">
        <f>F71+G71+H71</f>
        <v>0</v>
      </c>
      <c r="J71" s="156" t="str">
        <f>IF(CenaCelkemVypocet=0,"",I71/CenaCelkemVypocet*100)</f>
        <v/>
      </c>
    </row>
    <row r="72" spans="1:10" ht="25.5" customHeight="1" x14ac:dyDescent="0.2">
      <c r="A72" s="136">
        <v>3</v>
      </c>
      <c r="B72" s="157" t="s">
        <v>100</v>
      </c>
      <c r="C72" s="147" t="s">
        <v>54</v>
      </c>
      <c r="D72" s="147"/>
      <c r="E72" s="147"/>
      <c r="F72" s="158">
        <f>'SO 01-609 609 Pol'!AE168</f>
        <v>0</v>
      </c>
      <c r="G72" s="150">
        <f>'SO 01-609 609 Pol'!AF168</f>
        <v>0</v>
      </c>
      <c r="H72" s="150">
        <f>(F72*SazbaDPH1/100)+(G72*SazbaDPH2/100)</f>
        <v>0</v>
      </c>
      <c r="I72" s="150">
        <f>F72+G72+H72</f>
        <v>0</v>
      </c>
      <c r="J72" s="151" t="str">
        <f>IF(CenaCelkemVypocet=0,"",I72/CenaCelkemVypocet*100)</f>
        <v/>
      </c>
    </row>
    <row r="73" spans="1:10" ht="25.5" customHeight="1" x14ac:dyDescent="0.2">
      <c r="A73" s="136">
        <v>2</v>
      </c>
      <c r="B73" s="152" t="s">
        <v>101</v>
      </c>
      <c r="C73" s="153" t="s">
        <v>102</v>
      </c>
      <c r="D73" s="153"/>
      <c r="E73" s="153"/>
      <c r="F73" s="154">
        <f>'SO 01-902 902 Pol'!AE36</f>
        <v>0</v>
      </c>
      <c r="G73" s="155">
        <f>'SO 01-902 902 Pol'!AF36</f>
        <v>0</v>
      </c>
      <c r="H73" s="155">
        <f>(F73*SazbaDPH1/100)+(G73*SazbaDPH2/100)</f>
        <v>0</v>
      </c>
      <c r="I73" s="155">
        <f>F73+G73+H73</f>
        <v>0</v>
      </c>
      <c r="J73" s="156" t="str">
        <f>IF(CenaCelkemVypocet=0,"",I73/CenaCelkemVypocet*100)</f>
        <v/>
      </c>
    </row>
    <row r="74" spans="1:10" ht="25.5" customHeight="1" x14ac:dyDescent="0.2">
      <c r="A74" s="136">
        <v>3</v>
      </c>
      <c r="B74" s="157" t="s">
        <v>103</v>
      </c>
      <c r="C74" s="147" t="s">
        <v>54</v>
      </c>
      <c r="D74" s="147"/>
      <c r="E74" s="147"/>
      <c r="F74" s="158">
        <f>'SO 01-902 902 Pol'!AE36</f>
        <v>0</v>
      </c>
      <c r="G74" s="150">
        <f>'SO 01-902 902 Pol'!AF36</f>
        <v>0</v>
      </c>
      <c r="H74" s="150">
        <f>(F74*SazbaDPH1/100)+(G74*SazbaDPH2/100)</f>
        <v>0</v>
      </c>
      <c r="I74" s="150">
        <f>F74+G74+H74</f>
        <v>0</v>
      </c>
      <c r="J74" s="151" t="str">
        <f>IF(CenaCelkemVypocet=0,"",I74/CenaCelkemVypocet*100)</f>
        <v/>
      </c>
    </row>
    <row r="75" spans="1:10" ht="25.5" customHeight="1" x14ac:dyDescent="0.2">
      <c r="A75" s="136"/>
      <c r="B75" s="159" t="s">
        <v>104</v>
      </c>
      <c r="C75" s="160"/>
      <c r="D75" s="160"/>
      <c r="E75" s="161"/>
      <c r="F75" s="162">
        <f>SUMIF(A39:A74,"=1",F39:F74)</f>
        <v>0</v>
      </c>
      <c r="G75" s="163">
        <f>SUMIF(A39:A74,"=1",G39:G74)</f>
        <v>0</v>
      </c>
      <c r="H75" s="163">
        <f>SUMIF(A39:A74,"=1",H39:H74)</f>
        <v>0</v>
      </c>
      <c r="I75" s="163">
        <f>SUMIF(A39:A74,"=1",I39:I74)</f>
        <v>0</v>
      </c>
      <c r="J75" s="164">
        <f>SUMIF(A39:A74,"=1",J39:J74)</f>
        <v>0</v>
      </c>
    </row>
    <row r="77" spans="1:10" x14ac:dyDescent="0.2">
      <c r="A77" t="s">
        <v>106</v>
      </c>
      <c r="B77" t="s">
        <v>107</v>
      </c>
    </row>
    <row r="78" spans="1:10" x14ac:dyDescent="0.2">
      <c r="A78" t="s">
        <v>108</v>
      </c>
      <c r="B78" t="s">
        <v>109</v>
      </c>
    </row>
    <row r="79" spans="1:10" x14ac:dyDescent="0.2">
      <c r="A79" t="s">
        <v>110</v>
      </c>
      <c r="B79" t="s">
        <v>111</v>
      </c>
    </row>
    <row r="80" spans="1:10" x14ac:dyDescent="0.2">
      <c r="A80" t="s">
        <v>108</v>
      </c>
      <c r="B80" t="s">
        <v>112</v>
      </c>
    </row>
    <row r="81" spans="1:2" x14ac:dyDescent="0.2">
      <c r="A81" t="s">
        <v>110</v>
      </c>
      <c r="B81" t="s">
        <v>113</v>
      </c>
    </row>
    <row r="82" spans="1:2" x14ac:dyDescent="0.2">
      <c r="A82" t="s">
        <v>108</v>
      </c>
      <c r="B82" t="s">
        <v>114</v>
      </c>
    </row>
    <row r="83" spans="1:2" x14ac:dyDescent="0.2">
      <c r="A83" t="s">
        <v>110</v>
      </c>
      <c r="B83" t="s">
        <v>115</v>
      </c>
    </row>
    <row r="84" spans="1:2" x14ac:dyDescent="0.2">
      <c r="A84" t="s">
        <v>108</v>
      </c>
      <c r="B84" t="s">
        <v>116</v>
      </c>
    </row>
    <row r="85" spans="1:2" x14ac:dyDescent="0.2">
      <c r="A85" t="s">
        <v>110</v>
      </c>
      <c r="B85" t="s">
        <v>117</v>
      </c>
    </row>
    <row r="86" spans="1:2" x14ac:dyDescent="0.2">
      <c r="A86" t="s">
        <v>108</v>
      </c>
      <c r="B86" t="s">
        <v>118</v>
      </c>
    </row>
    <row r="87" spans="1:2" x14ac:dyDescent="0.2">
      <c r="A87" t="s">
        <v>110</v>
      </c>
      <c r="B87" t="s">
        <v>119</v>
      </c>
    </row>
    <row r="88" spans="1:2" x14ac:dyDescent="0.2">
      <c r="A88" t="s">
        <v>108</v>
      </c>
      <c r="B88" t="s">
        <v>120</v>
      </c>
    </row>
    <row r="89" spans="1:2" x14ac:dyDescent="0.2">
      <c r="A89" t="s">
        <v>110</v>
      </c>
      <c r="B89" t="s">
        <v>121</v>
      </c>
    </row>
    <row r="90" spans="1:2" x14ac:dyDescent="0.2">
      <c r="A90" t="s">
        <v>108</v>
      </c>
      <c r="B90" t="s">
        <v>122</v>
      </c>
    </row>
    <row r="91" spans="1:2" x14ac:dyDescent="0.2">
      <c r="A91" t="s">
        <v>110</v>
      </c>
      <c r="B91" t="s">
        <v>123</v>
      </c>
    </row>
    <row r="92" spans="1:2" x14ac:dyDescent="0.2">
      <c r="A92" t="s">
        <v>108</v>
      </c>
      <c r="B92" t="s">
        <v>124</v>
      </c>
    </row>
    <row r="93" spans="1:2" x14ac:dyDescent="0.2">
      <c r="A93" t="s">
        <v>110</v>
      </c>
      <c r="B93" t="s">
        <v>125</v>
      </c>
    </row>
    <row r="94" spans="1:2" x14ac:dyDescent="0.2">
      <c r="A94" t="s">
        <v>108</v>
      </c>
      <c r="B94" t="s">
        <v>126</v>
      </c>
    </row>
    <row r="95" spans="1:2" x14ac:dyDescent="0.2">
      <c r="A95" t="s">
        <v>110</v>
      </c>
      <c r="B95" t="s">
        <v>127</v>
      </c>
    </row>
    <row r="96" spans="1:2" x14ac:dyDescent="0.2">
      <c r="A96" t="s">
        <v>108</v>
      </c>
      <c r="B96" t="s">
        <v>128</v>
      </c>
    </row>
    <row r="97" spans="1:2" x14ac:dyDescent="0.2">
      <c r="A97" t="s">
        <v>110</v>
      </c>
      <c r="B97" t="s">
        <v>129</v>
      </c>
    </row>
    <row r="98" spans="1:2" x14ac:dyDescent="0.2">
      <c r="A98" t="s">
        <v>108</v>
      </c>
      <c r="B98" t="s">
        <v>130</v>
      </c>
    </row>
    <row r="99" spans="1:2" x14ac:dyDescent="0.2">
      <c r="A99" t="s">
        <v>110</v>
      </c>
      <c r="B99" t="s">
        <v>131</v>
      </c>
    </row>
    <row r="100" spans="1:2" x14ac:dyDescent="0.2">
      <c r="A100" t="s">
        <v>108</v>
      </c>
      <c r="B100" t="s">
        <v>132</v>
      </c>
    </row>
    <row r="101" spans="1:2" x14ac:dyDescent="0.2">
      <c r="A101" t="s">
        <v>110</v>
      </c>
      <c r="B101" t="s">
        <v>133</v>
      </c>
    </row>
    <row r="102" spans="1:2" x14ac:dyDescent="0.2">
      <c r="A102" t="s">
        <v>108</v>
      </c>
      <c r="B102" t="s">
        <v>134</v>
      </c>
    </row>
    <row r="103" spans="1:2" x14ac:dyDescent="0.2">
      <c r="A103" t="s">
        <v>110</v>
      </c>
      <c r="B103" t="s">
        <v>135</v>
      </c>
    </row>
    <row r="104" spans="1:2" x14ac:dyDescent="0.2">
      <c r="A104" t="s">
        <v>108</v>
      </c>
      <c r="B104" t="s">
        <v>136</v>
      </c>
    </row>
    <row r="105" spans="1:2" x14ac:dyDescent="0.2">
      <c r="A105" t="s">
        <v>110</v>
      </c>
      <c r="B105" t="s">
        <v>137</v>
      </c>
    </row>
    <row r="106" spans="1:2" x14ac:dyDescent="0.2">
      <c r="A106" t="s">
        <v>108</v>
      </c>
      <c r="B106" t="s">
        <v>138</v>
      </c>
    </row>
    <row r="107" spans="1:2" x14ac:dyDescent="0.2">
      <c r="A107" t="s">
        <v>110</v>
      </c>
      <c r="B107" t="s">
        <v>139</v>
      </c>
    </row>
    <row r="108" spans="1:2" x14ac:dyDescent="0.2">
      <c r="A108" t="s">
        <v>108</v>
      </c>
      <c r="B108" t="s">
        <v>140</v>
      </c>
    </row>
    <row r="109" spans="1:2" x14ac:dyDescent="0.2">
      <c r="A109" t="s">
        <v>110</v>
      </c>
      <c r="B109" t="s">
        <v>141</v>
      </c>
    </row>
    <row r="110" spans="1:2" x14ac:dyDescent="0.2">
      <c r="A110" t="s">
        <v>108</v>
      </c>
      <c r="B110" t="s">
        <v>142</v>
      </c>
    </row>
    <row r="111" spans="1:2" x14ac:dyDescent="0.2">
      <c r="A111" t="s">
        <v>110</v>
      </c>
      <c r="B111" t="s">
        <v>143</v>
      </c>
    </row>
    <row r="114" spans="1:10" ht="15.75" x14ac:dyDescent="0.25">
      <c r="B114" s="175" t="s">
        <v>144</v>
      </c>
    </row>
    <row r="116" spans="1:10" ht="25.5" customHeight="1" x14ac:dyDescent="0.2">
      <c r="A116" s="177"/>
      <c r="B116" s="180" t="s">
        <v>17</v>
      </c>
      <c r="C116" s="180" t="s">
        <v>5</v>
      </c>
      <c r="D116" s="181"/>
      <c r="E116" s="181"/>
      <c r="F116" s="182" t="s">
        <v>145</v>
      </c>
      <c r="G116" s="182"/>
      <c r="H116" s="182"/>
      <c r="I116" s="182" t="s">
        <v>29</v>
      </c>
      <c r="J116" s="182" t="s">
        <v>0</v>
      </c>
    </row>
    <row r="117" spans="1:10" ht="36.75" customHeight="1" x14ac:dyDescent="0.2">
      <c r="A117" s="178"/>
      <c r="B117" s="183" t="s">
        <v>58</v>
      </c>
      <c r="C117" s="184" t="s">
        <v>146</v>
      </c>
      <c r="D117" s="185"/>
      <c r="E117" s="185"/>
      <c r="F117" s="192" t="s">
        <v>24</v>
      </c>
      <c r="G117" s="193"/>
      <c r="H117" s="193"/>
      <c r="I117" s="193">
        <f>'SO 01-1 1 Pol'!G8+'SO 01-2 2 Pol'!G8+'SO 01-3 3 Pol'!G8+'SO 01-4 4 Pol'!G8+'SO 01-5 5 Pol'!G8+'SO 01-609 609 Pol'!G8</f>
        <v>0</v>
      </c>
      <c r="J117" s="189" t="str">
        <f>IF(I172=0,"",I117/I172*100)</f>
        <v/>
      </c>
    </row>
    <row r="118" spans="1:10" ht="36.75" customHeight="1" x14ac:dyDescent="0.2">
      <c r="A118" s="178"/>
      <c r="B118" s="183" t="s">
        <v>61</v>
      </c>
      <c r="C118" s="184" t="s">
        <v>147</v>
      </c>
      <c r="D118" s="185"/>
      <c r="E118" s="185"/>
      <c r="F118" s="192" t="s">
        <v>24</v>
      </c>
      <c r="G118" s="193"/>
      <c r="H118" s="193"/>
      <c r="I118" s="193">
        <f>'SO 01-1 1 Pol'!G41+'SO 01-2 2 Pol'!G18+'SO 01-3 3 Pol'!G37+'SO 01-5 5 Pol'!G56</f>
        <v>0</v>
      </c>
      <c r="J118" s="189" t="str">
        <f>IF(I172=0,"",I118/I172*100)</f>
        <v/>
      </c>
    </row>
    <row r="119" spans="1:10" ht="36.75" customHeight="1" x14ac:dyDescent="0.2">
      <c r="A119" s="178"/>
      <c r="B119" s="183" t="s">
        <v>64</v>
      </c>
      <c r="C119" s="184" t="s">
        <v>148</v>
      </c>
      <c r="D119" s="185"/>
      <c r="E119" s="185"/>
      <c r="F119" s="192" t="s">
        <v>24</v>
      </c>
      <c r="G119" s="193"/>
      <c r="H119" s="193"/>
      <c r="I119" s="193">
        <f>'SO 01-1 1 Pol'!G56+'SO 01-2 2 Pol'!G24+'SO 01-3 3 Pol'!G57</f>
        <v>0</v>
      </c>
      <c r="J119" s="189" t="str">
        <f>IF(I172=0,"",I119/I172*100)</f>
        <v/>
      </c>
    </row>
    <row r="120" spans="1:10" ht="36.75" customHeight="1" x14ac:dyDescent="0.2">
      <c r="A120" s="178"/>
      <c r="B120" s="183" t="s">
        <v>67</v>
      </c>
      <c r="C120" s="184" t="s">
        <v>149</v>
      </c>
      <c r="D120" s="185"/>
      <c r="E120" s="185"/>
      <c r="F120" s="192" t="s">
        <v>24</v>
      </c>
      <c r="G120" s="193"/>
      <c r="H120" s="193"/>
      <c r="I120" s="193">
        <f>'SO 01-1 1 Pol'!G167+'SO 01-2 2 Pol'!G33+'SO 01-3 3 Pol'!G97+'SO 01-4 4 Pol'!G41+'SO 01-609 609 Pol'!G93</f>
        <v>0</v>
      </c>
      <c r="J120" s="189" t="str">
        <f>IF(I172=0,"",I120/I172*100)</f>
        <v/>
      </c>
    </row>
    <row r="121" spans="1:10" ht="36.75" customHeight="1" x14ac:dyDescent="0.2">
      <c r="A121" s="178"/>
      <c r="B121" s="183" t="s">
        <v>70</v>
      </c>
      <c r="C121" s="184" t="s">
        <v>150</v>
      </c>
      <c r="D121" s="185"/>
      <c r="E121" s="185"/>
      <c r="F121" s="192" t="s">
        <v>24</v>
      </c>
      <c r="G121" s="193"/>
      <c r="H121" s="193"/>
      <c r="I121" s="193">
        <f>'SO 01-1 1 Pol'!G208</f>
        <v>0</v>
      </c>
      <c r="J121" s="189" t="str">
        <f>IF(I172=0,"",I121/I172*100)</f>
        <v/>
      </c>
    </row>
    <row r="122" spans="1:10" ht="36.75" customHeight="1" x14ac:dyDescent="0.2">
      <c r="A122" s="178"/>
      <c r="B122" s="183" t="s">
        <v>70</v>
      </c>
      <c r="C122" s="184" t="s">
        <v>151</v>
      </c>
      <c r="D122" s="185"/>
      <c r="E122" s="185"/>
      <c r="F122" s="192" t="s">
        <v>24</v>
      </c>
      <c r="G122" s="193"/>
      <c r="H122" s="193"/>
      <c r="I122" s="193">
        <f>'SO 01-3 3 Pol'!G107+'SO 01-5 5 Pol'!G59+'SO 01-609 609 Pol'!G98</f>
        <v>0</v>
      </c>
      <c r="J122" s="189" t="str">
        <f>IF(I172=0,"",I122/I172*100)</f>
        <v/>
      </c>
    </row>
    <row r="123" spans="1:10" ht="36.75" customHeight="1" x14ac:dyDescent="0.2">
      <c r="A123" s="178"/>
      <c r="B123" s="183" t="s">
        <v>152</v>
      </c>
      <c r="C123" s="184" t="s">
        <v>153</v>
      </c>
      <c r="D123" s="185"/>
      <c r="E123" s="185"/>
      <c r="F123" s="192" t="s">
        <v>24</v>
      </c>
      <c r="G123" s="193"/>
      <c r="H123" s="193"/>
      <c r="I123" s="193">
        <f>'SO 01-2 2 Pol'!G35+'SO 01-601 601 Pol'!G8</f>
        <v>0</v>
      </c>
      <c r="J123" s="189" t="str">
        <f>IF(I172=0,"",I123/I172*100)</f>
        <v/>
      </c>
    </row>
    <row r="124" spans="1:10" ht="36.75" customHeight="1" x14ac:dyDescent="0.2">
      <c r="A124" s="178"/>
      <c r="B124" s="183" t="s">
        <v>154</v>
      </c>
      <c r="C124" s="184" t="s">
        <v>155</v>
      </c>
      <c r="D124" s="185"/>
      <c r="E124" s="185"/>
      <c r="F124" s="192" t="s">
        <v>24</v>
      </c>
      <c r="G124" s="193"/>
      <c r="H124" s="193"/>
      <c r="I124" s="193">
        <f>'SO 01-1 1 Pol'!G214+'SO 01-2 2 Pol'!G48+'SO 01-601 601 Pol'!G38+'SO 01-601 601 Pol'!G55</f>
        <v>0</v>
      </c>
      <c r="J124" s="189" t="str">
        <f>IF(I172=0,"",I124/I172*100)</f>
        <v/>
      </c>
    </row>
    <row r="125" spans="1:10" ht="36.75" customHeight="1" x14ac:dyDescent="0.2">
      <c r="A125" s="178"/>
      <c r="B125" s="183" t="s">
        <v>156</v>
      </c>
      <c r="C125" s="184" t="s">
        <v>157</v>
      </c>
      <c r="D125" s="185"/>
      <c r="E125" s="185"/>
      <c r="F125" s="192" t="s">
        <v>24</v>
      </c>
      <c r="G125" s="193"/>
      <c r="H125" s="193"/>
      <c r="I125" s="193">
        <f>'SO 01-1 1 Pol'!G252+'SO 01-2 2 Pol'!G52+'SO 01-3 3 Pol'!G156+'SO 01-601 601 Pol'!G51</f>
        <v>0</v>
      </c>
      <c r="J125" s="189" t="str">
        <f>IF(I172=0,"",I125/I172*100)</f>
        <v/>
      </c>
    </row>
    <row r="126" spans="1:10" ht="36.75" customHeight="1" x14ac:dyDescent="0.2">
      <c r="A126" s="178"/>
      <c r="B126" s="183" t="s">
        <v>158</v>
      </c>
      <c r="C126" s="184" t="s">
        <v>159</v>
      </c>
      <c r="D126" s="185"/>
      <c r="E126" s="185"/>
      <c r="F126" s="192" t="s">
        <v>24</v>
      </c>
      <c r="G126" s="193"/>
      <c r="H126" s="193"/>
      <c r="I126" s="193">
        <f>'SO 01-1 1 Pol'!G322+'SO 01-3 3 Pol'!G159+'SO 01-601 601 Pol'!G61</f>
        <v>0</v>
      </c>
      <c r="J126" s="189" t="str">
        <f>IF(I172=0,"",I126/I172*100)</f>
        <v/>
      </c>
    </row>
    <row r="127" spans="1:10" ht="36.75" customHeight="1" x14ac:dyDescent="0.2">
      <c r="A127" s="178"/>
      <c r="B127" s="183" t="s">
        <v>160</v>
      </c>
      <c r="C127" s="184" t="s">
        <v>161</v>
      </c>
      <c r="D127" s="185"/>
      <c r="E127" s="185"/>
      <c r="F127" s="192" t="s">
        <v>24</v>
      </c>
      <c r="G127" s="193"/>
      <c r="H127" s="193"/>
      <c r="I127" s="193">
        <f>'SO 01-1 1 Pol'!G331+'SO 01-2 2 Pol'!G115</f>
        <v>0</v>
      </c>
      <c r="J127" s="189" t="str">
        <f>IF(I172=0,"",I127/I172*100)</f>
        <v/>
      </c>
    </row>
    <row r="128" spans="1:10" ht="36.75" customHeight="1" x14ac:dyDescent="0.2">
      <c r="A128" s="178"/>
      <c r="B128" s="183" t="s">
        <v>162</v>
      </c>
      <c r="C128" s="184" t="s">
        <v>163</v>
      </c>
      <c r="D128" s="185"/>
      <c r="E128" s="185"/>
      <c r="F128" s="192" t="s">
        <v>24</v>
      </c>
      <c r="G128" s="193"/>
      <c r="H128" s="193"/>
      <c r="I128" s="193">
        <f>'SO 01-3 3 Pol'!G169+'SO 01-3 3 Pol'!G239+'SO 01-4 4 Pol'!G46+'SO 01-5 5 Pol'!G76</f>
        <v>0</v>
      </c>
      <c r="J128" s="189" t="str">
        <f>IF(I172=0,"",I128/I172*100)</f>
        <v/>
      </c>
    </row>
    <row r="129" spans="1:10" ht="36.75" customHeight="1" x14ac:dyDescent="0.2">
      <c r="A129" s="178"/>
      <c r="B129" s="183" t="s">
        <v>164</v>
      </c>
      <c r="C129" s="184" t="s">
        <v>165</v>
      </c>
      <c r="D129" s="185"/>
      <c r="E129" s="185"/>
      <c r="F129" s="192" t="s">
        <v>24</v>
      </c>
      <c r="G129" s="193"/>
      <c r="H129" s="193"/>
      <c r="I129" s="193">
        <f>'SO 01-3 3 Pol'!G182+'SO 01-5 5 Pol'!G80+'SO 01-609 609 Pol'!G124</f>
        <v>0</v>
      </c>
      <c r="J129" s="189" t="str">
        <f>IF(I172=0,"",I129/I172*100)</f>
        <v/>
      </c>
    </row>
    <row r="130" spans="1:10" ht="36.75" customHeight="1" x14ac:dyDescent="0.2">
      <c r="A130" s="178"/>
      <c r="B130" s="183" t="s">
        <v>166</v>
      </c>
      <c r="C130" s="184" t="s">
        <v>167</v>
      </c>
      <c r="D130" s="185"/>
      <c r="E130" s="185"/>
      <c r="F130" s="192" t="s">
        <v>24</v>
      </c>
      <c r="G130" s="193"/>
      <c r="H130" s="193"/>
      <c r="I130" s="193">
        <f>'SO 01-1 1 Pol'!G339+'SO 01-2 2 Pol'!G119+'SO 01-3 3 Pol'!G201+'SO 01-601 601 Pol'!G74</f>
        <v>0</v>
      </c>
      <c r="J130" s="189" t="str">
        <f>IF(I172=0,"",I130/I172*100)</f>
        <v/>
      </c>
    </row>
    <row r="131" spans="1:10" ht="36.75" customHeight="1" x14ac:dyDescent="0.2">
      <c r="A131" s="178"/>
      <c r="B131" s="183" t="s">
        <v>168</v>
      </c>
      <c r="C131" s="184" t="s">
        <v>169</v>
      </c>
      <c r="D131" s="185"/>
      <c r="E131" s="185"/>
      <c r="F131" s="192" t="s">
        <v>24</v>
      </c>
      <c r="G131" s="193"/>
      <c r="H131" s="193"/>
      <c r="I131" s="193">
        <f>'SO 01-1 1 Pol'!G378+'SO 01-2 2 Pol'!G136+'SO 01-601 601 Pol'!G80</f>
        <v>0</v>
      </c>
      <c r="J131" s="189" t="str">
        <f>IF(I172=0,"",I131/I172*100)</f>
        <v/>
      </c>
    </row>
    <row r="132" spans="1:10" ht="36.75" customHeight="1" x14ac:dyDescent="0.2">
      <c r="A132" s="178"/>
      <c r="B132" s="183" t="s">
        <v>170</v>
      </c>
      <c r="C132" s="184" t="s">
        <v>171</v>
      </c>
      <c r="D132" s="185"/>
      <c r="E132" s="185"/>
      <c r="F132" s="192" t="s">
        <v>24</v>
      </c>
      <c r="G132" s="193"/>
      <c r="H132" s="193"/>
      <c r="I132" s="193">
        <f>'SO 01-1 1 Pol'!G384+'SO 01-1 1 Pol'!G614+'SO 01-2 2 Pol'!G141+'SO 01-3 3 Pol'!G211+'SO 01-601 601 Pol'!G83</f>
        <v>0</v>
      </c>
      <c r="J132" s="189" t="str">
        <f>IF(I172=0,"",I132/I172*100)</f>
        <v/>
      </c>
    </row>
    <row r="133" spans="1:10" ht="36.75" customHeight="1" x14ac:dyDescent="0.2">
      <c r="A133" s="178"/>
      <c r="B133" s="183" t="s">
        <v>172</v>
      </c>
      <c r="C133" s="184" t="s">
        <v>173</v>
      </c>
      <c r="D133" s="185"/>
      <c r="E133" s="185"/>
      <c r="F133" s="192" t="s">
        <v>24</v>
      </c>
      <c r="G133" s="193"/>
      <c r="H133" s="193"/>
      <c r="I133" s="193">
        <f>'SO 01-1 1 Pol'!G504</f>
        <v>0</v>
      </c>
      <c r="J133" s="189" t="str">
        <f>IF(I172=0,"",I133/I172*100)</f>
        <v/>
      </c>
    </row>
    <row r="134" spans="1:10" ht="36.75" customHeight="1" x14ac:dyDescent="0.2">
      <c r="A134" s="178"/>
      <c r="B134" s="183" t="s">
        <v>174</v>
      </c>
      <c r="C134" s="184" t="s">
        <v>175</v>
      </c>
      <c r="D134" s="185"/>
      <c r="E134" s="185"/>
      <c r="F134" s="192" t="s">
        <v>24</v>
      </c>
      <c r="G134" s="193"/>
      <c r="H134" s="193"/>
      <c r="I134" s="193">
        <f>'SO 01-1 1 Pol'!G507+'SO 01-2 2 Pol'!G161+'SO 01-3 3 Pol'!G221+'SO 01-4 4 Pol'!G80+'SO 01-5 5 Pol'!G90+'SO 01-601 601 Pol'!G139+'SO 01-609 609 Pol'!G128</f>
        <v>0</v>
      </c>
      <c r="J134" s="189" t="str">
        <f>IF(I172=0,"",I134/I172*100)</f>
        <v/>
      </c>
    </row>
    <row r="135" spans="1:10" ht="36.75" customHeight="1" x14ac:dyDescent="0.2">
      <c r="A135" s="178"/>
      <c r="B135" s="183" t="s">
        <v>176</v>
      </c>
      <c r="C135" s="184" t="s">
        <v>28</v>
      </c>
      <c r="D135" s="185"/>
      <c r="E135" s="185"/>
      <c r="F135" s="192" t="s">
        <v>24</v>
      </c>
      <c r="G135" s="193"/>
      <c r="H135" s="193"/>
      <c r="I135" s="193">
        <f>'SO 01-604 604 Pol'!G139+'SO 01-605 605 Pol'!G8+'SO 01-606 606 Pol'!G8+'SO 01-607 607 Pol'!G8+'SO 01-608 608 Pol'!G8+'SO 01-902 902 Pol'!G8</f>
        <v>0</v>
      </c>
      <c r="J135" s="189" t="str">
        <f>IF(I172=0,"",I135/I172*100)</f>
        <v/>
      </c>
    </row>
    <row r="136" spans="1:10" ht="36.75" customHeight="1" x14ac:dyDescent="0.2">
      <c r="A136" s="178"/>
      <c r="B136" s="183" t="s">
        <v>177</v>
      </c>
      <c r="C136" s="184" t="s">
        <v>178</v>
      </c>
      <c r="D136" s="185"/>
      <c r="E136" s="185"/>
      <c r="F136" s="192" t="s">
        <v>25</v>
      </c>
      <c r="G136" s="193"/>
      <c r="H136" s="193"/>
      <c r="I136" s="193">
        <f>'SO 01-1 1 Pol'!G510+'SO 01-2 2 Pol'!G39+'SO 01-2 2 Pol'!G164+'SO 01-3 3 Pol'!G224+'SO 01-601 601 Pol'!G142+'SO 01-609 609 Pol'!G130</f>
        <v>0</v>
      </c>
      <c r="J136" s="189" t="str">
        <f>IF(I172=0,"",I136/I172*100)</f>
        <v/>
      </c>
    </row>
    <row r="137" spans="1:10" ht="36.75" customHeight="1" x14ac:dyDescent="0.2">
      <c r="A137" s="178"/>
      <c r="B137" s="183" t="s">
        <v>179</v>
      </c>
      <c r="C137" s="184" t="s">
        <v>180</v>
      </c>
      <c r="D137" s="185"/>
      <c r="E137" s="185"/>
      <c r="F137" s="192" t="s">
        <v>25</v>
      </c>
      <c r="G137" s="193"/>
      <c r="H137" s="193"/>
      <c r="I137" s="193">
        <f>'SO 01-1 1 Pol'!G525</f>
        <v>0</v>
      </c>
      <c r="J137" s="189" t="str">
        <f>IF(I172=0,"",I137/I172*100)</f>
        <v/>
      </c>
    </row>
    <row r="138" spans="1:10" ht="36.75" customHeight="1" x14ac:dyDescent="0.2">
      <c r="A138" s="178"/>
      <c r="B138" s="183" t="s">
        <v>181</v>
      </c>
      <c r="C138" s="184" t="s">
        <v>182</v>
      </c>
      <c r="D138" s="185"/>
      <c r="E138" s="185"/>
      <c r="F138" s="192" t="s">
        <v>25</v>
      </c>
      <c r="G138" s="193"/>
      <c r="H138" s="193"/>
      <c r="I138" s="193">
        <f>'SO 01-1 1 Pol'!G555+'SO 01-1 1 Pol'!G1295+'SO 01-2 2 Pol'!G171+'SO 01-601 601 Pol'!G168+'SO 01-604 604 Pol'!G8+'SO 01-605 605 Pol'!G13+'SO 01-606 606 Pol'!G13+'SO 01-902 902 Pol'!G12</f>
        <v>0</v>
      </c>
      <c r="J138" s="189" t="str">
        <f>IF(I172=0,"",I138/I172*100)</f>
        <v/>
      </c>
    </row>
    <row r="139" spans="1:10" ht="36.75" customHeight="1" x14ac:dyDescent="0.2">
      <c r="A139" s="178"/>
      <c r="B139" s="183" t="s">
        <v>183</v>
      </c>
      <c r="C139" s="184" t="s">
        <v>184</v>
      </c>
      <c r="D139" s="185"/>
      <c r="E139" s="185"/>
      <c r="F139" s="192" t="s">
        <v>25</v>
      </c>
      <c r="G139" s="193"/>
      <c r="H139" s="193"/>
      <c r="I139" s="193">
        <f>'SO 01-1 1 Pol'!G1329+'SO 01-1 1 Pol'!G1350+'SO 01-2 2 Pol'!G179+'SO 01-601 601 Pol'!G181+'SO 01-601 601 Pol'!G187</f>
        <v>0</v>
      </c>
      <c r="J139" s="189" t="str">
        <f>IF(I172=0,"",I139/I172*100)</f>
        <v/>
      </c>
    </row>
    <row r="140" spans="1:10" ht="36.75" customHeight="1" x14ac:dyDescent="0.2">
      <c r="A140" s="178"/>
      <c r="B140" s="183" t="s">
        <v>183</v>
      </c>
      <c r="C140" s="184" t="s">
        <v>185</v>
      </c>
      <c r="D140" s="185"/>
      <c r="E140" s="185"/>
      <c r="F140" s="192" t="s">
        <v>25</v>
      </c>
      <c r="G140" s="193"/>
      <c r="H140" s="193"/>
      <c r="I140" s="193">
        <f>'SO 01-608 608 Pol'!G17</f>
        <v>0</v>
      </c>
      <c r="J140" s="189" t="str">
        <f>IF(I172=0,"",I140/I172*100)</f>
        <v/>
      </c>
    </row>
    <row r="141" spans="1:10" ht="36.75" customHeight="1" x14ac:dyDescent="0.2">
      <c r="A141" s="178"/>
      <c r="B141" s="183" t="s">
        <v>186</v>
      </c>
      <c r="C141" s="184" t="s">
        <v>187</v>
      </c>
      <c r="D141" s="185"/>
      <c r="E141" s="185"/>
      <c r="F141" s="192" t="s">
        <v>25</v>
      </c>
      <c r="G141" s="193"/>
      <c r="H141" s="193"/>
      <c r="I141" s="193">
        <f>'SO 01-1 1 Pol'!G1355+'SO 01-1 1 Pol'!G1376+'SO 01-608 608 Pol'!G13+'SO 01-608 608 Pol'!G23</f>
        <v>0</v>
      </c>
      <c r="J141" s="189" t="str">
        <f>IF(I172=0,"",I141/I172*100)</f>
        <v/>
      </c>
    </row>
    <row r="142" spans="1:10" ht="36.75" customHeight="1" x14ac:dyDescent="0.2">
      <c r="A142" s="178"/>
      <c r="B142" s="183" t="s">
        <v>188</v>
      </c>
      <c r="C142" s="184" t="s">
        <v>189</v>
      </c>
      <c r="D142" s="185"/>
      <c r="E142" s="185"/>
      <c r="F142" s="192" t="s">
        <v>25</v>
      </c>
      <c r="G142" s="193"/>
      <c r="H142" s="193"/>
      <c r="I142" s="193">
        <f>'SO 01-1 1 Pol'!G1369</f>
        <v>0</v>
      </c>
      <c r="J142" s="189" t="str">
        <f>IF(I172=0,"",I142/I172*100)</f>
        <v/>
      </c>
    </row>
    <row r="143" spans="1:10" ht="36.75" customHeight="1" x14ac:dyDescent="0.2">
      <c r="A143" s="178"/>
      <c r="B143" s="183" t="s">
        <v>190</v>
      </c>
      <c r="C143" s="184" t="s">
        <v>191</v>
      </c>
      <c r="D143" s="185"/>
      <c r="E143" s="185"/>
      <c r="F143" s="192" t="s">
        <v>25</v>
      </c>
      <c r="G143" s="193"/>
      <c r="H143" s="193"/>
      <c r="I143" s="193">
        <f>'SO 01-1 1 Pol'!G1379</f>
        <v>0</v>
      </c>
      <c r="J143" s="189" t="str">
        <f>IF(I172=0,"",I143/I172*100)</f>
        <v/>
      </c>
    </row>
    <row r="144" spans="1:10" ht="36.75" customHeight="1" x14ac:dyDescent="0.2">
      <c r="A144" s="178"/>
      <c r="B144" s="183" t="s">
        <v>192</v>
      </c>
      <c r="C144" s="184" t="s">
        <v>193</v>
      </c>
      <c r="D144" s="185"/>
      <c r="E144" s="185"/>
      <c r="F144" s="192" t="s">
        <v>25</v>
      </c>
      <c r="G144" s="193"/>
      <c r="H144" s="193"/>
      <c r="I144" s="193">
        <f>'SO 01-604 604 Pol'!G26</f>
        <v>0</v>
      </c>
      <c r="J144" s="189" t="str">
        <f>IF(I172=0,"",I144/I172*100)</f>
        <v/>
      </c>
    </row>
    <row r="145" spans="1:10" ht="36.75" customHeight="1" x14ac:dyDescent="0.2">
      <c r="A145" s="178"/>
      <c r="B145" s="183" t="s">
        <v>194</v>
      </c>
      <c r="C145" s="184" t="s">
        <v>195</v>
      </c>
      <c r="D145" s="185"/>
      <c r="E145" s="185"/>
      <c r="F145" s="192" t="s">
        <v>25</v>
      </c>
      <c r="G145" s="193"/>
      <c r="H145" s="193"/>
      <c r="I145" s="193">
        <f>'SO 01-604 604 Pol'!G53+'SO 01-605 605 Pol'!G27</f>
        <v>0</v>
      </c>
      <c r="J145" s="189" t="str">
        <f>IF(I172=0,"",I145/I172*100)</f>
        <v/>
      </c>
    </row>
    <row r="146" spans="1:10" ht="36.75" customHeight="1" x14ac:dyDescent="0.2">
      <c r="A146" s="178"/>
      <c r="B146" s="183" t="s">
        <v>196</v>
      </c>
      <c r="C146" s="184" t="s">
        <v>197</v>
      </c>
      <c r="D146" s="185"/>
      <c r="E146" s="185"/>
      <c r="F146" s="192" t="s">
        <v>25</v>
      </c>
      <c r="G146" s="193"/>
      <c r="H146" s="193"/>
      <c r="I146" s="193">
        <f>'SO 01-604 604 Pol'!G70+'SO 01-605 605 Pol'!G39+'SO 01-606 606 Pol'!G30+'SO 01-902 902 Pol'!G17</f>
        <v>0</v>
      </c>
      <c r="J146" s="189" t="str">
        <f>IF(I172=0,"",I146/I172*100)</f>
        <v/>
      </c>
    </row>
    <row r="147" spans="1:10" ht="36.75" customHeight="1" x14ac:dyDescent="0.2">
      <c r="A147" s="178"/>
      <c r="B147" s="183" t="s">
        <v>198</v>
      </c>
      <c r="C147" s="184" t="s">
        <v>199</v>
      </c>
      <c r="D147" s="185"/>
      <c r="E147" s="185"/>
      <c r="F147" s="192" t="s">
        <v>25</v>
      </c>
      <c r="G147" s="193"/>
      <c r="H147" s="193"/>
      <c r="I147" s="193">
        <f>'SO 01-604 604 Pol'!G93+'SO 01-605 605 Pol'!G57+'SO 01-606 606 Pol'!G60+'SO 01-607 607 Pol'!G10+'SO 01-902 902 Pol'!G30</f>
        <v>0</v>
      </c>
      <c r="J147" s="189" t="str">
        <f>IF(I172=0,"",I147/I172*100)</f>
        <v/>
      </c>
    </row>
    <row r="148" spans="1:10" ht="36.75" customHeight="1" x14ac:dyDescent="0.2">
      <c r="A148" s="178"/>
      <c r="B148" s="183" t="s">
        <v>200</v>
      </c>
      <c r="C148" s="184" t="s">
        <v>201</v>
      </c>
      <c r="D148" s="185"/>
      <c r="E148" s="185"/>
      <c r="F148" s="192" t="s">
        <v>25</v>
      </c>
      <c r="G148" s="193"/>
      <c r="H148" s="193"/>
      <c r="I148" s="193">
        <f>'SO 01-606 606 Pol'!G73+'SO 01-607 607 Pol'!G14</f>
        <v>0</v>
      </c>
      <c r="J148" s="189" t="str">
        <f>IF(I172=0,"",I148/I172*100)</f>
        <v/>
      </c>
    </row>
    <row r="149" spans="1:10" ht="36.75" customHeight="1" x14ac:dyDescent="0.2">
      <c r="A149" s="178"/>
      <c r="B149" s="183" t="s">
        <v>202</v>
      </c>
      <c r="C149" s="184" t="s">
        <v>203</v>
      </c>
      <c r="D149" s="185"/>
      <c r="E149" s="185"/>
      <c r="F149" s="192" t="s">
        <v>25</v>
      </c>
      <c r="G149" s="193"/>
      <c r="H149" s="193"/>
      <c r="I149" s="193">
        <f>'SO 01-1 1 Pol'!G558+'SO 01-1 1 Pol'!G1267</f>
        <v>0</v>
      </c>
      <c r="J149" s="189" t="str">
        <f>IF(I172=0,"",I149/I172*100)</f>
        <v/>
      </c>
    </row>
    <row r="150" spans="1:10" ht="36.75" customHeight="1" x14ac:dyDescent="0.2">
      <c r="A150" s="178"/>
      <c r="B150" s="183" t="s">
        <v>204</v>
      </c>
      <c r="C150" s="184" t="s">
        <v>205</v>
      </c>
      <c r="D150" s="185"/>
      <c r="E150" s="185"/>
      <c r="F150" s="192" t="s">
        <v>25</v>
      </c>
      <c r="G150" s="193"/>
      <c r="H150" s="193"/>
      <c r="I150" s="193">
        <f>'SO 01-1 1 Pol'!G1286</f>
        <v>0</v>
      </c>
      <c r="J150" s="189" t="str">
        <f>IF(I172=0,"",I150/I172*100)</f>
        <v/>
      </c>
    </row>
    <row r="151" spans="1:10" ht="36.75" customHeight="1" x14ac:dyDescent="0.2">
      <c r="A151" s="178"/>
      <c r="B151" s="183" t="s">
        <v>206</v>
      </c>
      <c r="C151" s="184" t="s">
        <v>207</v>
      </c>
      <c r="D151" s="185"/>
      <c r="E151" s="185"/>
      <c r="F151" s="192" t="s">
        <v>25</v>
      </c>
      <c r="G151" s="193"/>
      <c r="H151" s="193"/>
      <c r="I151" s="193">
        <f>'SO 01-1 1 Pol'!G1218+'SO 01-2 2 Pol'!G184</f>
        <v>0</v>
      </c>
      <c r="J151" s="189" t="str">
        <f>IF(I172=0,"",I151/I172*100)</f>
        <v/>
      </c>
    </row>
    <row r="152" spans="1:10" ht="36.75" customHeight="1" x14ac:dyDescent="0.2">
      <c r="A152" s="178"/>
      <c r="B152" s="183" t="s">
        <v>208</v>
      </c>
      <c r="C152" s="184" t="s">
        <v>209</v>
      </c>
      <c r="D152" s="185"/>
      <c r="E152" s="185"/>
      <c r="F152" s="192" t="s">
        <v>25</v>
      </c>
      <c r="G152" s="193"/>
      <c r="H152" s="193"/>
      <c r="I152" s="193">
        <f>'SO 01-1 1 Pol'!G1256</f>
        <v>0</v>
      </c>
      <c r="J152" s="189" t="str">
        <f>IF(I172=0,"",I152/I172*100)</f>
        <v/>
      </c>
    </row>
    <row r="153" spans="1:10" ht="36.75" customHeight="1" x14ac:dyDescent="0.2">
      <c r="A153" s="178"/>
      <c r="B153" s="183" t="s">
        <v>210</v>
      </c>
      <c r="C153" s="184" t="s">
        <v>211</v>
      </c>
      <c r="D153" s="185"/>
      <c r="E153" s="185"/>
      <c r="F153" s="192" t="s">
        <v>25</v>
      </c>
      <c r="G153" s="193"/>
      <c r="H153" s="193"/>
      <c r="I153" s="193">
        <f>'SO 01-1 1 Pol'!G562+'SO 01-1 1 Pol'!G1004+'SO 01-3 3 Pol'!G232+'SO 01-601 601 Pol'!G191</f>
        <v>0</v>
      </c>
      <c r="J153" s="189" t="str">
        <f>IF(I172=0,"",I153/I172*100)</f>
        <v/>
      </c>
    </row>
    <row r="154" spans="1:10" ht="36.75" customHeight="1" x14ac:dyDescent="0.2">
      <c r="A154" s="178"/>
      <c r="B154" s="183" t="s">
        <v>212</v>
      </c>
      <c r="C154" s="184" t="s">
        <v>213</v>
      </c>
      <c r="D154" s="185"/>
      <c r="E154" s="185"/>
      <c r="F154" s="192" t="s">
        <v>25</v>
      </c>
      <c r="G154" s="193"/>
      <c r="H154" s="193"/>
      <c r="I154" s="193">
        <f>'SO 01-1 1 Pol'!G566+'SO 01-1 1 Pol'!G682+'SO 01-1 1 Pol'!G798+'SO 01-1 1 Pol'!G808+'SO 01-2 2 Pol'!G235+'SO 01-3 3 Pol'!G242+'SO 01-601 601 Pol'!G194+'SO 01-604 604 Pol'!G130+'SO 01-605 605 Pol'!G77+'SO 01-606 606 Pol'!G80</f>
        <v>0</v>
      </c>
      <c r="J154" s="189" t="str">
        <f>IF(I172=0,"",I154/I172*100)</f>
        <v/>
      </c>
    </row>
    <row r="155" spans="1:10" ht="36.75" customHeight="1" x14ac:dyDescent="0.2">
      <c r="A155" s="178"/>
      <c r="B155" s="183" t="s">
        <v>214</v>
      </c>
      <c r="C155" s="184" t="s">
        <v>215</v>
      </c>
      <c r="D155" s="185"/>
      <c r="E155" s="185"/>
      <c r="F155" s="192" t="s">
        <v>25</v>
      </c>
      <c r="G155" s="193"/>
      <c r="H155" s="193"/>
      <c r="I155" s="193">
        <f>'SO 01-1 1 Pol'!G929+'SO 01-1 1 Pol'!G1406+'SO 01-601 601 Pol'!G212</f>
        <v>0</v>
      </c>
      <c r="J155" s="189" t="str">
        <f>IF(I172=0,"",I155/I172*100)</f>
        <v/>
      </c>
    </row>
    <row r="156" spans="1:10" ht="36.75" customHeight="1" x14ac:dyDescent="0.2">
      <c r="A156" s="178"/>
      <c r="B156" s="183" t="s">
        <v>216</v>
      </c>
      <c r="C156" s="184" t="s">
        <v>217</v>
      </c>
      <c r="D156" s="185"/>
      <c r="E156" s="185"/>
      <c r="F156" s="192" t="s">
        <v>25</v>
      </c>
      <c r="G156" s="193"/>
      <c r="H156" s="193"/>
      <c r="I156" s="193">
        <f>'SO 01-1 1 Pol'!G934</f>
        <v>0</v>
      </c>
      <c r="J156" s="189" t="str">
        <f>IF(I172=0,"",I156/I172*100)</f>
        <v/>
      </c>
    </row>
    <row r="157" spans="1:10" ht="36.75" customHeight="1" x14ac:dyDescent="0.2">
      <c r="A157" s="178"/>
      <c r="B157" s="183" t="s">
        <v>218</v>
      </c>
      <c r="C157" s="184" t="s">
        <v>219</v>
      </c>
      <c r="D157" s="185"/>
      <c r="E157" s="185"/>
      <c r="F157" s="192" t="s">
        <v>25</v>
      </c>
      <c r="G157" s="193"/>
      <c r="H157" s="193"/>
      <c r="I157" s="193">
        <f>'SO 01-1 1 Pol'!G940+'SO 01-601 601 Pol'!G254</f>
        <v>0</v>
      </c>
      <c r="J157" s="189" t="str">
        <f>IF(I172=0,"",I157/I172*100)</f>
        <v/>
      </c>
    </row>
    <row r="158" spans="1:10" ht="36.75" customHeight="1" x14ac:dyDescent="0.2">
      <c r="A158" s="178"/>
      <c r="B158" s="183" t="s">
        <v>220</v>
      </c>
      <c r="C158" s="184" t="s">
        <v>221</v>
      </c>
      <c r="D158" s="185"/>
      <c r="E158" s="185"/>
      <c r="F158" s="192" t="s">
        <v>25</v>
      </c>
      <c r="G158" s="193"/>
      <c r="H158" s="193"/>
      <c r="I158" s="193">
        <f>'SO 01-1 1 Pol'!G954+'SO 01-2 2 Pol'!G242+'SO 01-3 3 Pol'!G282+'SO 01-601 601 Pol'!G240+'SO 01-604 604 Pol'!G134+'SO 01-605 605 Pol'!G81+'SO 01-606 606 Pol'!G84+'SO 01-607 607 Pol'!G18+'SO 01-902 902 Pol'!G33</f>
        <v>0</v>
      </c>
      <c r="J158" s="189" t="str">
        <f>IF(I172=0,"",I158/I172*100)</f>
        <v/>
      </c>
    </row>
    <row r="159" spans="1:10" ht="36.75" customHeight="1" x14ac:dyDescent="0.2">
      <c r="A159" s="178"/>
      <c r="B159" s="183" t="s">
        <v>222</v>
      </c>
      <c r="C159" s="184" t="s">
        <v>223</v>
      </c>
      <c r="D159" s="185"/>
      <c r="E159" s="185"/>
      <c r="F159" s="192" t="s">
        <v>25</v>
      </c>
      <c r="G159" s="193"/>
      <c r="H159" s="193"/>
      <c r="I159" s="193">
        <f>'SO 01-1 1 Pol'!G972+'SO 01-601 601 Pol'!G257</f>
        <v>0</v>
      </c>
      <c r="J159" s="189" t="str">
        <f>IF(I172=0,"",I159/I172*100)</f>
        <v/>
      </c>
    </row>
    <row r="160" spans="1:10" ht="36.75" customHeight="1" x14ac:dyDescent="0.2">
      <c r="A160" s="178"/>
      <c r="B160" s="183" t="s">
        <v>224</v>
      </c>
      <c r="C160" s="184" t="s">
        <v>225</v>
      </c>
      <c r="D160" s="185"/>
      <c r="E160" s="185"/>
      <c r="F160" s="192" t="s">
        <v>25</v>
      </c>
      <c r="G160" s="193"/>
      <c r="H160" s="193"/>
      <c r="I160" s="193">
        <f>'SO 01-1 1 Pol'!G977</f>
        <v>0</v>
      </c>
      <c r="J160" s="189" t="str">
        <f>IF(I172=0,"",I160/I172*100)</f>
        <v/>
      </c>
    </row>
    <row r="161" spans="1:10" ht="36.75" customHeight="1" x14ac:dyDescent="0.2">
      <c r="A161" s="178"/>
      <c r="B161" s="183" t="s">
        <v>226</v>
      </c>
      <c r="C161" s="184" t="s">
        <v>227</v>
      </c>
      <c r="D161" s="185"/>
      <c r="E161" s="185"/>
      <c r="F161" s="192" t="s">
        <v>25</v>
      </c>
      <c r="G161" s="193"/>
      <c r="H161" s="193"/>
      <c r="I161" s="193">
        <f>'SO 01-1 1 Pol'!G1002</f>
        <v>0</v>
      </c>
      <c r="J161" s="189" t="str">
        <f>IF(I172=0,"",I161/I172*100)</f>
        <v/>
      </c>
    </row>
    <row r="162" spans="1:10" ht="36.75" customHeight="1" x14ac:dyDescent="0.2">
      <c r="A162" s="178"/>
      <c r="B162" s="183" t="s">
        <v>228</v>
      </c>
      <c r="C162" s="184" t="s">
        <v>229</v>
      </c>
      <c r="D162" s="185"/>
      <c r="E162" s="185"/>
      <c r="F162" s="192" t="s">
        <v>25</v>
      </c>
      <c r="G162" s="193"/>
      <c r="H162" s="193"/>
      <c r="I162" s="193">
        <f>'SO 01-3 3 Pol'!G292</f>
        <v>0</v>
      </c>
      <c r="J162" s="189" t="str">
        <f>IF(I172=0,"",I162/I172*100)</f>
        <v/>
      </c>
    </row>
    <row r="163" spans="1:10" ht="36.75" customHeight="1" x14ac:dyDescent="0.2">
      <c r="A163" s="178"/>
      <c r="B163" s="183" t="s">
        <v>230</v>
      </c>
      <c r="C163" s="184" t="s">
        <v>231</v>
      </c>
      <c r="D163" s="185"/>
      <c r="E163" s="185"/>
      <c r="F163" s="192" t="s">
        <v>26</v>
      </c>
      <c r="G163" s="193"/>
      <c r="H163" s="193"/>
      <c r="I163" s="193">
        <f>'SO 01-1 1 Pol'!G570+'SO 01-1 1 Pol'!G621+'SO 01-2 2 Pol'!G247+'SO 01-602 602 Pol'!G8</f>
        <v>0</v>
      </c>
      <c r="J163" s="189" t="str">
        <f>IF(I172=0,"",I163/I172*100)</f>
        <v/>
      </c>
    </row>
    <row r="164" spans="1:10" ht="36.75" customHeight="1" x14ac:dyDescent="0.2">
      <c r="A164" s="178"/>
      <c r="B164" s="183" t="s">
        <v>232</v>
      </c>
      <c r="C164" s="184" t="s">
        <v>233</v>
      </c>
      <c r="D164" s="185"/>
      <c r="E164" s="185"/>
      <c r="F164" s="192" t="s">
        <v>26</v>
      </c>
      <c r="G164" s="193"/>
      <c r="H164" s="193"/>
      <c r="I164" s="193">
        <f>'SO 01-1 1 Pol'!G1347+'SO 01-1 1 Pol'!G1373</f>
        <v>0</v>
      </c>
      <c r="J164" s="189" t="str">
        <f>IF(I172=0,"",I164/I172*100)</f>
        <v/>
      </c>
    </row>
    <row r="165" spans="1:10" ht="36.75" customHeight="1" x14ac:dyDescent="0.2">
      <c r="A165" s="178"/>
      <c r="B165" s="183" t="s">
        <v>234</v>
      </c>
      <c r="C165" s="184" t="s">
        <v>235</v>
      </c>
      <c r="D165" s="185"/>
      <c r="E165" s="185"/>
      <c r="F165" s="192" t="s">
        <v>26</v>
      </c>
      <c r="G165" s="193"/>
      <c r="H165" s="193"/>
      <c r="I165" s="193">
        <f>'SO 01-601 601 Pol'!G184+'SO 01-601 601 Pol'!G287+'SO 01-609 609 Pol'!G144</f>
        <v>0</v>
      </c>
      <c r="J165" s="189" t="str">
        <f>IF(I172=0,"",I165/I172*100)</f>
        <v/>
      </c>
    </row>
    <row r="166" spans="1:10" ht="36.75" customHeight="1" x14ac:dyDescent="0.2">
      <c r="A166" s="178"/>
      <c r="B166" s="183" t="s">
        <v>236</v>
      </c>
      <c r="C166" s="184" t="s">
        <v>237</v>
      </c>
      <c r="D166" s="185"/>
      <c r="E166" s="185"/>
      <c r="F166" s="192" t="s">
        <v>26</v>
      </c>
      <c r="G166" s="193"/>
      <c r="H166" s="193"/>
      <c r="I166" s="193">
        <f>'SO 01-1 1 Pol'!G685</f>
        <v>0</v>
      </c>
      <c r="J166" s="189" t="str">
        <f>IF(I172=0,"",I166/I172*100)</f>
        <v/>
      </c>
    </row>
    <row r="167" spans="1:10" ht="36.75" customHeight="1" x14ac:dyDescent="0.2">
      <c r="A167" s="178"/>
      <c r="B167" s="183" t="s">
        <v>238</v>
      </c>
      <c r="C167" s="184" t="s">
        <v>239</v>
      </c>
      <c r="D167" s="185"/>
      <c r="E167" s="185"/>
      <c r="F167" s="192" t="s">
        <v>26</v>
      </c>
      <c r="G167" s="193"/>
      <c r="H167" s="193"/>
      <c r="I167" s="193">
        <f>'SO 01-1 1 Pol'!G800</f>
        <v>0</v>
      </c>
      <c r="J167" s="189" t="str">
        <f>IF(I172=0,"",I167/I172*100)</f>
        <v/>
      </c>
    </row>
    <row r="168" spans="1:10" ht="36.75" customHeight="1" x14ac:dyDescent="0.2">
      <c r="A168" s="178"/>
      <c r="B168" s="183" t="s">
        <v>240</v>
      </c>
      <c r="C168" s="184" t="s">
        <v>241</v>
      </c>
      <c r="D168" s="185"/>
      <c r="E168" s="185"/>
      <c r="F168" s="192" t="s">
        <v>26</v>
      </c>
      <c r="G168" s="193"/>
      <c r="H168" s="193"/>
      <c r="I168" s="193">
        <f>'SO 01-603a 603a Pol'!G8+'SO 01-603b 603b Pol'!G8</f>
        <v>0</v>
      </c>
      <c r="J168" s="189" t="str">
        <f>IF(I172=0,"",I168/I172*100)</f>
        <v/>
      </c>
    </row>
    <row r="169" spans="1:10" ht="36.75" customHeight="1" x14ac:dyDescent="0.2">
      <c r="A169" s="178"/>
      <c r="B169" s="183" t="s">
        <v>242</v>
      </c>
      <c r="C169" s="184" t="s">
        <v>173</v>
      </c>
      <c r="D169" s="185"/>
      <c r="E169" s="185"/>
      <c r="F169" s="192" t="s">
        <v>243</v>
      </c>
      <c r="G169" s="193"/>
      <c r="H169" s="193"/>
      <c r="I169" s="193">
        <f>'SO 01-1 1 Pol'!G1412+'SO 01-2 2 Pol'!G251+'SO 01-3 3 Pol'!G334+'SO 01-5 5 Pol'!G93+'SO 01-601 601 Pol'!G296+'SO 01-609 609 Pol'!G149</f>
        <v>0</v>
      </c>
      <c r="J169" s="189" t="str">
        <f>IF(I172=0,"",I169/I172*100)</f>
        <v/>
      </c>
    </row>
    <row r="170" spans="1:10" ht="36.75" customHeight="1" x14ac:dyDescent="0.2">
      <c r="A170" s="178"/>
      <c r="B170" s="183" t="s">
        <v>244</v>
      </c>
      <c r="C170" s="184" t="s">
        <v>27</v>
      </c>
      <c r="D170" s="185"/>
      <c r="E170" s="185"/>
      <c r="F170" s="192" t="s">
        <v>244</v>
      </c>
      <c r="G170" s="193"/>
      <c r="H170" s="193"/>
      <c r="I170" s="193">
        <f>'SO 01-ON+VN 700 Naklady'!G8</f>
        <v>0</v>
      </c>
      <c r="J170" s="189" t="str">
        <f>IF(I172=0,"",I170/I172*100)</f>
        <v/>
      </c>
    </row>
    <row r="171" spans="1:10" ht="36.75" customHeight="1" x14ac:dyDescent="0.2">
      <c r="A171" s="178"/>
      <c r="B171" s="183" t="s">
        <v>245</v>
      </c>
      <c r="C171" s="184" t="s">
        <v>28</v>
      </c>
      <c r="D171" s="185"/>
      <c r="E171" s="185"/>
      <c r="F171" s="192" t="s">
        <v>245</v>
      </c>
      <c r="G171" s="193"/>
      <c r="H171" s="193"/>
      <c r="I171" s="193">
        <f>'SO 01-ON+VN 700 Naklady'!G59</f>
        <v>0</v>
      </c>
      <c r="J171" s="189" t="str">
        <f>IF(I172=0,"",I171/I172*100)</f>
        <v/>
      </c>
    </row>
    <row r="172" spans="1:10" ht="25.5" customHeight="1" x14ac:dyDescent="0.2">
      <c r="A172" s="179"/>
      <c r="B172" s="186" t="s">
        <v>1</v>
      </c>
      <c r="C172" s="187"/>
      <c r="D172" s="188"/>
      <c r="E172" s="188"/>
      <c r="F172" s="194"/>
      <c r="G172" s="195"/>
      <c r="H172" s="195"/>
      <c r="I172" s="195">
        <f>SUM(I117:I171)</f>
        <v>0</v>
      </c>
      <c r="J172" s="190">
        <f>SUM(J117:J171)</f>
        <v>0</v>
      </c>
    </row>
    <row r="173" spans="1:10" x14ac:dyDescent="0.2">
      <c r="F173" s="135"/>
      <c r="G173" s="135"/>
      <c r="H173" s="135"/>
      <c r="I173" s="135"/>
      <c r="J173" s="191"/>
    </row>
    <row r="174" spans="1:10" x14ac:dyDescent="0.2">
      <c r="F174" s="135"/>
      <c r="G174" s="135"/>
      <c r="H174" s="135"/>
      <c r="I174" s="135"/>
      <c r="J174" s="191"/>
    </row>
    <row r="175" spans="1:10" x14ac:dyDescent="0.2">
      <c r="F175" s="135"/>
      <c r="G175" s="135"/>
      <c r="H175" s="135"/>
      <c r="I175" s="135"/>
      <c r="J175" s="191"/>
    </row>
  </sheetData>
  <sheetProtection algorithmName="SHA-512" hashValue="4nSaQYT5u8UbTMnUE4typVahulWG6j+jUaQEjlvxypuy976TAONCDF+jPRKwIpOizIn/ps1moAVbdRKcLD2qHQ==" saltValue="5QBztuxtFaBFQ88nP1Xo2Q=="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33">
    <mergeCell ref="C170:E170"/>
    <mergeCell ref="C171:E171"/>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74:E74"/>
    <mergeCell ref="B75:E75"/>
    <mergeCell ref="C117:E117"/>
    <mergeCell ref="C118:E118"/>
    <mergeCell ref="C119:E119"/>
    <mergeCell ref="C69:E69"/>
    <mergeCell ref="C70:E70"/>
    <mergeCell ref="C71:E71"/>
    <mergeCell ref="C72:E72"/>
    <mergeCell ref="C73:E73"/>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11"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AB3EB-BA7E-489D-90C1-33003D2AC915}">
  <sheetPr codeName="List19">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101</v>
      </c>
      <c r="C3" s="201" t="s">
        <v>102</v>
      </c>
      <c r="D3" s="199"/>
      <c r="E3" s="199"/>
      <c r="F3" s="199"/>
      <c r="G3" s="200"/>
      <c r="AC3" s="176" t="s">
        <v>248</v>
      </c>
      <c r="AG3" t="s">
        <v>251</v>
      </c>
    </row>
    <row r="4" spans="1:60" ht="24.95" customHeight="1" x14ac:dyDescent="0.2">
      <c r="A4" s="202" t="s">
        <v>9</v>
      </c>
      <c r="B4" s="203" t="s">
        <v>103</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176</v>
      </c>
      <c r="C8" s="246" t="s">
        <v>28</v>
      </c>
      <c r="D8" s="231"/>
      <c r="E8" s="232"/>
      <c r="F8" s="233"/>
      <c r="G8" s="233">
        <f>SUMIF(AG9:AG11,"&lt;&gt;NOR",G9:G11)</f>
        <v>0</v>
      </c>
      <c r="H8" s="233"/>
      <c r="I8" s="233">
        <f>SUM(I9:I11)</f>
        <v>0</v>
      </c>
      <c r="J8" s="233"/>
      <c r="K8" s="233">
        <f>SUM(K9:K11)</f>
        <v>0</v>
      </c>
      <c r="L8" s="233"/>
      <c r="M8" s="233">
        <f>SUM(M9:M11)</f>
        <v>0</v>
      </c>
      <c r="N8" s="232"/>
      <c r="O8" s="232">
        <f>SUM(O9:O11)</f>
        <v>0</v>
      </c>
      <c r="P8" s="232"/>
      <c r="Q8" s="232">
        <f>SUM(Q9:Q11)</f>
        <v>0</v>
      </c>
      <c r="R8" s="233"/>
      <c r="S8" s="233"/>
      <c r="T8" s="234"/>
      <c r="U8" s="228"/>
      <c r="V8" s="228">
        <f>SUM(V9:V11)</f>
        <v>0</v>
      </c>
      <c r="W8" s="228"/>
      <c r="X8" s="228"/>
      <c r="Y8" s="228"/>
      <c r="AG8" t="s">
        <v>276</v>
      </c>
    </row>
    <row r="9" spans="1:60" ht="22.5" outlineLevel="1" x14ac:dyDescent="0.2">
      <c r="A9" s="257">
        <v>1</v>
      </c>
      <c r="B9" s="258" t="s">
        <v>3523</v>
      </c>
      <c r="C9" s="265" t="s">
        <v>3524</v>
      </c>
      <c r="D9" s="259" t="s">
        <v>3211</v>
      </c>
      <c r="E9" s="260">
        <v>70</v>
      </c>
      <c r="F9" s="261"/>
      <c r="G9" s="262">
        <f>ROUND(E9*F9,2)</f>
        <v>0</v>
      </c>
      <c r="H9" s="261"/>
      <c r="I9" s="262">
        <f>ROUND(E9*H9,2)</f>
        <v>0</v>
      </c>
      <c r="J9" s="261"/>
      <c r="K9" s="262">
        <f>ROUND(E9*J9,2)</f>
        <v>0</v>
      </c>
      <c r="L9" s="262">
        <v>21</v>
      </c>
      <c r="M9" s="262">
        <f>G9*(1+L9/100)</f>
        <v>0</v>
      </c>
      <c r="N9" s="260">
        <v>0</v>
      </c>
      <c r="O9" s="260">
        <f>ROUND(E9*N9,2)</f>
        <v>0</v>
      </c>
      <c r="P9" s="260">
        <v>0</v>
      </c>
      <c r="Q9" s="260">
        <f>ROUND(E9*P9,2)</f>
        <v>0</v>
      </c>
      <c r="R9" s="262"/>
      <c r="S9" s="262" t="s">
        <v>316</v>
      </c>
      <c r="T9" s="263" t="s">
        <v>281</v>
      </c>
      <c r="U9" s="222">
        <v>0</v>
      </c>
      <c r="V9" s="222">
        <f>ROUND(E9*U9,2)</f>
        <v>0</v>
      </c>
      <c r="W9" s="222"/>
      <c r="X9" s="222" t="s">
        <v>399</v>
      </c>
      <c r="Y9" s="222" t="s">
        <v>283</v>
      </c>
      <c r="Z9" s="212"/>
      <c r="AA9" s="212"/>
      <c r="AB9" s="212"/>
      <c r="AC9" s="212"/>
      <c r="AD9" s="212"/>
      <c r="AE9" s="212"/>
      <c r="AF9" s="212"/>
      <c r="AG9" s="212" t="s">
        <v>1016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57">
        <v>2</v>
      </c>
      <c r="B10" s="258" t="s">
        <v>3492</v>
      </c>
      <c r="C10" s="265" t="s">
        <v>3522</v>
      </c>
      <c r="D10" s="259" t="s">
        <v>564</v>
      </c>
      <c r="E10" s="260">
        <v>84</v>
      </c>
      <c r="F10" s="261"/>
      <c r="G10" s="262">
        <f>ROUND(E10*F10,2)</f>
        <v>0</v>
      </c>
      <c r="H10" s="261"/>
      <c r="I10" s="262">
        <f>ROUND(E10*H10,2)</f>
        <v>0</v>
      </c>
      <c r="J10" s="261"/>
      <c r="K10" s="262">
        <f>ROUND(E10*J10,2)</f>
        <v>0</v>
      </c>
      <c r="L10" s="262">
        <v>21</v>
      </c>
      <c r="M10" s="262">
        <f>G10*(1+L10/100)</f>
        <v>0</v>
      </c>
      <c r="N10" s="260">
        <v>0</v>
      </c>
      <c r="O10" s="260">
        <f>ROUND(E10*N10,2)</f>
        <v>0</v>
      </c>
      <c r="P10" s="260">
        <v>0</v>
      </c>
      <c r="Q10" s="260">
        <f>ROUND(E10*P10,2)</f>
        <v>0</v>
      </c>
      <c r="R10" s="262"/>
      <c r="S10" s="262" t="s">
        <v>316</v>
      </c>
      <c r="T10" s="263" t="s">
        <v>281</v>
      </c>
      <c r="U10" s="222">
        <v>0</v>
      </c>
      <c r="V10" s="222">
        <f>ROUND(E10*U10,2)</f>
        <v>0</v>
      </c>
      <c r="W10" s="222"/>
      <c r="X10" s="222" t="s">
        <v>3229</v>
      </c>
      <c r="Y10" s="222" t="s">
        <v>283</v>
      </c>
      <c r="Z10" s="212"/>
      <c r="AA10" s="212"/>
      <c r="AB10" s="212"/>
      <c r="AC10" s="212"/>
      <c r="AD10" s="212"/>
      <c r="AE10" s="212"/>
      <c r="AF10" s="212"/>
      <c r="AG10" s="212" t="s">
        <v>3501</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57">
        <v>3</v>
      </c>
      <c r="B11" s="258" t="s">
        <v>3492</v>
      </c>
      <c r="C11" s="265" t="s">
        <v>3520</v>
      </c>
      <c r="D11" s="259" t="s">
        <v>564</v>
      </c>
      <c r="E11" s="260">
        <v>84</v>
      </c>
      <c r="F11" s="261"/>
      <c r="G11" s="262">
        <f>ROUND(E11*F11,2)</f>
        <v>0</v>
      </c>
      <c r="H11" s="261"/>
      <c r="I11" s="262">
        <f>ROUND(E11*H11,2)</f>
        <v>0</v>
      </c>
      <c r="J11" s="261"/>
      <c r="K11" s="262">
        <f>ROUND(E11*J11,2)</f>
        <v>0</v>
      </c>
      <c r="L11" s="262">
        <v>21</v>
      </c>
      <c r="M11" s="262">
        <f>G11*(1+L11/100)</f>
        <v>0</v>
      </c>
      <c r="N11" s="260">
        <v>0</v>
      </c>
      <c r="O11" s="260">
        <f>ROUND(E11*N11,2)</f>
        <v>0</v>
      </c>
      <c r="P11" s="260">
        <v>0</v>
      </c>
      <c r="Q11" s="260">
        <f>ROUND(E11*P11,2)</f>
        <v>0</v>
      </c>
      <c r="R11" s="262"/>
      <c r="S11" s="262" t="s">
        <v>316</v>
      </c>
      <c r="T11" s="263" t="s">
        <v>281</v>
      </c>
      <c r="U11" s="222">
        <v>0</v>
      </c>
      <c r="V11" s="222">
        <f>ROUND(E11*U11,2)</f>
        <v>0</v>
      </c>
      <c r="W11" s="222"/>
      <c r="X11" s="222" t="s">
        <v>3229</v>
      </c>
      <c r="Y11" s="222" t="s">
        <v>283</v>
      </c>
      <c r="Z11" s="212"/>
      <c r="AA11" s="212"/>
      <c r="AB11" s="212"/>
      <c r="AC11" s="212"/>
      <c r="AD11" s="212"/>
      <c r="AE11" s="212"/>
      <c r="AF11" s="212"/>
      <c r="AG11" s="212" t="s">
        <v>3501</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x14ac:dyDescent="0.2">
      <c r="A12" s="229" t="s">
        <v>275</v>
      </c>
      <c r="B12" s="230" t="s">
        <v>181</v>
      </c>
      <c r="C12" s="246" t="s">
        <v>182</v>
      </c>
      <c r="D12" s="231"/>
      <c r="E12" s="232"/>
      <c r="F12" s="233"/>
      <c r="G12" s="233">
        <f>SUMIF(AG13:AG16,"&lt;&gt;NOR",G13:G16)</f>
        <v>0</v>
      </c>
      <c r="H12" s="233"/>
      <c r="I12" s="233">
        <f>SUM(I13:I16)</f>
        <v>0</v>
      </c>
      <c r="J12" s="233"/>
      <c r="K12" s="233">
        <f>SUM(K13:K16)</f>
        <v>0</v>
      </c>
      <c r="L12" s="233"/>
      <c r="M12" s="233">
        <f>SUM(M13:M16)</f>
        <v>0</v>
      </c>
      <c r="N12" s="232"/>
      <c r="O12" s="232">
        <f>SUM(O13:O16)</f>
        <v>0</v>
      </c>
      <c r="P12" s="232"/>
      <c r="Q12" s="232">
        <f>SUM(Q13:Q16)</f>
        <v>0</v>
      </c>
      <c r="R12" s="233"/>
      <c r="S12" s="233"/>
      <c r="T12" s="234"/>
      <c r="U12" s="228"/>
      <c r="V12" s="228">
        <f>SUM(V13:V16)</f>
        <v>0.26</v>
      </c>
      <c r="W12" s="228"/>
      <c r="X12" s="228"/>
      <c r="Y12" s="228"/>
      <c r="AG12" t="s">
        <v>276</v>
      </c>
    </row>
    <row r="13" spans="1:60" outlineLevel="1" x14ac:dyDescent="0.2">
      <c r="A13" s="236">
        <v>4</v>
      </c>
      <c r="B13" s="237" t="s">
        <v>3035</v>
      </c>
      <c r="C13" s="247" t="s">
        <v>2295</v>
      </c>
      <c r="D13" s="238" t="s">
        <v>482</v>
      </c>
      <c r="E13" s="239">
        <v>0.15</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1079</v>
      </c>
      <c r="S13" s="241" t="s">
        <v>280</v>
      </c>
      <c r="T13" s="242" t="s">
        <v>441</v>
      </c>
      <c r="U13" s="222">
        <v>1.74</v>
      </c>
      <c r="V13" s="222">
        <f>ROUND(E13*U13,2)</f>
        <v>0.26</v>
      </c>
      <c r="W13" s="222"/>
      <c r="X13" s="222" t="s">
        <v>399</v>
      </c>
      <c r="Y13" s="222" t="s">
        <v>283</v>
      </c>
      <c r="Z13" s="212"/>
      <c r="AA13" s="212"/>
      <c r="AB13" s="212"/>
      <c r="AC13" s="212"/>
      <c r="AD13" s="212"/>
      <c r="AE13" s="212"/>
      <c r="AF13" s="212"/>
      <c r="AG13" s="212" t="s">
        <v>1036</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4" t="s">
        <v>1076</v>
      </c>
      <c r="D14" s="256"/>
      <c r="E14" s="256"/>
      <c r="F14" s="256"/>
      <c r="G14" s="256"/>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448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2.5" outlineLevel="1" x14ac:dyDescent="0.2">
      <c r="A15" s="257">
        <v>5</v>
      </c>
      <c r="B15" s="258" t="s">
        <v>3340</v>
      </c>
      <c r="C15" s="265" t="s">
        <v>3341</v>
      </c>
      <c r="D15" s="259" t="s">
        <v>564</v>
      </c>
      <c r="E15" s="260">
        <v>4</v>
      </c>
      <c r="F15" s="261"/>
      <c r="G15" s="262">
        <f>ROUND(E15*F15,2)</f>
        <v>0</v>
      </c>
      <c r="H15" s="261"/>
      <c r="I15" s="262">
        <f>ROUND(E15*H15,2)</f>
        <v>0</v>
      </c>
      <c r="J15" s="261"/>
      <c r="K15" s="262">
        <f>ROUND(E15*J15,2)</f>
        <v>0</v>
      </c>
      <c r="L15" s="262">
        <v>21</v>
      </c>
      <c r="M15" s="262">
        <f>G15*(1+L15/100)</f>
        <v>0</v>
      </c>
      <c r="N15" s="260">
        <v>0</v>
      </c>
      <c r="O15" s="260">
        <f>ROUND(E15*N15,2)</f>
        <v>0</v>
      </c>
      <c r="P15" s="260">
        <v>0</v>
      </c>
      <c r="Q15" s="260">
        <f>ROUND(E15*P15,2)</f>
        <v>0</v>
      </c>
      <c r="R15" s="262"/>
      <c r="S15" s="262" t="s">
        <v>316</v>
      </c>
      <c r="T15" s="263" t="s">
        <v>281</v>
      </c>
      <c r="U15" s="222">
        <v>0</v>
      </c>
      <c r="V15" s="222">
        <f>ROUND(E15*U15,2)</f>
        <v>0</v>
      </c>
      <c r="W15" s="222"/>
      <c r="X15" s="222" t="s">
        <v>399</v>
      </c>
      <c r="Y15" s="222" t="s">
        <v>283</v>
      </c>
      <c r="Z15" s="212"/>
      <c r="AA15" s="212"/>
      <c r="AB15" s="212"/>
      <c r="AC15" s="212"/>
      <c r="AD15" s="212"/>
      <c r="AE15" s="212"/>
      <c r="AF15" s="212"/>
      <c r="AG15" s="212" t="s">
        <v>1036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57">
        <v>6</v>
      </c>
      <c r="B16" s="258" t="s">
        <v>3855</v>
      </c>
      <c r="C16" s="265" t="s">
        <v>3856</v>
      </c>
      <c r="D16" s="259" t="s">
        <v>564</v>
      </c>
      <c r="E16" s="260">
        <v>4</v>
      </c>
      <c r="F16" s="261"/>
      <c r="G16" s="262">
        <f>ROUND(E16*F16,2)</f>
        <v>0</v>
      </c>
      <c r="H16" s="261"/>
      <c r="I16" s="262">
        <f>ROUND(E16*H16,2)</f>
        <v>0</v>
      </c>
      <c r="J16" s="261"/>
      <c r="K16" s="262">
        <f>ROUND(E16*J16,2)</f>
        <v>0</v>
      </c>
      <c r="L16" s="262">
        <v>21</v>
      </c>
      <c r="M16" s="262">
        <f>G16*(1+L16/100)</f>
        <v>0</v>
      </c>
      <c r="N16" s="260">
        <v>0</v>
      </c>
      <c r="O16" s="260">
        <f>ROUND(E16*N16,2)</f>
        <v>0</v>
      </c>
      <c r="P16" s="260">
        <v>0</v>
      </c>
      <c r="Q16" s="260">
        <f>ROUND(E16*P16,2)</f>
        <v>0</v>
      </c>
      <c r="R16" s="262"/>
      <c r="S16" s="262" t="s">
        <v>316</v>
      </c>
      <c r="T16" s="263" t="s">
        <v>281</v>
      </c>
      <c r="U16" s="222">
        <v>0</v>
      </c>
      <c r="V16" s="222">
        <f>ROUND(E16*U16,2)</f>
        <v>0</v>
      </c>
      <c r="W16" s="222"/>
      <c r="X16" s="222" t="s">
        <v>831</v>
      </c>
      <c r="Y16" s="222" t="s">
        <v>283</v>
      </c>
      <c r="Z16" s="212"/>
      <c r="AA16" s="212"/>
      <c r="AB16" s="212"/>
      <c r="AC16" s="212"/>
      <c r="AD16" s="212"/>
      <c r="AE16" s="212"/>
      <c r="AF16" s="212"/>
      <c r="AG16" s="212" t="s">
        <v>3344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x14ac:dyDescent="0.2">
      <c r="A17" s="229" t="s">
        <v>275</v>
      </c>
      <c r="B17" s="230" t="s">
        <v>196</v>
      </c>
      <c r="C17" s="246" t="s">
        <v>197</v>
      </c>
      <c r="D17" s="231"/>
      <c r="E17" s="232"/>
      <c r="F17" s="233"/>
      <c r="G17" s="233">
        <f>SUMIF(AG18:AG29,"&lt;&gt;NOR",G18:G29)</f>
        <v>0</v>
      </c>
      <c r="H17" s="233"/>
      <c r="I17" s="233">
        <f>SUM(I18:I29)</f>
        <v>0</v>
      </c>
      <c r="J17" s="233"/>
      <c r="K17" s="233">
        <f>SUM(K18:K29)</f>
        <v>0</v>
      </c>
      <c r="L17" s="233"/>
      <c r="M17" s="233">
        <f>SUM(M18:M29)</f>
        <v>0</v>
      </c>
      <c r="N17" s="232"/>
      <c r="O17" s="232">
        <f>SUM(O18:O29)</f>
        <v>0</v>
      </c>
      <c r="P17" s="232"/>
      <c r="Q17" s="232">
        <f>SUM(Q18:Q29)</f>
        <v>0</v>
      </c>
      <c r="R17" s="233"/>
      <c r="S17" s="233"/>
      <c r="T17" s="234"/>
      <c r="U17" s="228"/>
      <c r="V17" s="228">
        <f>SUM(V18:V29)</f>
        <v>5.34</v>
      </c>
      <c r="W17" s="228"/>
      <c r="X17" s="228"/>
      <c r="Y17" s="228"/>
      <c r="AG17" t="s">
        <v>276</v>
      </c>
    </row>
    <row r="18" spans="1:60" outlineLevel="1" x14ac:dyDescent="0.2">
      <c r="A18" s="257">
        <v>7</v>
      </c>
      <c r="B18" s="258" t="s">
        <v>3446</v>
      </c>
      <c r="C18" s="265" t="s">
        <v>3447</v>
      </c>
      <c r="D18" s="259" t="s">
        <v>482</v>
      </c>
      <c r="E18" s="260">
        <v>1.5</v>
      </c>
      <c r="F18" s="261"/>
      <c r="G18" s="262">
        <f>ROUND(E18*F18,2)</f>
        <v>0</v>
      </c>
      <c r="H18" s="261"/>
      <c r="I18" s="262">
        <f>ROUND(E18*H18,2)</f>
        <v>0</v>
      </c>
      <c r="J18" s="261"/>
      <c r="K18" s="262">
        <f>ROUND(E18*J18,2)</f>
        <v>0</v>
      </c>
      <c r="L18" s="262">
        <v>21</v>
      </c>
      <c r="M18" s="262">
        <f>G18*(1+L18/100)</f>
        <v>0</v>
      </c>
      <c r="N18" s="260">
        <v>0</v>
      </c>
      <c r="O18" s="260">
        <f>ROUND(E18*N18,2)</f>
        <v>0</v>
      </c>
      <c r="P18" s="260">
        <v>0</v>
      </c>
      <c r="Q18" s="260">
        <f>ROUND(E18*P18,2)</f>
        <v>0</v>
      </c>
      <c r="R18" s="262" t="s">
        <v>3367</v>
      </c>
      <c r="S18" s="262" t="s">
        <v>280</v>
      </c>
      <c r="T18" s="263" t="s">
        <v>441</v>
      </c>
      <c r="U18" s="222">
        <v>3.5630000000000002</v>
      </c>
      <c r="V18" s="222">
        <f>ROUND(E18*U18,2)</f>
        <v>5.34</v>
      </c>
      <c r="W18" s="222"/>
      <c r="X18" s="222" t="s">
        <v>399</v>
      </c>
      <c r="Y18" s="222" t="s">
        <v>283</v>
      </c>
      <c r="Z18" s="212"/>
      <c r="AA18" s="212"/>
      <c r="AB18" s="212"/>
      <c r="AC18" s="212"/>
      <c r="AD18" s="212"/>
      <c r="AE18" s="212"/>
      <c r="AF18" s="212"/>
      <c r="AG18" s="212" t="s">
        <v>1036</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57">
        <v>8</v>
      </c>
      <c r="B19" s="258" t="s">
        <v>3492</v>
      </c>
      <c r="C19" s="265" t="s">
        <v>3857</v>
      </c>
      <c r="D19" s="259" t="s">
        <v>564</v>
      </c>
      <c r="E19" s="260">
        <v>84</v>
      </c>
      <c r="F19" s="261"/>
      <c r="G19" s="262">
        <f>ROUND(E19*F19,2)</f>
        <v>0</v>
      </c>
      <c r="H19" s="261"/>
      <c r="I19" s="262">
        <f>ROUND(E19*H19,2)</f>
        <v>0</v>
      </c>
      <c r="J19" s="261"/>
      <c r="K19" s="262">
        <f>ROUND(E19*J19,2)</f>
        <v>0</v>
      </c>
      <c r="L19" s="262">
        <v>21</v>
      </c>
      <c r="M19" s="262">
        <f>G19*(1+L19/100)</f>
        <v>0</v>
      </c>
      <c r="N19" s="260">
        <v>0</v>
      </c>
      <c r="O19" s="260">
        <f>ROUND(E19*N19,2)</f>
        <v>0</v>
      </c>
      <c r="P19" s="260">
        <v>0</v>
      </c>
      <c r="Q19" s="260">
        <f>ROUND(E19*P19,2)</f>
        <v>0</v>
      </c>
      <c r="R19" s="262"/>
      <c r="S19" s="262" t="s">
        <v>316</v>
      </c>
      <c r="T19" s="263" t="s">
        <v>281</v>
      </c>
      <c r="U19" s="222">
        <v>0</v>
      </c>
      <c r="V19" s="222">
        <f>ROUND(E19*U19,2)</f>
        <v>0</v>
      </c>
      <c r="W19" s="222"/>
      <c r="X19" s="222" t="s">
        <v>399</v>
      </c>
      <c r="Y19" s="222" t="s">
        <v>283</v>
      </c>
      <c r="Z19" s="212"/>
      <c r="AA19" s="212"/>
      <c r="AB19" s="212"/>
      <c r="AC19" s="212"/>
      <c r="AD19" s="212"/>
      <c r="AE19" s="212"/>
      <c r="AF19" s="212"/>
      <c r="AG19" s="212" t="s">
        <v>1036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57">
        <v>9</v>
      </c>
      <c r="B20" s="258" t="s">
        <v>3492</v>
      </c>
      <c r="C20" s="265" t="s">
        <v>3858</v>
      </c>
      <c r="D20" s="259" t="s">
        <v>492</v>
      </c>
      <c r="E20" s="260">
        <v>6</v>
      </c>
      <c r="F20" s="261"/>
      <c r="G20" s="262">
        <f>ROUND(E20*F20,2)</f>
        <v>0</v>
      </c>
      <c r="H20" s="261"/>
      <c r="I20" s="262">
        <f>ROUND(E20*H20,2)</f>
        <v>0</v>
      </c>
      <c r="J20" s="261"/>
      <c r="K20" s="262">
        <f>ROUND(E20*J20,2)</f>
        <v>0</v>
      </c>
      <c r="L20" s="262">
        <v>21</v>
      </c>
      <c r="M20" s="262">
        <f>G20*(1+L20/100)</f>
        <v>0</v>
      </c>
      <c r="N20" s="260">
        <v>0</v>
      </c>
      <c r="O20" s="260">
        <f>ROUND(E20*N20,2)</f>
        <v>0</v>
      </c>
      <c r="P20" s="260">
        <v>0</v>
      </c>
      <c r="Q20" s="260">
        <f>ROUND(E20*P20,2)</f>
        <v>0</v>
      </c>
      <c r="R20" s="262"/>
      <c r="S20" s="262" t="s">
        <v>316</v>
      </c>
      <c r="T20" s="263" t="s">
        <v>281</v>
      </c>
      <c r="U20" s="222">
        <v>0</v>
      </c>
      <c r="V20" s="222">
        <f>ROUND(E20*U20,2)</f>
        <v>0</v>
      </c>
      <c r="W20" s="222"/>
      <c r="X20" s="222" t="s">
        <v>3229</v>
      </c>
      <c r="Y20" s="222" t="s">
        <v>283</v>
      </c>
      <c r="Z20" s="212"/>
      <c r="AA20" s="212"/>
      <c r="AB20" s="212"/>
      <c r="AC20" s="212"/>
      <c r="AD20" s="212"/>
      <c r="AE20" s="212"/>
      <c r="AF20" s="212"/>
      <c r="AG20" s="212" t="s">
        <v>3230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57">
        <v>10</v>
      </c>
      <c r="B21" s="258" t="s">
        <v>3492</v>
      </c>
      <c r="C21" s="265" t="s">
        <v>3859</v>
      </c>
      <c r="D21" s="259" t="s">
        <v>492</v>
      </c>
      <c r="E21" s="260">
        <v>1</v>
      </c>
      <c r="F21" s="261"/>
      <c r="G21" s="262">
        <f>ROUND(E21*F21,2)</f>
        <v>0</v>
      </c>
      <c r="H21" s="261"/>
      <c r="I21" s="262">
        <f>ROUND(E21*H21,2)</f>
        <v>0</v>
      </c>
      <c r="J21" s="261"/>
      <c r="K21" s="262">
        <f>ROUND(E21*J21,2)</f>
        <v>0</v>
      </c>
      <c r="L21" s="262">
        <v>21</v>
      </c>
      <c r="M21" s="262">
        <f>G21*(1+L21/100)</f>
        <v>0</v>
      </c>
      <c r="N21" s="260">
        <v>0</v>
      </c>
      <c r="O21" s="260">
        <f>ROUND(E21*N21,2)</f>
        <v>0</v>
      </c>
      <c r="P21" s="260">
        <v>0</v>
      </c>
      <c r="Q21" s="260">
        <f>ROUND(E21*P21,2)</f>
        <v>0</v>
      </c>
      <c r="R21" s="262"/>
      <c r="S21" s="262" t="s">
        <v>316</v>
      </c>
      <c r="T21" s="263" t="s">
        <v>281</v>
      </c>
      <c r="U21" s="222">
        <v>0</v>
      </c>
      <c r="V21" s="222">
        <f>ROUND(E21*U21,2)</f>
        <v>0</v>
      </c>
      <c r="W21" s="222"/>
      <c r="X21" s="222" t="s">
        <v>3229</v>
      </c>
      <c r="Y21" s="222" t="s">
        <v>283</v>
      </c>
      <c r="Z21" s="212"/>
      <c r="AA21" s="212"/>
      <c r="AB21" s="212"/>
      <c r="AC21" s="212"/>
      <c r="AD21" s="212"/>
      <c r="AE21" s="212"/>
      <c r="AF21" s="212"/>
      <c r="AG21" s="212" t="s">
        <v>3230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57">
        <v>11</v>
      </c>
      <c r="B22" s="258" t="s">
        <v>3492</v>
      </c>
      <c r="C22" s="265" t="s">
        <v>3860</v>
      </c>
      <c r="D22" s="259" t="s">
        <v>492</v>
      </c>
      <c r="E22" s="260">
        <v>3</v>
      </c>
      <c r="F22" s="261"/>
      <c r="G22" s="262">
        <f>ROUND(E22*F22,2)</f>
        <v>0</v>
      </c>
      <c r="H22" s="261"/>
      <c r="I22" s="262">
        <f>ROUND(E22*H22,2)</f>
        <v>0</v>
      </c>
      <c r="J22" s="261"/>
      <c r="K22" s="262">
        <f>ROUND(E22*J22,2)</f>
        <v>0</v>
      </c>
      <c r="L22" s="262">
        <v>21</v>
      </c>
      <c r="M22" s="262">
        <f>G22*(1+L22/100)</f>
        <v>0</v>
      </c>
      <c r="N22" s="260">
        <v>0</v>
      </c>
      <c r="O22" s="260">
        <f>ROUND(E22*N22,2)</f>
        <v>0</v>
      </c>
      <c r="P22" s="260">
        <v>0</v>
      </c>
      <c r="Q22" s="260">
        <f>ROUND(E22*P22,2)</f>
        <v>0</v>
      </c>
      <c r="R22" s="262"/>
      <c r="S22" s="262" t="s">
        <v>316</v>
      </c>
      <c r="T22" s="263" t="s">
        <v>281</v>
      </c>
      <c r="U22" s="222">
        <v>0</v>
      </c>
      <c r="V22" s="222">
        <f>ROUND(E22*U22,2)</f>
        <v>0</v>
      </c>
      <c r="W22" s="222"/>
      <c r="X22" s="222" t="s">
        <v>3229</v>
      </c>
      <c r="Y22" s="222" t="s">
        <v>283</v>
      </c>
      <c r="Z22" s="212"/>
      <c r="AA22" s="212"/>
      <c r="AB22" s="212"/>
      <c r="AC22" s="212"/>
      <c r="AD22" s="212"/>
      <c r="AE22" s="212"/>
      <c r="AF22" s="212"/>
      <c r="AG22" s="212" t="s">
        <v>3230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57">
        <v>12</v>
      </c>
      <c r="B23" s="258" t="s">
        <v>3492</v>
      </c>
      <c r="C23" s="265" t="s">
        <v>3861</v>
      </c>
      <c r="D23" s="259" t="s">
        <v>492</v>
      </c>
      <c r="E23" s="260">
        <v>18</v>
      </c>
      <c r="F23" s="261"/>
      <c r="G23" s="262">
        <f>ROUND(E23*F23,2)</f>
        <v>0</v>
      </c>
      <c r="H23" s="261"/>
      <c r="I23" s="262">
        <f>ROUND(E23*H23,2)</f>
        <v>0</v>
      </c>
      <c r="J23" s="261"/>
      <c r="K23" s="262">
        <f>ROUND(E23*J23,2)</f>
        <v>0</v>
      </c>
      <c r="L23" s="262">
        <v>21</v>
      </c>
      <c r="M23" s="262">
        <f>G23*(1+L23/100)</f>
        <v>0</v>
      </c>
      <c r="N23" s="260">
        <v>0</v>
      </c>
      <c r="O23" s="260">
        <f>ROUND(E23*N23,2)</f>
        <v>0</v>
      </c>
      <c r="P23" s="260">
        <v>0</v>
      </c>
      <c r="Q23" s="260">
        <f>ROUND(E23*P23,2)</f>
        <v>0</v>
      </c>
      <c r="R23" s="262"/>
      <c r="S23" s="262" t="s">
        <v>316</v>
      </c>
      <c r="T23" s="263" t="s">
        <v>281</v>
      </c>
      <c r="U23" s="222">
        <v>0</v>
      </c>
      <c r="V23" s="222">
        <f>ROUND(E23*U23,2)</f>
        <v>0</v>
      </c>
      <c r="W23" s="222"/>
      <c r="X23" s="222" t="s">
        <v>3229</v>
      </c>
      <c r="Y23" s="222" t="s">
        <v>283</v>
      </c>
      <c r="Z23" s="212"/>
      <c r="AA23" s="212"/>
      <c r="AB23" s="212"/>
      <c r="AC23" s="212"/>
      <c r="AD23" s="212"/>
      <c r="AE23" s="212"/>
      <c r="AF23" s="212"/>
      <c r="AG23" s="212" t="s">
        <v>3230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57">
        <v>13</v>
      </c>
      <c r="B24" s="258" t="s">
        <v>3492</v>
      </c>
      <c r="C24" s="265" t="s">
        <v>3862</v>
      </c>
      <c r="D24" s="259" t="s">
        <v>492</v>
      </c>
      <c r="E24" s="260">
        <v>4</v>
      </c>
      <c r="F24" s="261"/>
      <c r="G24" s="262">
        <f>ROUND(E24*F24,2)</f>
        <v>0</v>
      </c>
      <c r="H24" s="261"/>
      <c r="I24" s="262">
        <f>ROUND(E24*H24,2)</f>
        <v>0</v>
      </c>
      <c r="J24" s="261"/>
      <c r="K24" s="262">
        <f>ROUND(E24*J24,2)</f>
        <v>0</v>
      </c>
      <c r="L24" s="262">
        <v>21</v>
      </c>
      <c r="M24" s="262">
        <f>G24*(1+L24/100)</f>
        <v>0</v>
      </c>
      <c r="N24" s="260">
        <v>0</v>
      </c>
      <c r="O24" s="260">
        <f>ROUND(E24*N24,2)</f>
        <v>0</v>
      </c>
      <c r="P24" s="260">
        <v>0</v>
      </c>
      <c r="Q24" s="260">
        <f>ROUND(E24*P24,2)</f>
        <v>0</v>
      </c>
      <c r="R24" s="262"/>
      <c r="S24" s="262" t="s">
        <v>316</v>
      </c>
      <c r="T24" s="263" t="s">
        <v>281</v>
      </c>
      <c r="U24" s="222">
        <v>0</v>
      </c>
      <c r="V24" s="222">
        <f>ROUND(E24*U24,2)</f>
        <v>0</v>
      </c>
      <c r="W24" s="222"/>
      <c r="X24" s="222" t="s">
        <v>3229</v>
      </c>
      <c r="Y24" s="222" t="s">
        <v>283</v>
      </c>
      <c r="Z24" s="212"/>
      <c r="AA24" s="212"/>
      <c r="AB24" s="212"/>
      <c r="AC24" s="212"/>
      <c r="AD24" s="212"/>
      <c r="AE24" s="212"/>
      <c r="AF24" s="212"/>
      <c r="AG24" s="212" t="s">
        <v>3230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57">
        <v>14</v>
      </c>
      <c r="B25" s="258" t="s">
        <v>3492</v>
      </c>
      <c r="C25" s="265" t="s">
        <v>3863</v>
      </c>
      <c r="D25" s="259" t="s">
        <v>492</v>
      </c>
      <c r="E25" s="260">
        <v>4</v>
      </c>
      <c r="F25" s="261"/>
      <c r="G25" s="262">
        <f>ROUND(E25*F25,2)</f>
        <v>0</v>
      </c>
      <c r="H25" s="261"/>
      <c r="I25" s="262">
        <f>ROUND(E25*H25,2)</f>
        <v>0</v>
      </c>
      <c r="J25" s="261"/>
      <c r="K25" s="262">
        <f>ROUND(E25*J25,2)</f>
        <v>0</v>
      </c>
      <c r="L25" s="262">
        <v>21</v>
      </c>
      <c r="M25" s="262">
        <f>G25*(1+L25/100)</f>
        <v>0</v>
      </c>
      <c r="N25" s="260">
        <v>0</v>
      </c>
      <c r="O25" s="260">
        <f>ROUND(E25*N25,2)</f>
        <v>0</v>
      </c>
      <c r="P25" s="260">
        <v>0</v>
      </c>
      <c r="Q25" s="260">
        <f>ROUND(E25*P25,2)</f>
        <v>0</v>
      </c>
      <c r="R25" s="262"/>
      <c r="S25" s="262" t="s">
        <v>316</v>
      </c>
      <c r="T25" s="263" t="s">
        <v>281</v>
      </c>
      <c r="U25" s="222">
        <v>0</v>
      </c>
      <c r="V25" s="222">
        <f>ROUND(E25*U25,2)</f>
        <v>0</v>
      </c>
      <c r="W25" s="222"/>
      <c r="X25" s="222" t="s">
        <v>3229</v>
      </c>
      <c r="Y25" s="222" t="s">
        <v>283</v>
      </c>
      <c r="Z25" s="212"/>
      <c r="AA25" s="212"/>
      <c r="AB25" s="212"/>
      <c r="AC25" s="212"/>
      <c r="AD25" s="212"/>
      <c r="AE25" s="212"/>
      <c r="AF25" s="212"/>
      <c r="AG25" s="212" t="s">
        <v>3230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57">
        <v>15</v>
      </c>
      <c r="B26" s="258" t="s">
        <v>3492</v>
      </c>
      <c r="C26" s="265" t="s">
        <v>3864</v>
      </c>
      <c r="D26" s="259" t="s">
        <v>492</v>
      </c>
      <c r="E26" s="260">
        <v>2</v>
      </c>
      <c r="F26" s="261"/>
      <c r="G26" s="262">
        <f>ROUND(E26*F26,2)</f>
        <v>0</v>
      </c>
      <c r="H26" s="261"/>
      <c r="I26" s="262">
        <f>ROUND(E26*H26,2)</f>
        <v>0</v>
      </c>
      <c r="J26" s="261"/>
      <c r="K26" s="262">
        <f>ROUND(E26*J26,2)</f>
        <v>0</v>
      </c>
      <c r="L26" s="262">
        <v>21</v>
      </c>
      <c r="M26" s="262">
        <f>G26*(1+L26/100)</f>
        <v>0</v>
      </c>
      <c r="N26" s="260">
        <v>0</v>
      </c>
      <c r="O26" s="260">
        <f>ROUND(E26*N26,2)</f>
        <v>0</v>
      </c>
      <c r="P26" s="260">
        <v>0</v>
      </c>
      <c r="Q26" s="260">
        <f>ROUND(E26*P26,2)</f>
        <v>0</v>
      </c>
      <c r="R26" s="262"/>
      <c r="S26" s="262" t="s">
        <v>316</v>
      </c>
      <c r="T26" s="263" t="s">
        <v>281</v>
      </c>
      <c r="U26" s="222">
        <v>0</v>
      </c>
      <c r="V26" s="222">
        <f>ROUND(E26*U26,2)</f>
        <v>0</v>
      </c>
      <c r="W26" s="222"/>
      <c r="X26" s="222" t="s">
        <v>3229</v>
      </c>
      <c r="Y26" s="222" t="s">
        <v>283</v>
      </c>
      <c r="Z26" s="212"/>
      <c r="AA26" s="212"/>
      <c r="AB26" s="212"/>
      <c r="AC26" s="212"/>
      <c r="AD26" s="212"/>
      <c r="AE26" s="212"/>
      <c r="AF26" s="212"/>
      <c r="AG26" s="212" t="s">
        <v>3230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
      <c r="A27" s="257">
        <v>16</v>
      </c>
      <c r="B27" s="258" t="s">
        <v>3492</v>
      </c>
      <c r="C27" s="265" t="s">
        <v>3865</v>
      </c>
      <c r="D27" s="259" t="s">
        <v>878</v>
      </c>
      <c r="E27" s="260">
        <v>1</v>
      </c>
      <c r="F27" s="261"/>
      <c r="G27" s="262">
        <f>ROUND(E27*F27,2)</f>
        <v>0</v>
      </c>
      <c r="H27" s="261"/>
      <c r="I27" s="262">
        <f>ROUND(E27*H27,2)</f>
        <v>0</v>
      </c>
      <c r="J27" s="261"/>
      <c r="K27" s="262">
        <f>ROUND(E27*J27,2)</f>
        <v>0</v>
      </c>
      <c r="L27" s="262">
        <v>21</v>
      </c>
      <c r="M27" s="262">
        <f>G27*(1+L27/100)</f>
        <v>0</v>
      </c>
      <c r="N27" s="260">
        <v>0</v>
      </c>
      <c r="O27" s="260">
        <f>ROUND(E27*N27,2)</f>
        <v>0</v>
      </c>
      <c r="P27" s="260">
        <v>0</v>
      </c>
      <c r="Q27" s="260">
        <f>ROUND(E27*P27,2)</f>
        <v>0</v>
      </c>
      <c r="R27" s="262"/>
      <c r="S27" s="262" t="s">
        <v>316</v>
      </c>
      <c r="T27" s="263" t="s">
        <v>281</v>
      </c>
      <c r="U27" s="222">
        <v>0</v>
      </c>
      <c r="V27" s="222">
        <f>ROUND(E27*U27,2)</f>
        <v>0</v>
      </c>
      <c r="W27" s="222"/>
      <c r="X27" s="222" t="s">
        <v>3229</v>
      </c>
      <c r="Y27" s="222" t="s">
        <v>283</v>
      </c>
      <c r="Z27" s="212"/>
      <c r="AA27" s="212"/>
      <c r="AB27" s="212"/>
      <c r="AC27" s="212"/>
      <c r="AD27" s="212"/>
      <c r="AE27" s="212"/>
      <c r="AF27" s="212"/>
      <c r="AG27" s="212" t="s">
        <v>3230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57">
        <v>17</v>
      </c>
      <c r="B28" s="258" t="s">
        <v>3866</v>
      </c>
      <c r="C28" s="265" t="s">
        <v>3867</v>
      </c>
      <c r="D28" s="259" t="s">
        <v>564</v>
      </c>
      <c r="E28" s="260">
        <v>170</v>
      </c>
      <c r="F28" s="261"/>
      <c r="G28" s="262">
        <f>ROUND(E28*F28,2)</f>
        <v>0</v>
      </c>
      <c r="H28" s="261"/>
      <c r="I28" s="262">
        <f>ROUND(E28*H28,2)</f>
        <v>0</v>
      </c>
      <c r="J28" s="261"/>
      <c r="K28" s="262">
        <f>ROUND(E28*J28,2)</f>
        <v>0</v>
      </c>
      <c r="L28" s="262">
        <v>21</v>
      </c>
      <c r="M28" s="262">
        <f>G28*(1+L28/100)</f>
        <v>0</v>
      </c>
      <c r="N28" s="260">
        <v>0</v>
      </c>
      <c r="O28" s="260">
        <f>ROUND(E28*N28,2)</f>
        <v>0</v>
      </c>
      <c r="P28" s="260">
        <v>0</v>
      </c>
      <c r="Q28" s="260">
        <f>ROUND(E28*P28,2)</f>
        <v>0</v>
      </c>
      <c r="R28" s="262"/>
      <c r="S28" s="262" t="s">
        <v>316</v>
      </c>
      <c r="T28" s="263" t="s">
        <v>281</v>
      </c>
      <c r="U28" s="222">
        <v>0</v>
      </c>
      <c r="V28" s="222">
        <f>ROUND(E28*U28,2)</f>
        <v>0</v>
      </c>
      <c r="W28" s="222"/>
      <c r="X28" s="222" t="s">
        <v>831</v>
      </c>
      <c r="Y28" s="222" t="s">
        <v>283</v>
      </c>
      <c r="Z28" s="212"/>
      <c r="AA28" s="212"/>
      <c r="AB28" s="212"/>
      <c r="AC28" s="212"/>
      <c r="AD28" s="212"/>
      <c r="AE28" s="212"/>
      <c r="AF28" s="212"/>
      <c r="AG28" s="212" t="s">
        <v>3344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57">
        <v>18</v>
      </c>
      <c r="B29" s="258" t="s">
        <v>3492</v>
      </c>
      <c r="C29" s="265" t="s">
        <v>3868</v>
      </c>
      <c r="D29" s="259" t="s">
        <v>564</v>
      </c>
      <c r="E29" s="260">
        <v>60</v>
      </c>
      <c r="F29" s="261"/>
      <c r="G29" s="262">
        <f>ROUND(E29*F29,2)</f>
        <v>0</v>
      </c>
      <c r="H29" s="261"/>
      <c r="I29" s="262">
        <f>ROUND(E29*H29,2)</f>
        <v>0</v>
      </c>
      <c r="J29" s="261"/>
      <c r="K29" s="262">
        <f>ROUND(E29*J29,2)</f>
        <v>0</v>
      </c>
      <c r="L29" s="262">
        <v>21</v>
      </c>
      <c r="M29" s="262">
        <f>G29*(1+L29/100)</f>
        <v>0</v>
      </c>
      <c r="N29" s="260">
        <v>0</v>
      </c>
      <c r="O29" s="260">
        <f>ROUND(E29*N29,2)</f>
        <v>0</v>
      </c>
      <c r="P29" s="260">
        <v>0</v>
      </c>
      <c r="Q29" s="260">
        <f>ROUND(E29*P29,2)</f>
        <v>0</v>
      </c>
      <c r="R29" s="262"/>
      <c r="S29" s="262" t="s">
        <v>316</v>
      </c>
      <c r="T29" s="263" t="s">
        <v>281</v>
      </c>
      <c r="U29" s="222">
        <v>0</v>
      </c>
      <c r="V29" s="222">
        <f>ROUND(E29*U29,2)</f>
        <v>0</v>
      </c>
      <c r="W29" s="222"/>
      <c r="X29" s="222" t="s">
        <v>831</v>
      </c>
      <c r="Y29" s="222" t="s">
        <v>283</v>
      </c>
      <c r="Z29" s="212"/>
      <c r="AA29" s="212"/>
      <c r="AB29" s="212"/>
      <c r="AC29" s="212"/>
      <c r="AD29" s="212"/>
      <c r="AE29" s="212"/>
      <c r="AF29" s="212"/>
      <c r="AG29" s="212" t="s">
        <v>3344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
      <c r="A30" s="229" t="s">
        <v>275</v>
      </c>
      <c r="B30" s="230" t="s">
        <v>198</v>
      </c>
      <c r="C30" s="246" t="s">
        <v>199</v>
      </c>
      <c r="D30" s="231"/>
      <c r="E30" s="232"/>
      <c r="F30" s="233"/>
      <c r="G30" s="233">
        <f>SUMIF(AG31:AG32,"&lt;&gt;NOR",G31:G32)</f>
        <v>0</v>
      </c>
      <c r="H30" s="233"/>
      <c r="I30" s="233">
        <f>SUM(I31:I32)</f>
        <v>0</v>
      </c>
      <c r="J30" s="233"/>
      <c r="K30" s="233">
        <f>SUM(K31:K32)</f>
        <v>0</v>
      </c>
      <c r="L30" s="233"/>
      <c r="M30" s="233">
        <f>SUM(M31:M32)</f>
        <v>0</v>
      </c>
      <c r="N30" s="232"/>
      <c r="O30" s="232">
        <f>SUM(O31:O32)</f>
        <v>0</v>
      </c>
      <c r="P30" s="232"/>
      <c r="Q30" s="232">
        <f>SUM(Q31:Q32)</f>
        <v>0</v>
      </c>
      <c r="R30" s="233"/>
      <c r="S30" s="233"/>
      <c r="T30" s="234"/>
      <c r="U30" s="228"/>
      <c r="V30" s="228">
        <f>SUM(V31:V32)</f>
        <v>0.01</v>
      </c>
      <c r="W30" s="228"/>
      <c r="X30" s="228"/>
      <c r="Y30" s="228"/>
      <c r="AG30" t="s">
        <v>276</v>
      </c>
    </row>
    <row r="31" spans="1:60" outlineLevel="1" x14ac:dyDescent="0.2">
      <c r="A31" s="257">
        <v>19</v>
      </c>
      <c r="B31" s="258" t="s">
        <v>3468</v>
      </c>
      <c r="C31" s="265" t="s">
        <v>3469</v>
      </c>
      <c r="D31" s="259" t="s">
        <v>482</v>
      </c>
      <c r="E31" s="260">
        <v>3.0000000000000001E-3</v>
      </c>
      <c r="F31" s="261"/>
      <c r="G31" s="262">
        <f>ROUND(E31*F31,2)</f>
        <v>0</v>
      </c>
      <c r="H31" s="261"/>
      <c r="I31" s="262">
        <f>ROUND(E31*H31,2)</f>
        <v>0</v>
      </c>
      <c r="J31" s="261"/>
      <c r="K31" s="262">
        <f>ROUND(E31*J31,2)</f>
        <v>0</v>
      </c>
      <c r="L31" s="262">
        <v>21</v>
      </c>
      <c r="M31" s="262">
        <f>G31*(1+L31/100)</f>
        <v>0</v>
      </c>
      <c r="N31" s="260">
        <v>0</v>
      </c>
      <c r="O31" s="260">
        <f>ROUND(E31*N31,2)</f>
        <v>0</v>
      </c>
      <c r="P31" s="260">
        <v>0</v>
      </c>
      <c r="Q31" s="260">
        <f>ROUND(E31*P31,2)</f>
        <v>0</v>
      </c>
      <c r="R31" s="262" t="s">
        <v>3367</v>
      </c>
      <c r="S31" s="262" t="s">
        <v>280</v>
      </c>
      <c r="T31" s="263" t="s">
        <v>441</v>
      </c>
      <c r="U31" s="222">
        <v>2.5750000000000002</v>
      </c>
      <c r="V31" s="222">
        <f>ROUND(E31*U31,2)</f>
        <v>0.01</v>
      </c>
      <c r="W31" s="222"/>
      <c r="X31" s="222" t="s">
        <v>399</v>
      </c>
      <c r="Y31" s="222" t="s">
        <v>283</v>
      </c>
      <c r="Z31" s="212"/>
      <c r="AA31" s="212"/>
      <c r="AB31" s="212"/>
      <c r="AC31" s="212"/>
      <c r="AD31" s="212"/>
      <c r="AE31" s="212"/>
      <c r="AF31" s="212"/>
      <c r="AG31" s="212" t="s">
        <v>1036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57">
        <v>20</v>
      </c>
      <c r="B32" s="258" t="s">
        <v>3869</v>
      </c>
      <c r="C32" s="265" t="s">
        <v>3870</v>
      </c>
      <c r="D32" s="259" t="s">
        <v>492</v>
      </c>
      <c r="E32" s="260">
        <v>2</v>
      </c>
      <c r="F32" s="261"/>
      <c r="G32" s="262">
        <f>ROUND(E32*F32,2)</f>
        <v>0</v>
      </c>
      <c r="H32" s="261"/>
      <c r="I32" s="262">
        <f>ROUND(E32*H32,2)</f>
        <v>0</v>
      </c>
      <c r="J32" s="261"/>
      <c r="K32" s="262">
        <f>ROUND(E32*J32,2)</f>
        <v>0</v>
      </c>
      <c r="L32" s="262">
        <v>21</v>
      </c>
      <c r="M32" s="262">
        <f>G32*(1+L32/100)</f>
        <v>0</v>
      </c>
      <c r="N32" s="260">
        <v>0</v>
      </c>
      <c r="O32" s="260">
        <f>ROUND(E32*N32,2)</f>
        <v>0</v>
      </c>
      <c r="P32" s="260">
        <v>0</v>
      </c>
      <c r="Q32" s="260">
        <f>ROUND(E32*P32,2)</f>
        <v>0</v>
      </c>
      <c r="R32" s="262"/>
      <c r="S32" s="262" t="s">
        <v>316</v>
      </c>
      <c r="T32" s="263" t="s">
        <v>281</v>
      </c>
      <c r="U32" s="222">
        <v>0</v>
      </c>
      <c r="V32" s="222">
        <f>ROUND(E32*U32,2)</f>
        <v>0</v>
      </c>
      <c r="W32" s="222"/>
      <c r="X32" s="222" t="s">
        <v>399</v>
      </c>
      <c r="Y32" s="222" t="s">
        <v>283</v>
      </c>
      <c r="Z32" s="212"/>
      <c r="AA32" s="212"/>
      <c r="AB32" s="212"/>
      <c r="AC32" s="212"/>
      <c r="AD32" s="212"/>
      <c r="AE32" s="212"/>
      <c r="AF32" s="212"/>
      <c r="AG32" s="212" t="s">
        <v>1036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x14ac:dyDescent="0.2">
      <c r="A33" s="229" t="s">
        <v>275</v>
      </c>
      <c r="B33" s="230" t="s">
        <v>220</v>
      </c>
      <c r="C33" s="246" t="s">
        <v>221</v>
      </c>
      <c r="D33" s="231"/>
      <c r="E33" s="232"/>
      <c r="F33" s="233"/>
      <c r="G33" s="233">
        <f>SUMIF(AG34:AG34,"&lt;&gt;NOR",G34:G34)</f>
        <v>0</v>
      </c>
      <c r="H33" s="233"/>
      <c r="I33" s="233">
        <f>SUM(I34:I34)</f>
        <v>0</v>
      </c>
      <c r="J33" s="233"/>
      <c r="K33" s="233">
        <f>SUM(K34:K34)</f>
        <v>0</v>
      </c>
      <c r="L33" s="233"/>
      <c r="M33" s="233">
        <f>SUM(M34:M34)</f>
        <v>0</v>
      </c>
      <c r="N33" s="232"/>
      <c r="O33" s="232">
        <f>SUM(O34:O34)</f>
        <v>0</v>
      </c>
      <c r="P33" s="232"/>
      <c r="Q33" s="232">
        <f>SUM(Q34:Q34)</f>
        <v>0</v>
      </c>
      <c r="R33" s="233"/>
      <c r="S33" s="233"/>
      <c r="T33" s="234"/>
      <c r="U33" s="228"/>
      <c r="V33" s="228">
        <f>SUM(V34:V34)</f>
        <v>0</v>
      </c>
      <c r="W33" s="228"/>
      <c r="X33" s="228"/>
      <c r="Y33" s="228"/>
      <c r="AG33" t="s">
        <v>276</v>
      </c>
    </row>
    <row r="34" spans="1:60" outlineLevel="1" x14ac:dyDescent="0.2">
      <c r="A34" s="236">
        <v>21</v>
      </c>
      <c r="B34" s="237" t="s">
        <v>3512</v>
      </c>
      <c r="C34" s="247" t="s">
        <v>3513</v>
      </c>
      <c r="D34" s="238" t="s">
        <v>564</v>
      </c>
      <c r="E34" s="239">
        <v>4</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c r="S34" s="241" t="s">
        <v>316</v>
      </c>
      <c r="T34" s="242" t="s">
        <v>281</v>
      </c>
      <c r="U34" s="222">
        <v>0</v>
      </c>
      <c r="V34" s="222">
        <f>ROUND(E34*U34,2)</f>
        <v>0</v>
      </c>
      <c r="W34" s="222"/>
      <c r="X34" s="222" t="s">
        <v>399</v>
      </c>
      <c r="Y34" s="222" t="s">
        <v>283</v>
      </c>
      <c r="Z34" s="212"/>
      <c r="AA34" s="212"/>
      <c r="AB34" s="212"/>
      <c r="AC34" s="212"/>
      <c r="AD34" s="212"/>
      <c r="AE34" s="212"/>
      <c r="AF34" s="212"/>
      <c r="AG34" s="212" t="s">
        <v>1036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
      <c r="A35" s="3"/>
      <c r="B35" s="4"/>
      <c r="C35" s="251"/>
      <c r="D35" s="6"/>
      <c r="E35" s="3"/>
      <c r="F35" s="3"/>
      <c r="G35" s="3"/>
      <c r="H35" s="3"/>
      <c r="I35" s="3"/>
      <c r="J35" s="3"/>
      <c r="K35" s="3"/>
      <c r="L35" s="3"/>
      <c r="M35" s="3"/>
      <c r="N35" s="3"/>
      <c r="O35" s="3"/>
      <c r="P35" s="3"/>
      <c r="Q35" s="3"/>
      <c r="R35" s="3"/>
      <c r="S35" s="3"/>
      <c r="T35" s="3"/>
      <c r="U35" s="3"/>
      <c r="V35" s="3"/>
      <c r="W35" s="3"/>
      <c r="X35" s="3"/>
      <c r="Y35" s="3"/>
      <c r="AE35">
        <v>15</v>
      </c>
      <c r="AF35">
        <v>21</v>
      </c>
      <c r="AG35" t="s">
        <v>261</v>
      </c>
    </row>
    <row r="36" spans="1:60" x14ac:dyDescent="0.2">
      <c r="A36" s="215"/>
      <c r="B36" s="216" t="s">
        <v>29</v>
      </c>
      <c r="C36" s="252"/>
      <c r="D36" s="217"/>
      <c r="E36" s="218"/>
      <c r="F36" s="218"/>
      <c r="G36" s="235">
        <f>G8+G12+G17+G30+G33</f>
        <v>0</v>
      </c>
      <c r="H36" s="3"/>
      <c r="I36" s="3"/>
      <c r="J36" s="3"/>
      <c r="K36" s="3"/>
      <c r="L36" s="3"/>
      <c r="M36" s="3"/>
      <c r="N36" s="3"/>
      <c r="O36" s="3"/>
      <c r="P36" s="3"/>
      <c r="Q36" s="3"/>
      <c r="R36" s="3"/>
      <c r="S36" s="3"/>
      <c r="T36" s="3"/>
      <c r="U36" s="3"/>
      <c r="V36" s="3"/>
      <c r="W36" s="3"/>
      <c r="X36" s="3"/>
      <c r="Y36" s="3"/>
      <c r="AE36">
        <f>SUMIF(L7:L34,AE35,G7:G34)</f>
        <v>0</v>
      </c>
      <c r="AF36">
        <f>SUMIF(L7:L34,AF35,G7:G34)</f>
        <v>0</v>
      </c>
      <c r="AG36" t="s">
        <v>405</v>
      </c>
    </row>
    <row r="37" spans="1:60" x14ac:dyDescent="0.2">
      <c r="C37" s="253"/>
      <c r="D37" s="10"/>
      <c r="AG37" t="s">
        <v>435</v>
      </c>
    </row>
    <row r="38" spans="1:60" x14ac:dyDescent="0.2">
      <c r="D38" s="10"/>
    </row>
    <row r="39" spans="1:60" x14ac:dyDescent="0.2">
      <c r="D39" s="10"/>
    </row>
    <row r="40" spans="1:60" x14ac:dyDescent="0.2">
      <c r="D40" s="10"/>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vEk7ZYciVj0e8GY2l6dUFKh20x8RWUnOa8McsmbgK3rlAzW7x2YvnwsG8UOzEs6UJAR8Xq2RG3tJm18OLgRSw==" saltValue="hd1p37EDhuMHOmL1q5GJGg==" spinCount="100000" sheet="1" formatRows="0"/>
  <mergeCells count="5">
    <mergeCell ref="A1:G1"/>
    <mergeCell ref="C2:G2"/>
    <mergeCell ref="C3:G3"/>
    <mergeCell ref="C4:G4"/>
    <mergeCell ref="C14:G1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adgeuwgpnM6rAejnbk+0xd54mdqDMLId+iyvqEF2/43iu5WGahU/QUP1WIddaNqQWpH6uisqdj2qChGguUwsw==" saltValue="jrohLodIo4220PYAg0gJl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13F1-DC0B-4F77-9EDC-D78B25F97E6B}">
  <sheetPr codeName="List2">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246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249</v>
      </c>
      <c r="C3" s="201" t="s">
        <v>52</v>
      </c>
      <c r="D3" s="199"/>
      <c r="E3" s="199"/>
      <c r="F3" s="199"/>
      <c r="G3" s="200"/>
      <c r="AC3" s="176" t="s">
        <v>250</v>
      </c>
      <c r="AG3" t="s">
        <v>251</v>
      </c>
    </row>
    <row r="4" spans="1:60" ht="24.95" customHeight="1" x14ac:dyDescent="0.2">
      <c r="A4" s="202" t="s">
        <v>9</v>
      </c>
      <c r="B4" s="203" t="s">
        <v>53</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244</v>
      </c>
      <c r="C8" s="246" t="s">
        <v>27</v>
      </c>
      <c r="D8" s="231"/>
      <c r="E8" s="232"/>
      <c r="F8" s="233"/>
      <c r="G8" s="233">
        <f>SUMIF(AG9:AG58,"&lt;&gt;NOR",G9:G58)</f>
        <v>0</v>
      </c>
      <c r="H8" s="233"/>
      <c r="I8" s="233">
        <f>SUM(I9:I58)</f>
        <v>0</v>
      </c>
      <c r="J8" s="233"/>
      <c r="K8" s="233">
        <f>SUM(K9:K58)</f>
        <v>0</v>
      </c>
      <c r="L8" s="233"/>
      <c r="M8" s="233">
        <f>SUM(M9:M58)</f>
        <v>0</v>
      </c>
      <c r="N8" s="232"/>
      <c r="O8" s="232">
        <f>SUM(O9:O58)</f>
        <v>0</v>
      </c>
      <c r="P8" s="232"/>
      <c r="Q8" s="232">
        <f>SUM(Q9:Q58)</f>
        <v>0</v>
      </c>
      <c r="R8" s="233"/>
      <c r="S8" s="233"/>
      <c r="T8" s="234"/>
      <c r="U8" s="228"/>
      <c r="V8" s="228">
        <f>SUM(V9:V58)</f>
        <v>0</v>
      </c>
      <c r="W8" s="228"/>
      <c r="X8" s="228"/>
      <c r="Y8" s="228"/>
      <c r="AG8" t="s">
        <v>276</v>
      </c>
    </row>
    <row r="9" spans="1:60" outlineLevel="1" x14ac:dyDescent="0.2">
      <c r="A9" s="236">
        <v>1</v>
      </c>
      <c r="B9" s="237" t="s">
        <v>277</v>
      </c>
      <c r="C9" s="247" t="s">
        <v>278</v>
      </c>
      <c r="D9" s="238" t="s">
        <v>279</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280</v>
      </c>
      <c r="T9" s="242" t="s">
        <v>281</v>
      </c>
      <c r="U9" s="222">
        <v>0</v>
      </c>
      <c r="V9" s="222">
        <f>ROUND(E9*U9,2)</f>
        <v>0</v>
      </c>
      <c r="W9" s="222"/>
      <c r="X9" s="222" t="s">
        <v>282</v>
      </c>
      <c r="Y9" s="222" t="s">
        <v>283</v>
      </c>
      <c r="Z9" s="212"/>
      <c r="AA9" s="212"/>
      <c r="AB9" s="212"/>
      <c r="AC9" s="212"/>
      <c r="AD9" s="212"/>
      <c r="AE9" s="212"/>
      <c r="AF9" s="212"/>
      <c r="AG9" s="212" t="s">
        <v>284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2" x14ac:dyDescent="0.2">
      <c r="A10" s="219"/>
      <c r="B10" s="220"/>
      <c r="C10" s="248" t="s">
        <v>285</v>
      </c>
      <c r="D10" s="244"/>
      <c r="E10" s="244"/>
      <c r="F10" s="244"/>
      <c r="G10" s="244"/>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286</v>
      </c>
      <c r="AH10" s="212"/>
      <c r="AI10" s="212"/>
      <c r="AJ10" s="212"/>
      <c r="AK10" s="212"/>
      <c r="AL10" s="212"/>
      <c r="AM10" s="212"/>
      <c r="AN10" s="212"/>
      <c r="AO10" s="212"/>
      <c r="AP10" s="212"/>
      <c r="AQ10" s="212"/>
      <c r="AR10" s="212"/>
      <c r="AS10" s="212"/>
      <c r="AT10" s="212"/>
      <c r="AU10" s="212"/>
      <c r="AV10" s="212"/>
      <c r="AW10" s="212"/>
      <c r="AX10" s="212"/>
      <c r="AY10" s="212"/>
      <c r="AZ10" s="212"/>
      <c r="BA10" s="243" t="str">
        <f>C10</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0" s="212"/>
      <c r="BC10" s="212"/>
      <c r="BD10" s="212"/>
      <c r="BE10" s="212"/>
      <c r="BF10" s="212"/>
      <c r="BG10" s="212"/>
      <c r="BH10" s="212"/>
    </row>
    <row r="11" spans="1:60" outlineLevel="2" x14ac:dyDescent="0.2">
      <c r="A11" s="219"/>
      <c r="B11" s="220"/>
      <c r="C11" s="249" t="s">
        <v>287</v>
      </c>
      <c r="D11" s="226"/>
      <c r="E11" s="227"/>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49" t="s">
        <v>289</v>
      </c>
      <c r="D12" s="226"/>
      <c r="E12" s="227"/>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49" t="s">
        <v>290</v>
      </c>
      <c r="D13" s="226"/>
      <c r="E13" s="227"/>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288</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49" t="s">
        <v>291</v>
      </c>
      <c r="D14" s="226"/>
      <c r="E14" s="227">
        <v>1</v>
      </c>
      <c r="F14" s="222"/>
      <c r="G14" s="222"/>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288</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2</v>
      </c>
      <c r="B15" s="237" t="s">
        <v>292</v>
      </c>
      <c r="C15" s="247" t="s">
        <v>293</v>
      </c>
      <c r="D15" s="238" t="s">
        <v>279</v>
      </c>
      <c r="E15" s="239">
        <v>1</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c r="S15" s="241" t="s">
        <v>280</v>
      </c>
      <c r="T15" s="242" t="s">
        <v>281</v>
      </c>
      <c r="U15" s="222">
        <v>0</v>
      </c>
      <c r="V15" s="222">
        <f>ROUND(E15*U15,2)</f>
        <v>0</v>
      </c>
      <c r="W15" s="222"/>
      <c r="X15" s="222" t="s">
        <v>282</v>
      </c>
      <c r="Y15" s="222" t="s">
        <v>283</v>
      </c>
      <c r="Z15" s="212"/>
      <c r="AA15" s="212"/>
      <c r="AB15" s="212"/>
      <c r="AC15" s="212"/>
      <c r="AD15" s="212"/>
      <c r="AE15" s="212"/>
      <c r="AF15" s="212"/>
      <c r="AG15" s="212" t="s">
        <v>284</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33.75" outlineLevel="2" x14ac:dyDescent="0.2">
      <c r="A16" s="219"/>
      <c r="B16" s="220"/>
      <c r="C16" s="248" t="s">
        <v>294</v>
      </c>
      <c r="D16" s="244"/>
      <c r="E16" s="244"/>
      <c r="F16" s="244"/>
      <c r="G16" s="244"/>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286</v>
      </c>
      <c r="AH16" s="212"/>
      <c r="AI16" s="212"/>
      <c r="AJ16" s="212"/>
      <c r="AK16" s="212"/>
      <c r="AL16" s="212"/>
      <c r="AM16" s="212"/>
      <c r="AN16" s="212"/>
      <c r="AO16" s="212"/>
      <c r="AP16" s="212"/>
      <c r="AQ16" s="212"/>
      <c r="AR16" s="212"/>
      <c r="AS16" s="212"/>
      <c r="AT16" s="212"/>
      <c r="AU16" s="212"/>
      <c r="AV16" s="212"/>
      <c r="AW16" s="212"/>
      <c r="AX16" s="212"/>
      <c r="AY16" s="212"/>
      <c r="AZ16" s="212"/>
      <c r="BA16" s="243" t="str">
        <f>C16</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6" s="212"/>
      <c r="BC16" s="212"/>
      <c r="BD16" s="212"/>
      <c r="BE16" s="212"/>
      <c r="BF16" s="212"/>
      <c r="BG16" s="212"/>
      <c r="BH16" s="212"/>
    </row>
    <row r="17" spans="1:60" outlineLevel="2" x14ac:dyDescent="0.2">
      <c r="A17" s="219"/>
      <c r="B17" s="220"/>
      <c r="C17" s="249" t="s">
        <v>295</v>
      </c>
      <c r="D17" s="226"/>
      <c r="E17" s="227"/>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9" t="s">
        <v>296</v>
      </c>
      <c r="D18" s="226"/>
      <c r="E18" s="227"/>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49" t="s">
        <v>297</v>
      </c>
      <c r="D19" s="226"/>
      <c r="E19" s="227"/>
      <c r="F19" s="222"/>
      <c r="G19" s="222"/>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288</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49" t="s">
        <v>298</v>
      </c>
      <c r="D20" s="226"/>
      <c r="E20" s="227"/>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9" t="s">
        <v>291</v>
      </c>
      <c r="D21" s="226"/>
      <c r="E21" s="227">
        <v>1</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6">
        <v>3</v>
      </c>
      <c r="B22" s="237" t="s">
        <v>299</v>
      </c>
      <c r="C22" s="247" t="s">
        <v>300</v>
      </c>
      <c r="D22" s="238" t="s">
        <v>279</v>
      </c>
      <c r="E22" s="239">
        <v>1</v>
      </c>
      <c r="F22" s="240"/>
      <c r="G22" s="241">
        <f>ROUND(E22*F22,2)</f>
        <v>0</v>
      </c>
      <c r="H22" s="240"/>
      <c r="I22" s="241">
        <f>ROUND(E22*H22,2)</f>
        <v>0</v>
      </c>
      <c r="J22" s="240"/>
      <c r="K22" s="241">
        <f>ROUND(E22*J22,2)</f>
        <v>0</v>
      </c>
      <c r="L22" s="241">
        <v>21</v>
      </c>
      <c r="M22" s="241">
        <f>G22*(1+L22/100)</f>
        <v>0</v>
      </c>
      <c r="N22" s="239">
        <v>0</v>
      </c>
      <c r="O22" s="239">
        <f>ROUND(E22*N22,2)</f>
        <v>0</v>
      </c>
      <c r="P22" s="239">
        <v>0</v>
      </c>
      <c r="Q22" s="239">
        <f>ROUND(E22*P22,2)</f>
        <v>0</v>
      </c>
      <c r="R22" s="241"/>
      <c r="S22" s="241" t="s">
        <v>280</v>
      </c>
      <c r="T22" s="242" t="s">
        <v>281</v>
      </c>
      <c r="U22" s="222">
        <v>0</v>
      </c>
      <c r="V22" s="222">
        <f>ROUND(E22*U22,2)</f>
        <v>0</v>
      </c>
      <c r="W22" s="222"/>
      <c r="X22" s="222" t="s">
        <v>282</v>
      </c>
      <c r="Y22" s="222" t="s">
        <v>283</v>
      </c>
      <c r="Z22" s="212"/>
      <c r="AA22" s="212"/>
      <c r="AB22" s="212"/>
      <c r="AC22" s="212"/>
      <c r="AD22" s="212"/>
      <c r="AE22" s="212"/>
      <c r="AF22" s="212"/>
      <c r="AG22" s="212" t="s">
        <v>284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2.5" outlineLevel="2" x14ac:dyDescent="0.2">
      <c r="A23" s="219"/>
      <c r="B23" s="220"/>
      <c r="C23" s="248" t="s">
        <v>301</v>
      </c>
      <c r="D23" s="244"/>
      <c r="E23" s="244"/>
      <c r="F23" s="244"/>
      <c r="G23" s="244"/>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43" t="str">
        <f>C23</f>
        <v>Odstranění objektů zařízení staveniště včetně přípojek energií a jejich odvoz. Položka zahrnuje i náklady na úpravu povrchů po odstranění zařízení staveniště a úklid ploch, na kterých bylo zařízení staveniště provozováno.</v>
      </c>
      <c r="BB23" s="212"/>
      <c r="BC23" s="212"/>
      <c r="BD23" s="212"/>
      <c r="BE23" s="212"/>
      <c r="BF23" s="212"/>
      <c r="BG23" s="212"/>
      <c r="BH23" s="212"/>
    </row>
    <row r="24" spans="1:60" outlineLevel="2" x14ac:dyDescent="0.2">
      <c r="A24" s="219"/>
      <c r="B24" s="220"/>
      <c r="C24" s="249" t="s">
        <v>302</v>
      </c>
      <c r="D24" s="226"/>
      <c r="E24" s="227"/>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49" t="s">
        <v>303</v>
      </c>
      <c r="D25" s="226"/>
      <c r="E25" s="227"/>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288</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49" t="s">
        <v>304</v>
      </c>
      <c r="D26" s="226"/>
      <c r="E26" s="227"/>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49" t="s">
        <v>291</v>
      </c>
      <c r="D27" s="226"/>
      <c r="E27" s="227">
        <v>1</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6">
        <v>4</v>
      </c>
      <c r="B28" s="237" t="s">
        <v>305</v>
      </c>
      <c r="C28" s="247" t="s">
        <v>306</v>
      </c>
      <c r="D28" s="238" t="s">
        <v>279</v>
      </c>
      <c r="E28" s="239">
        <v>1</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c r="S28" s="241" t="s">
        <v>280</v>
      </c>
      <c r="T28" s="242" t="s">
        <v>281</v>
      </c>
      <c r="U28" s="222">
        <v>0</v>
      </c>
      <c r="V28" s="222">
        <f>ROUND(E28*U28,2)</f>
        <v>0</v>
      </c>
      <c r="W28" s="222"/>
      <c r="X28" s="222" t="s">
        <v>282</v>
      </c>
      <c r="Y28" s="222" t="s">
        <v>283</v>
      </c>
      <c r="Z28" s="212"/>
      <c r="AA28" s="212"/>
      <c r="AB28" s="212"/>
      <c r="AC28" s="212"/>
      <c r="AD28" s="212"/>
      <c r="AE28" s="212"/>
      <c r="AF28" s="212"/>
      <c r="AG28" s="212" t="s">
        <v>284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33.75" outlineLevel="2" x14ac:dyDescent="0.2">
      <c r="A29" s="219"/>
      <c r="B29" s="220"/>
      <c r="C29" s="248" t="s">
        <v>307</v>
      </c>
      <c r="D29" s="244"/>
      <c r="E29" s="244"/>
      <c r="F29" s="244"/>
      <c r="G29" s="244"/>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286</v>
      </c>
      <c r="AH29" s="212"/>
      <c r="AI29" s="212"/>
      <c r="AJ29" s="212"/>
      <c r="AK29" s="212"/>
      <c r="AL29" s="212"/>
      <c r="AM29" s="212"/>
      <c r="AN29" s="212"/>
      <c r="AO29" s="212"/>
      <c r="AP29" s="212"/>
      <c r="AQ29" s="212"/>
      <c r="AR29" s="212"/>
      <c r="AS29" s="212"/>
      <c r="AT29" s="212"/>
      <c r="AU29" s="212"/>
      <c r="AV29" s="212"/>
      <c r="AW29" s="212"/>
      <c r="AX29" s="212"/>
      <c r="AY29" s="212"/>
      <c r="AZ29" s="212"/>
      <c r="BA29" s="243" t="str">
        <f>C29</f>
        <v>Náklady na ztížené podmínky provádění tam, kde jsou stavební práce zcela nebo zčásti omezovány provozem jiných osob. Jde zejména o zvýšené náklady související s omezením provozem v areálu objednatele nebo o náklady v důsledku nezbytného respektování stávající dopravy ovlivňující stavební práce.</v>
      </c>
      <c r="BB29" s="212"/>
      <c r="BC29" s="212"/>
      <c r="BD29" s="212"/>
      <c r="BE29" s="212"/>
      <c r="BF29" s="212"/>
      <c r="BG29" s="212"/>
      <c r="BH29" s="212"/>
    </row>
    <row r="30" spans="1:60" outlineLevel="2" x14ac:dyDescent="0.2">
      <c r="A30" s="219"/>
      <c r="B30" s="220"/>
      <c r="C30" s="249" t="s">
        <v>308</v>
      </c>
      <c r="D30" s="226"/>
      <c r="E30" s="227"/>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49" t="s">
        <v>309</v>
      </c>
      <c r="D31" s="226"/>
      <c r="E31" s="227"/>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288</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49" t="s">
        <v>310</v>
      </c>
      <c r="D32" s="226"/>
      <c r="E32" s="227"/>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49" t="s">
        <v>311</v>
      </c>
      <c r="D33" s="226"/>
      <c r="E33" s="227"/>
      <c r="F33" s="222"/>
      <c r="G33" s="222"/>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288</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49" t="s">
        <v>312</v>
      </c>
      <c r="D34" s="226"/>
      <c r="E34" s="227"/>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49" t="s">
        <v>313</v>
      </c>
      <c r="D35" s="226"/>
      <c r="E35" s="227"/>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288</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49" t="s">
        <v>291</v>
      </c>
      <c r="D36" s="226"/>
      <c r="E36" s="227">
        <v>1</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5</v>
      </c>
      <c r="B37" s="237" t="s">
        <v>314</v>
      </c>
      <c r="C37" s="247" t="s">
        <v>315</v>
      </c>
      <c r="D37" s="238" t="s">
        <v>279</v>
      </c>
      <c r="E37" s="239">
        <v>1</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c r="S37" s="241" t="s">
        <v>316</v>
      </c>
      <c r="T37" s="242" t="s">
        <v>281</v>
      </c>
      <c r="U37" s="222">
        <v>0</v>
      </c>
      <c r="V37" s="222">
        <f>ROUND(E37*U37,2)</f>
        <v>0</v>
      </c>
      <c r="W37" s="222"/>
      <c r="X37" s="222" t="s">
        <v>282</v>
      </c>
      <c r="Y37" s="222" t="s">
        <v>283</v>
      </c>
      <c r="Z37" s="212"/>
      <c r="AA37" s="212"/>
      <c r="AB37" s="212"/>
      <c r="AC37" s="212"/>
      <c r="AD37" s="212"/>
      <c r="AE37" s="212"/>
      <c r="AF37" s="212"/>
      <c r="AG37" s="212" t="s">
        <v>284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317</v>
      </c>
      <c r="D38" s="226"/>
      <c r="E38" s="227"/>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49" t="s">
        <v>318</v>
      </c>
      <c r="D39" s="226"/>
      <c r="E39" s="227"/>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49" t="s">
        <v>319</v>
      </c>
      <c r="D40" s="226"/>
      <c r="E40" s="227"/>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49" t="s">
        <v>320</v>
      </c>
      <c r="D41" s="226"/>
      <c r="E41" s="227"/>
      <c r="F41" s="222"/>
      <c r="G41" s="222"/>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288</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49" t="s">
        <v>321</v>
      </c>
      <c r="D42" s="226"/>
      <c r="E42" s="227"/>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49" t="s">
        <v>322</v>
      </c>
      <c r="D43" s="226"/>
      <c r="E43" s="227"/>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288</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49" t="s">
        <v>323</v>
      </c>
      <c r="D44" s="226"/>
      <c r="E44" s="227"/>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49" t="s">
        <v>324</v>
      </c>
      <c r="D45" s="226"/>
      <c r="E45" s="227"/>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288</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49" t="s">
        <v>325</v>
      </c>
      <c r="D46" s="226"/>
      <c r="E46" s="227"/>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49" t="s">
        <v>326</v>
      </c>
      <c r="D47" s="226"/>
      <c r="E47" s="227"/>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288</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49" t="s">
        <v>327</v>
      </c>
      <c r="D48" s="226"/>
      <c r="E48" s="227"/>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49" t="s">
        <v>291</v>
      </c>
      <c r="D49" s="226"/>
      <c r="E49" s="227">
        <v>1</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288</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36">
        <v>6</v>
      </c>
      <c r="B50" s="237" t="s">
        <v>328</v>
      </c>
      <c r="C50" s="247" t="s">
        <v>329</v>
      </c>
      <c r="D50" s="238" t="s">
        <v>279</v>
      </c>
      <c r="E50" s="239">
        <v>1</v>
      </c>
      <c r="F50" s="240"/>
      <c r="G50" s="241">
        <f>ROUND(E50*F50,2)</f>
        <v>0</v>
      </c>
      <c r="H50" s="240"/>
      <c r="I50" s="241">
        <f>ROUND(E50*H50,2)</f>
        <v>0</v>
      </c>
      <c r="J50" s="240"/>
      <c r="K50" s="241">
        <f>ROUND(E50*J50,2)</f>
        <v>0</v>
      </c>
      <c r="L50" s="241">
        <v>21</v>
      </c>
      <c r="M50" s="241">
        <f>G50*(1+L50/100)</f>
        <v>0</v>
      </c>
      <c r="N50" s="239">
        <v>0</v>
      </c>
      <c r="O50" s="239">
        <f>ROUND(E50*N50,2)</f>
        <v>0</v>
      </c>
      <c r="P50" s="239">
        <v>0</v>
      </c>
      <c r="Q50" s="239">
        <f>ROUND(E50*P50,2)</f>
        <v>0</v>
      </c>
      <c r="R50" s="241"/>
      <c r="S50" s="241" t="s">
        <v>316</v>
      </c>
      <c r="T50" s="242" t="s">
        <v>281</v>
      </c>
      <c r="U50" s="222">
        <v>0</v>
      </c>
      <c r="V50" s="222">
        <f>ROUND(E50*U50,2)</f>
        <v>0</v>
      </c>
      <c r="W50" s="222"/>
      <c r="X50" s="222" t="s">
        <v>282</v>
      </c>
      <c r="Y50" s="222" t="s">
        <v>283</v>
      </c>
      <c r="Z50" s="212"/>
      <c r="AA50" s="212"/>
      <c r="AB50" s="212"/>
      <c r="AC50" s="212"/>
      <c r="AD50" s="212"/>
      <c r="AE50" s="212"/>
      <c r="AF50" s="212"/>
      <c r="AG50" s="212" t="s">
        <v>284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49" t="s">
        <v>330</v>
      </c>
      <c r="D51" s="226"/>
      <c r="E51" s="227"/>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288</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49" t="s">
        <v>331</v>
      </c>
      <c r="D52" s="226"/>
      <c r="E52" s="227"/>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49" t="s">
        <v>291</v>
      </c>
      <c r="D53" s="226"/>
      <c r="E53" s="227">
        <v>1</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288</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6">
        <v>7</v>
      </c>
      <c r="B54" s="237" t="s">
        <v>332</v>
      </c>
      <c r="C54" s="247" t="s">
        <v>333</v>
      </c>
      <c r="D54" s="238" t="s">
        <v>279</v>
      </c>
      <c r="E54" s="239">
        <v>1</v>
      </c>
      <c r="F54" s="240"/>
      <c r="G54" s="241">
        <f>ROUND(E54*F54,2)</f>
        <v>0</v>
      </c>
      <c r="H54" s="240"/>
      <c r="I54" s="241">
        <f>ROUND(E54*H54,2)</f>
        <v>0</v>
      </c>
      <c r="J54" s="240"/>
      <c r="K54" s="241">
        <f>ROUND(E54*J54,2)</f>
        <v>0</v>
      </c>
      <c r="L54" s="241">
        <v>21</v>
      </c>
      <c r="M54" s="241">
        <f>G54*(1+L54/100)</f>
        <v>0</v>
      </c>
      <c r="N54" s="239">
        <v>0</v>
      </c>
      <c r="O54" s="239">
        <f>ROUND(E54*N54,2)</f>
        <v>0</v>
      </c>
      <c r="P54" s="239">
        <v>0</v>
      </c>
      <c r="Q54" s="239">
        <f>ROUND(E54*P54,2)</f>
        <v>0</v>
      </c>
      <c r="R54" s="241"/>
      <c r="S54" s="241" t="s">
        <v>280</v>
      </c>
      <c r="T54" s="242" t="s">
        <v>281</v>
      </c>
      <c r="U54" s="222">
        <v>0</v>
      </c>
      <c r="V54" s="222">
        <f>ROUND(E54*U54,2)</f>
        <v>0</v>
      </c>
      <c r="W54" s="222"/>
      <c r="X54" s="222" t="s">
        <v>282</v>
      </c>
      <c r="Y54" s="222" t="s">
        <v>283</v>
      </c>
      <c r="Z54" s="212"/>
      <c r="AA54" s="212"/>
      <c r="AB54" s="212"/>
      <c r="AC54" s="212"/>
      <c r="AD54" s="212"/>
      <c r="AE54" s="212"/>
      <c r="AF54" s="212"/>
      <c r="AG54" s="212" t="s">
        <v>284</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48" t="s">
        <v>334</v>
      </c>
      <c r="D55" s="244"/>
      <c r="E55" s="244"/>
      <c r="F55" s="244"/>
      <c r="G55" s="244"/>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49" t="s">
        <v>335</v>
      </c>
      <c r="D56" s="226"/>
      <c r="E56" s="227"/>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49" t="s">
        <v>336</v>
      </c>
      <c r="D57" s="226"/>
      <c r="E57" s="227"/>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288</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49" t="s">
        <v>291</v>
      </c>
      <c r="D58" s="226"/>
      <c r="E58" s="227">
        <v>1</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x14ac:dyDescent="0.2">
      <c r="A59" s="229" t="s">
        <v>275</v>
      </c>
      <c r="B59" s="230" t="s">
        <v>245</v>
      </c>
      <c r="C59" s="246" t="s">
        <v>28</v>
      </c>
      <c r="D59" s="231"/>
      <c r="E59" s="232"/>
      <c r="F59" s="233"/>
      <c r="G59" s="233">
        <f>SUMIF(AG60:AG152,"&lt;&gt;NOR",G60:G152)</f>
        <v>0</v>
      </c>
      <c r="H59" s="233"/>
      <c r="I59" s="233">
        <f>SUM(I60:I152)</f>
        <v>0</v>
      </c>
      <c r="J59" s="233"/>
      <c r="K59" s="233">
        <f>SUM(K60:K152)</f>
        <v>0</v>
      </c>
      <c r="L59" s="233"/>
      <c r="M59" s="233">
        <f>SUM(M60:M152)</f>
        <v>0</v>
      </c>
      <c r="N59" s="232"/>
      <c r="O59" s="232">
        <f>SUM(O60:O152)</f>
        <v>0</v>
      </c>
      <c r="P59" s="232"/>
      <c r="Q59" s="232">
        <f>SUM(Q60:Q152)</f>
        <v>0</v>
      </c>
      <c r="R59" s="233"/>
      <c r="S59" s="233"/>
      <c r="T59" s="234"/>
      <c r="U59" s="228"/>
      <c r="V59" s="228">
        <f>SUM(V60:V152)</f>
        <v>0</v>
      </c>
      <c r="W59" s="228"/>
      <c r="X59" s="228"/>
      <c r="Y59" s="228"/>
      <c r="AG59" t="s">
        <v>276</v>
      </c>
    </row>
    <row r="60" spans="1:60" outlineLevel="1" x14ac:dyDescent="0.2">
      <c r="A60" s="236">
        <v>8</v>
      </c>
      <c r="B60" s="237" t="s">
        <v>337</v>
      </c>
      <c r="C60" s="247" t="s">
        <v>338</v>
      </c>
      <c r="D60" s="238" t="s">
        <v>279</v>
      </c>
      <c r="E60" s="239">
        <v>1</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c r="S60" s="241" t="s">
        <v>316</v>
      </c>
      <c r="T60" s="242" t="s">
        <v>281</v>
      </c>
      <c r="U60" s="222">
        <v>0</v>
      </c>
      <c r="V60" s="222">
        <f>ROUND(E60*U60,2)</f>
        <v>0</v>
      </c>
      <c r="W60" s="222"/>
      <c r="X60" s="222" t="s">
        <v>282</v>
      </c>
      <c r="Y60" s="222" t="s">
        <v>283</v>
      </c>
      <c r="Z60" s="212"/>
      <c r="AA60" s="212"/>
      <c r="AB60" s="212"/>
      <c r="AC60" s="212"/>
      <c r="AD60" s="212"/>
      <c r="AE60" s="212"/>
      <c r="AF60" s="212"/>
      <c r="AG60" s="212" t="s">
        <v>284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48" t="s">
        <v>406</v>
      </c>
      <c r="D61" s="244"/>
      <c r="E61" s="244"/>
      <c r="F61" s="244"/>
      <c r="G61" s="244"/>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286</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50" t="s">
        <v>407</v>
      </c>
      <c r="D62" s="245"/>
      <c r="E62" s="245"/>
      <c r="F62" s="245"/>
      <c r="G62" s="245"/>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286</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50" t="s">
        <v>408</v>
      </c>
      <c r="D63" s="245"/>
      <c r="E63" s="245"/>
      <c r="F63" s="245"/>
      <c r="G63" s="245"/>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286</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50" t="s">
        <v>409</v>
      </c>
      <c r="D64" s="245"/>
      <c r="E64" s="245"/>
      <c r="F64" s="245"/>
      <c r="G64" s="245"/>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286</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50" t="s">
        <v>410</v>
      </c>
      <c r="D65" s="245"/>
      <c r="E65" s="245"/>
      <c r="F65" s="245"/>
      <c r="G65" s="245"/>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286</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50" t="s">
        <v>411</v>
      </c>
      <c r="D66" s="245"/>
      <c r="E66" s="245"/>
      <c r="F66" s="245"/>
      <c r="G66" s="245"/>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286</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50" t="s">
        <v>412</v>
      </c>
      <c r="D67" s="245"/>
      <c r="E67" s="245"/>
      <c r="F67" s="245"/>
      <c r="G67" s="245"/>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286</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50" t="s">
        <v>413</v>
      </c>
      <c r="D68" s="245"/>
      <c r="E68" s="245"/>
      <c r="F68" s="245"/>
      <c r="G68" s="245"/>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286</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50" t="s">
        <v>347</v>
      </c>
      <c r="D69" s="245"/>
      <c r="E69" s="245"/>
      <c r="F69" s="245"/>
      <c r="G69" s="245"/>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286</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49" t="s">
        <v>339</v>
      </c>
      <c r="D70" s="226"/>
      <c r="E70" s="227"/>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49" t="s">
        <v>340</v>
      </c>
      <c r="D71" s="226"/>
      <c r="E71" s="227"/>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288</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49" t="s">
        <v>341</v>
      </c>
      <c r="D72" s="226"/>
      <c r="E72" s="227"/>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49" t="s">
        <v>342</v>
      </c>
      <c r="D73" s="226"/>
      <c r="E73" s="227"/>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288</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49" t="s">
        <v>343</v>
      </c>
      <c r="D74" s="226"/>
      <c r="E74" s="227"/>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49" t="s">
        <v>344</v>
      </c>
      <c r="D75" s="226"/>
      <c r="E75" s="227"/>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288</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49" t="s">
        <v>345</v>
      </c>
      <c r="D76" s="226"/>
      <c r="E76" s="227"/>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49" t="s">
        <v>346</v>
      </c>
      <c r="D77" s="226"/>
      <c r="E77" s="227"/>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288</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49" t="s">
        <v>348</v>
      </c>
      <c r="D78" s="226"/>
      <c r="E78" s="227"/>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291</v>
      </c>
      <c r="D79" s="226"/>
      <c r="E79" s="227">
        <v>1</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6">
        <v>9</v>
      </c>
      <c r="B80" s="237" t="s">
        <v>349</v>
      </c>
      <c r="C80" s="247" t="s">
        <v>350</v>
      </c>
      <c r="D80" s="238" t="s">
        <v>351</v>
      </c>
      <c r="E80" s="239">
        <v>1</v>
      </c>
      <c r="F80" s="240"/>
      <c r="G80" s="241">
        <f>ROUND(E80*F80,2)</f>
        <v>0</v>
      </c>
      <c r="H80" s="240"/>
      <c r="I80" s="241">
        <f>ROUND(E80*H80,2)</f>
        <v>0</v>
      </c>
      <c r="J80" s="240"/>
      <c r="K80" s="241">
        <f>ROUND(E80*J80,2)</f>
        <v>0</v>
      </c>
      <c r="L80" s="241">
        <v>21</v>
      </c>
      <c r="M80" s="241">
        <f>G80*(1+L80/100)</f>
        <v>0</v>
      </c>
      <c r="N80" s="239">
        <v>0</v>
      </c>
      <c r="O80" s="239">
        <f>ROUND(E80*N80,2)</f>
        <v>0</v>
      </c>
      <c r="P80" s="239">
        <v>0</v>
      </c>
      <c r="Q80" s="239">
        <f>ROUND(E80*P80,2)</f>
        <v>0</v>
      </c>
      <c r="R80" s="241"/>
      <c r="S80" s="241" t="s">
        <v>316</v>
      </c>
      <c r="T80" s="242" t="s">
        <v>281</v>
      </c>
      <c r="U80" s="222">
        <v>0</v>
      </c>
      <c r="V80" s="222">
        <f>ROUND(E80*U80,2)</f>
        <v>0</v>
      </c>
      <c r="W80" s="222"/>
      <c r="X80" s="222" t="s">
        <v>282</v>
      </c>
      <c r="Y80" s="222" t="s">
        <v>283</v>
      </c>
      <c r="Z80" s="212"/>
      <c r="AA80" s="212"/>
      <c r="AB80" s="212"/>
      <c r="AC80" s="212"/>
      <c r="AD80" s="212"/>
      <c r="AE80" s="212"/>
      <c r="AF80" s="212"/>
      <c r="AG80" s="212" t="s">
        <v>284</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49" t="s">
        <v>352</v>
      </c>
      <c r="D81" s="226"/>
      <c r="E81" s="227"/>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288</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49" t="s">
        <v>353</v>
      </c>
      <c r="D82" s="226"/>
      <c r="E82" s="227"/>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288</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49" t="s">
        <v>291</v>
      </c>
      <c r="D83" s="226"/>
      <c r="E83" s="227">
        <v>1</v>
      </c>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36">
        <v>10</v>
      </c>
      <c r="B84" s="237" t="s">
        <v>354</v>
      </c>
      <c r="C84" s="247" t="s">
        <v>355</v>
      </c>
      <c r="D84" s="238" t="s">
        <v>351</v>
      </c>
      <c r="E84" s="239">
        <v>1</v>
      </c>
      <c r="F84" s="240"/>
      <c r="G84" s="241">
        <f>ROUND(E84*F84,2)</f>
        <v>0</v>
      </c>
      <c r="H84" s="240"/>
      <c r="I84" s="241">
        <f>ROUND(E84*H84,2)</f>
        <v>0</v>
      </c>
      <c r="J84" s="240"/>
      <c r="K84" s="241">
        <f>ROUND(E84*J84,2)</f>
        <v>0</v>
      </c>
      <c r="L84" s="241">
        <v>21</v>
      </c>
      <c r="M84" s="241">
        <f>G84*(1+L84/100)</f>
        <v>0</v>
      </c>
      <c r="N84" s="239">
        <v>0</v>
      </c>
      <c r="O84" s="239">
        <f>ROUND(E84*N84,2)</f>
        <v>0</v>
      </c>
      <c r="P84" s="239">
        <v>0</v>
      </c>
      <c r="Q84" s="239">
        <f>ROUND(E84*P84,2)</f>
        <v>0</v>
      </c>
      <c r="R84" s="241"/>
      <c r="S84" s="241" t="s">
        <v>316</v>
      </c>
      <c r="T84" s="242" t="s">
        <v>281</v>
      </c>
      <c r="U84" s="222">
        <v>0</v>
      </c>
      <c r="V84" s="222">
        <f>ROUND(E84*U84,2)</f>
        <v>0</v>
      </c>
      <c r="W84" s="222"/>
      <c r="X84" s="222" t="s">
        <v>282</v>
      </c>
      <c r="Y84" s="222" t="s">
        <v>283</v>
      </c>
      <c r="Z84" s="212"/>
      <c r="AA84" s="212"/>
      <c r="AB84" s="212"/>
      <c r="AC84" s="212"/>
      <c r="AD84" s="212"/>
      <c r="AE84" s="212"/>
      <c r="AF84" s="212"/>
      <c r="AG84" s="212" t="s">
        <v>284</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49" t="s">
        <v>356</v>
      </c>
      <c r="D85" s="226"/>
      <c r="E85" s="227"/>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288</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49" t="s">
        <v>357</v>
      </c>
      <c r="D86" s="226"/>
      <c r="E86" s="227"/>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49" t="s">
        <v>291</v>
      </c>
      <c r="D87" s="226"/>
      <c r="E87" s="227">
        <v>1</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36">
        <v>11</v>
      </c>
      <c r="B88" s="237" t="s">
        <v>358</v>
      </c>
      <c r="C88" s="247" t="s">
        <v>359</v>
      </c>
      <c r="D88" s="238" t="s">
        <v>279</v>
      </c>
      <c r="E88" s="239">
        <v>1</v>
      </c>
      <c r="F88" s="240"/>
      <c r="G88" s="241">
        <f>ROUND(E88*F88,2)</f>
        <v>0</v>
      </c>
      <c r="H88" s="240"/>
      <c r="I88" s="241">
        <f>ROUND(E88*H88,2)</f>
        <v>0</v>
      </c>
      <c r="J88" s="240"/>
      <c r="K88" s="241">
        <f>ROUND(E88*J88,2)</f>
        <v>0</v>
      </c>
      <c r="L88" s="241">
        <v>21</v>
      </c>
      <c r="M88" s="241">
        <f>G88*(1+L88/100)</f>
        <v>0</v>
      </c>
      <c r="N88" s="239">
        <v>0</v>
      </c>
      <c r="O88" s="239">
        <f>ROUND(E88*N88,2)</f>
        <v>0</v>
      </c>
      <c r="P88" s="239">
        <v>0</v>
      </c>
      <c r="Q88" s="239">
        <f>ROUND(E88*P88,2)</f>
        <v>0</v>
      </c>
      <c r="R88" s="241"/>
      <c r="S88" s="241" t="s">
        <v>316</v>
      </c>
      <c r="T88" s="242" t="s">
        <v>281</v>
      </c>
      <c r="U88" s="222">
        <v>0</v>
      </c>
      <c r="V88" s="222">
        <f>ROUND(E88*U88,2)</f>
        <v>0</v>
      </c>
      <c r="W88" s="222"/>
      <c r="X88" s="222" t="s">
        <v>282</v>
      </c>
      <c r="Y88" s="222" t="s">
        <v>283</v>
      </c>
      <c r="Z88" s="212"/>
      <c r="AA88" s="212"/>
      <c r="AB88" s="212"/>
      <c r="AC88" s="212"/>
      <c r="AD88" s="212"/>
      <c r="AE88" s="212"/>
      <c r="AF88" s="212"/>
      <c r="AG88" s="212" t="s">
        <v>284</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48" t="s">
        <v>414</v>
      </c>
      <c r="D89" s="244"/>
      <c r="E89" s="244"/>
      <c r="F89" s="244"/>
      <c r="G89" s="244"/>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286</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50" t="s">
        <v>415</v>
      </c>
      <c r="D90" s="245"/>
      <c r="E90" s="245"/>
      <c r="F90" s="245"/>
      <c r="G90" s="245"/>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286</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50" t="s">
        <v>416</v>
      </c>
      <c r="D91" s="245"/>
      <c r="E91" s="245"/>
      <c r="F91" s="245"/>
      <c r="G91" s="245"/>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286</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50" t="s">
        <v>417</v>
      </c>
      <c r="D92" s="245"/>
      <c r="E92" s="245"/>
      <c r="F92" s="245"/>
      <c r="G92" s="245"/>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286</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50" t="s">
        <v>418</v>
      </c>
      <c r="D93" s="245"/>
      <c r="E93" s="245"/>
      <c r="F93" s="245"/>
      <c r="G93" s="245"/>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286</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50" t="s">
        <v>419</v>
      </c>
      <c r="D94" s="245"/>
      <c r="E94" s="245"/>
      <c r="F94" s="245"/>
      <c r="G94" s="245"/>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286</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50" t="s">
        <v>420</v>
      </c>
      <c r="D95" s="245"/>
      <c r="E95" s="245"/>
      <c r="F95" s="245"/>
      <c r="G95" s="245"/>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286</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50" t="s">
        <v>421</v>
      </c>
      <c r="D96" s="245"/>
      <c r="E96" s="245"/>
      <c r="F96" s="245"/>
      <c r="G96" s="245"/>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286</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50" t="s">
        <v>422</v>
      </c>
      <c r="D97" s="245"/>
      <c r="E97" s="245"/>
      <c r="F97" s="245"/>
      <c r="G97" s="245"/>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286</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50" t="s">
        <v>369</v>
      </c>
      <c r="D98" s="245"/>
      <c r="E98" s="245"/>
      <c r="F98" s="245"/>
      <c r="G98" s="245"/>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286</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49" t="s">
        <v>360</v>
      </c>
      <c r="D99" s="226"/>
      <c r="E99" s="227"/>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288</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49" t="s">
        <v>361</v>
      </c>
      <c r="D100" s="226"/>
      <c r="E100" s="227"/>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288</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49" t="s">
        <v>362</v>
      </c>
      <c r="D101" s="226"/>
      <c r="E101" s="227"/>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288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49" t="s">
        <v>363</v>
      </c>
      <c r="D102" s="226"/>
      <c r="E102" s="227"/>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288</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49" t="s">
        <v>364</v>
      </c>
      <c r="D103" s="226"/>
      <c r="E103" s="227"/>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288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49" t="s">
        <v>365</v>
      </c>
      <c r="D104" s="226"/>
      <c r="E104" s="227"/>
      <c r="F104" s="222"/>
      <c r="G104" s="222"/>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288</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49" t="s">
        <v>366</v>
      </c>
      <c r="D105" s="226"/>
      <c r="E105" s="227"/>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49" t="s">
        <v>367</v>
      </c>
      <c r="D106" s="226"/>
      <c r="E106" s="227"/>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288</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49" t="s">
        <v>368</v>
      </c>
      <c r="D107" s="226"/>
      <c r="E107" s="227"/>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288</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49" t="s">
        <v>370</v>
      </c>
      <c r="D108" s="226"/>
      <c r="E108" s="227"/>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288</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49" t="s">
        <v>291</v>
      </c>
      <c r="D109" s="226"/>
      <c r="E109" s="227">
        <v>1</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288</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36">
        <v>12</v>
      </c>
      <c r="B110" s="237" t="s">
        <v>371</v>
      </c>
      <c r="C110" s="247" t="s">
        <v>372</v>
      </c>
      <c r="D110" s="238" t="s">
        <v>351</v>
      </c>
      <c r="E110" s="239">
        <v>1</v>
      </c>
      <c r="F110" s="240"/>
      <c r="G110" s="241">
        <f>ROUND(E110*F110,2)</f>
        <v>0</v>
      </c>
      <c r="H110" s="240"/>
      <c r="I110" s="241">
        <f>ROUND(E110*H110,2)</f>
        <v>0</v>
      </c>
      <c r="J110" s="240"/>
      <c r="K110" s="241">
        <f>ROUND(E110*J110,2)</f>
        <v>0</v>
      </c>
      <c r="L110" s="241">
        <v>21</v>
      </c>
      <c r="M110" s="241">
        <f>G110*(1+L110/100)</f>
        <v>0</v>
      </c>
      <c r="N110" s="239">
        <v>0</v>
      </c>
      <c r="O110" s="239">
        <f>ROUND(E110*N110,2)</f>
        <v>0</v>
      </c>
      <c r="P110" s="239">
        <v>0</v>
      </c>
      <c r="Q110" s="239">
        <f>ROUND(E110*P110,2)</f>
        <v>0</v>
      </c>
      <c r="R110" s="241"/>
      <c r="S110" s="241" t="s">
        <v>316</v>
      </c>
      <c r="T110" s="242" t="s">
        <v>281</v>
      </c>
      <c r="U110" s="222">
        <v>0</v>
      </c>
      <c r="V110" s="222">
        <f>ROUND(E110*U110,2)</f>
        <v>0</v>
      </c>
      <c r="W110" s="222"/>
      <c r="X110" s="222" t="s">
        <v>282</v>
      </c>
      <c r="Y110" s="222" t="s">
        <v>283</v>
      </c>
      <c r="Z110" s="212"/>
      <c r="AA110" s="212"/>
      <c r="AB110" s="212"/>
      <c r="AC110" s="212"/>
      <c r="AD110" s="212"/>
      <c r="AE110" s="212"/>
      <c r="AF110" s="212"/>
      <c r="AG110" s="212" t="s">
        <v>284</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48" t="s">
        <v>373</v>
      </c>
      <c r="D111" s="244"/>
      <c r="E111" s="244"/>
      <c r="F111" s="244"/>
      <c r="G111" s="244"/>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286</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49" t="s">
        <v>374</v>
      </c>
      <c r="D112" s="226"/>
      <c r="E112" s="227"/>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288</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49" t="s">
        <v>291</v>
      </c>
      <c r="D113" s="226"/>
      <c r="E113" s="227">
        <v>1</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288</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36">
        <v>13</v>
      </c>
      <c r="B114" s="237" t="s">
        <v>375</v>
      </c>
      <c r="C114" s="247" t="s">
        <v>376</v>
      </c>
      <c r="D114" s="238" t="s">
        <v>351</v>
      </c>
      <c r="E114" s="239">
        <v>1</v>
      </c>
      <c r="F114" s="240"/>
      <c r="G114" s="241">
        <f>ROUND(E114*F114,2)</f>
        <v>0</v>
      </c>
      <c r="H114" s="240"/>
      <c r="I114" s="241">
        <f>ROUND(E114*H114,2)</f>
        <v>0</v>
      </c>
      <c r="J114" s="240"/>
      <c r="K114" s="241">
        <f>ROUND(E114*J114,2)</f>
        <v>0</v>
      </c>
      <c r="L114" s="241">
        <v>21</v>
      </c>
      <c r="M114" s="241">
        <f>G114*(1+L114/100)</f>
        <v>0</v>
      </c>
      <c r="N114" s="239">
        <v>0</v>
      </c>
      <c r="O114" s="239">
        <f>ROUND(E114*N114,2)</f>
        <v>0</v>
      </c>
      <c r="P114" s="239">
        <v>0</v>
      </c>
      <c r="Q114" s="239">
        <f>ROUND(E114*P114,2)</f>
        <v>0</v>
      </c>
      <c r="R114" s="241"/>
      <c r="S114" s="241" t="s">
        <v>316</v>
      </c>
      <c r="T114" s="242" t="s">
        <v>281</v>
      </c>
      <c r="U114" s="222">
        <v>0</v>
      </c>
      <c r="V114" s="222">
        <f>ROUND(E114*U114,2)</f>
        <v>0</v>
      </c>
      <c r="W114" s="222"/>
      <c r="X114" s="222" t="s">
        <v>282</v>
      </c>
      <c r="Y114" s="222" t="s">
        <v>283</v>
      </c>
      <c r="Z114" s="212"/>
      <c r="AA114" s="212"/>
      <c r="AB114" s="212"/>
      <c r="AC114" s="212"/>
      <c r="AD114" s="212"/>
      <c r="AE114" s="212"/>
      <c r="AF114" s="212"/>
      <c r="AG114" s="212" t="s">
        <v>284</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48" t="s">
        <v>423</v>
      </c>
      <c r="D115" s="244"/>
      <c r="E115" s="244"/>
      <c r="F115" s="244"/>
      <c r="G115" s="244"/>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286</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50" t="s">
        <v>378</v>
      </c>
      <c r="D116" s="245"/>
      <c r="E116" s="245"/>
      <c r="F116" s="245"/>
      <c r="G116" s="245"/>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286</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49" t="s">
        <v>377</v>
      </c>
      <c r="D117" s="226"/>
      <c r="E117" s="227"/>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288</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49" t="s">
        <v>379</v>
      </c>
      <c r="D118" s="226"/>
      <c r="E118" s="227"/>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288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49" t="s">
        <v>291</v>
      </c>
      <c r="D119" s="226"/>
      <c r="E119" s="227">
        <v>1</v>
      </c>
      <c r="F119" s="222"/>
      <c r="G119" s="222"/>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288</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36">
        <v>14</v>
      </c>
      <c r="B120" s="237" t="s">
        <v>380</v>
      </c>
      <c r="C120" s="247" t="s">
        <v>381</v>
      </c>
      <c r="D120" s="238" t="s">
        <v>382</v>
      </c>
      <c r="E120" s="239">
        <v>1</v>
      </c>
      <c r="F120" s="240"/>
      <c r="G120" s="241">
        <f>ROUND(E120*F120,2)</f>
        <v>0</v>
      </c>
      <c r="H120" s="240"/>
      <c r="I120" s="241">
        <f>ROUND(E120*H120,2)</f>
        <v>0</v>
      </c>
      <c r="J120" s="240"/>
      <c r="K120" s="241">
        <f>ROUND(E120*J120,2)</f>
        <v>0</v>
      </c>
      <c r="L120" s="241">
        <v>21</v>
      </c>
      <c r="M120" s="241">
        <f>G120*(1+L120/100)</f>
        <v>0</v>
      </c>
      <c r="N120" s="239">
        <v>0</v>
      </c>
      <c r="O120" s="239">
        <f>ROUND(E120*N120,2)</f>
        <v>0</v>
      </c>
      <c r="P120" s="239">
        <v>0</v>
      </c>
      <c r="Q120" s="239">
        <f>ROUND(E120*P120,2)</f>
        <v>0</v>
      </c>
      <c r="R120" s="241"/>
      <c r="S120" s="241" t="s">
        <v>316</v>
      </c>
      <c r="T120" s="242" t="s">
        <v>281</v>
      </c>
      <c r="U120" s="222">
        <v>0</v>
      </c>
      <c r="V120" s="222">
        <f>ROUND(E120*U120,2)</f>
        <v>0</v>
      </c>
      <c r="W120" s="222"/>
      <c r="X120" s="222" t="s">
        <v>282</v>
      </c>
      <c r="Y120" s="222" t="s">
        <v>283</v>
      </c>
      <c r="Z120" s="212"/>
      <c r="AA120" s="212"/>
      <c r="AB120" s="212"/>
      <c r="AC120" s="212"/>
      <c r="AD120" s="212"/>
      <c r="AE120" s="212"/>
      <c r="AF120" s="212"/>
      <c r="AG120" s="212" t="s">
        <v>284</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48" t="s">
        <v>424</v>
      </c>
      <c r="D121" s="244"/>
      <c r="E121" s="244"/>
      <c r="F121" s="244"/>
      <c r="G121" s="244"/>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286</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50" t="s">
        <v>425</v>
      </c>
      <c r="D122" s="245"/>
      <c r="E122" s="245"/>
      <c r="F122" s="245"/>
      <c r="G122" s="245"/>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286</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50" t="s">
        <v>426</v>
      </c>
      <c r="D123" s="245"/>
      <c r="E123" s="245"/>
      <c r="F123" s="245"/>
      <c r="G123" s="245"/>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286</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50" t="s">
        <v>427</v>
      </c>
      <c r="D124" s="245"/>
      <c r="E124" s="245"/>
      <c r="F124" s="245"/>
      <c r="G124" s="245"/>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286</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50" t="s">
        <v>387</v>
      </c>
      <c r="D125" s="245"/>
      <c r="E125" s="245"/>
      <c r="F125" s="245"/>
      <c r="G125" s="245"/>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286</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49" t="s">
        <v>383</v>
      </c>
      <c r="D126" s="226"/>
      <c r="E126" s="227"/>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49" t="s">
        <v>384</v>
      </c>
      <c r="D127" s="226"/>
      <c r="E127" s="227"/>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49" t="s">
        <v>385</v>
      </c>
      <c r="D128" s="226"/>
      <c r="E128" s="227"/>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288</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49" t="s">
        <v>386</v>
      </c>
      <c r="D129" s="226"/>
      <c r="E129" s="227"/>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49" t="s">
        <v>387</v>
      </c>
      <c r="D130" s="226"/>
      <c r="E130" s="227">
        <v>1</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288</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36">
        <v>15</v>
      </c>
      <c r="B131" s="237" t="s">
        <v>388</v>
      </c>
      <c r="C131" s="247" t="s">
        <v>389</v>
      </c>
      <c r="D131" s="238" t="s">
        <v>351</v>
      </c>
      <c r="E131" s="239">
        <v>1</v>
      </c>
      <c r="F131" s="240"/>
      <c r="G131" s="241">
        <f>ROUND(E131*F131,2)</f>
        <v>0</v>
      </c>
      <c r="H131" s="240"/>
      <c r="I131" s="241">
        <f>ROUND(E131*H131,2)</f>
        <v>0</v>
      </c>
      <c r="J131" s="240"/>
      <c r="K131" s="241">
        <f>ROUND(E131*J131,2)</f>
        <v>0</v>
      </c>
      <c r="L131" s="241">
        <v>21</v>
      </c>
      <c r="M131" s="241">
        <f>G131*(1+L131/100)</f>
        <v>0</v>
      </c>
      <c r="N131" s="239">
        <v>0</v>
      </c>
      <c r="O131" s="239">
        <f>ROUND(E131*N131,2)</f>
        <v>0</v>
      </c>
      <c r="P131" s="239">
        <v>0</v>
      </c>
      <c r="Q131" s="239">
        <f>ROUND(E131*P131,2)</f>
        <v>0</v>
      </c>
      <c r="R131" s="241"/>
      <c r="S131" s="241" t="s">
        <v>316</v>
      </c>
      <c r="T131" s="242" t="s">
        <v>281</v>
      </c>
      <c r="U131" s="222">
        <v>0</v>
      </c>
      <c r="V131" s="222">
        <f>ROUND(E131*U131,2)</f>
        <v>0</v>
      </c>
      <c r="W131" s="222"/>
      <c r="X131" s="222" t="s">
        <v>282</v>
      </c>
      <c r="Y131" s="222" t="s">
        <v>283</v>
      </c>
      <c r="Z131" s="212"/>
      <c r="AA131" s="212"/>
      <c r="AB131" s="212"/>
      <c r="AC131" s="212"/>
      <c r="AD131" s="212"/>
      <c r="AE131" s="212"/>
      <c r="AF131" s="212"/>
      <c r="AG131" s="212" t="s">
        <v>284</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48" t="s">
        <v>428</v>
      </c>
      <c r="D132" s="244"/>
      <c r="E132" s="244"/>
      <c r="F132" s="244"/>
      <c r="G132" s="244"/>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286</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50" t="s">
        <v>429</v>
      </c>
      <c r="D133" s="245"/>
      <c r="E133" s="245"/>
      <c r="F133" s="245"/>
      <c r="G133" s="245"/>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286</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50" t="s">
        <v>430</v>
      </c>
      <c r="D134" s="245"/>
      <c r="E134" s="245"/>
      <c r="F134" s="245"/>
      <c r="G134" s="245"/>
      <c r="H134" s="222"/>
      <c r="I134" s="222"/>
      <c r="J134" s="222"/>
      <c r="K134" s="222"/>
      <c r="L134" s="222"/>
      <c r="M134" s="222"/>
      <c r="N134" s="221"/>
      <c r="O134" s="221"/>
      <c r="P134" s="221"/>
      <c r="Q134" s="221"/>
      <c r="R134" s="222"/>
      <c r="S134" s="222"/>
      <c r="T134" s="222"/>
      <c r="U134" s="222"/>
      <c r="V134" s="222"/>
      <c r="W134" s="222"/>
      <c r="X134" s="222"/>
      <c r="Y134" s="222"/>
      <c r="Z134" s="212"/>
      <c r="AA134" s="212"/>
      <c r="AB134" s="212"/>
      <c r="AC134" s="212"/>
      <c r="AD134" s="212"/>
      <c r="AE134" s="212"/>
      <c r="AF134" s="212"/>
      <c r="AG134" s="212" t="s">
        <v>286</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50" t="s">
        <v>431</v>
      </c>
      <c r="D135" s="245"/>
      <c r="E135" s="245"/>
      <c r="F135" s="245"/>
      <c r="G135" s="245"/>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286</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50" t="s">
        <v>432</v>
      </c>
      <c r="D136" s="245"/>
      <c r="E136" s="245"/>
      <c r="F136" s="245"/>
      <c r="G136" s="245"/>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286</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50" t="s">
        <v>395</v>
      </c>
      <c r="D137" s="245"/>
      <c r="E137" s="245"/>
      <c r="F137" s="245"/>
      <c r="G137" s="245"/>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286</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
      <c r="A138" s="219"/>
      <c r="B138" s="220"/>
      <c r="C138" s="249" t="s">
        <v>390</v>
      </c>
      <c r="D138" s="226"/>
      <c r="E138" s="227"/>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288</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49" t="s">
        <v>391</v>
      </c>
      <c r="D139" s="226"/>
      <c r="E139" s="227"/>
      <c r="F139" s="222"/>
      <c r="G139" s="222"/>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288</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49" t="s">
        <v>392</v>
      </c>
      <c r="D140" s="226"/>
      <c r="E140" s="227"/>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288</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49" t="s">
        <v>393</v>
      </c>
      <c r="D141" s="226"/>
      <c r="E141" s="227"/>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288</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49" t="s">
        <v>394</v>
      </c>
      <c r="D142" s="226"/>
      <c r="E142" s="227"/>
      <c r="F142" s="222"/>
      <c r="G142" s="222"/>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288</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
      <c r="A143" s="219"/>
      <c r="B143" s="220"/>
      <c r="C143" s="249" t="s">
        <v>396</v>
      </c>
      <c r="D143" s="226"/>
      <c r="E143" s="227"/>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288</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49" t="s">
        <v>291</v>
      </c>
      <c r="D144" s="226"/>
      <c r="E144" s="227">
        <v>1</v>
      </c>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288</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
      <c r="A145" s="236">
        <v>16</v>
      </c>
      <c r="B145" s="237" t="s">
        <v>397</v>
      </c>
      <c r="C145" s="247" t="s">
        <v>398</v>
      </c>
      <c r="D145" s="238" t="s">
        <v>351</v>
      </c>
      <c r="E145" s="239">
        <v>1</v>
      </c>
      <c r="F145" s="240"/>
      <c r="G145" s="241">
        <f>ROUND(E145*F145,2)</f>
        <v>0</v>
      </c>
      <c r="H145" s="240"/>
      <c r="I145" s="241">
        <f>ROUND(E145*H145,2)</f>
        <v>0</v>
      </c>
      <c r="J145" s="240"/>
      <c r="K145" s="241">
        <f>ROUND(E145*J145,2)</f>
        <v>0</v>
      </c>
      <c r="L145" s="241">
        <v>21</v>
      </c>
      <c r="M145" s="241">
        <f>G145*(1+L145/100)</f>
        <v>0</v>
      </c>
      <c r="N145" s="239">
        <v>0</v>
      </c>
      <c r="O145" s="239">
        <f>ROUND(E145*N145,2)</f>
        <v>0</v>
      </c>
      <c r="P145" s="239">
        <v>0</v>
      </c>
      <c r="Q145" s="239">
        <f>ROUND(E145*P145,2)</f>
        <v>0</v>
      </c>
      <c r="R145" s="241"/>
      <c r="S145" s="241" t="s">
        <v>316</v>
      </c>
      <c r="T145" s="242" t="s">
        <v>281</v>
      </c>
      <c r="U145" s="222">
        <v>0</v>
      </c>
      <c r="V145" s="222">
        <f>ROUND(E145*U145,2)</f>
        <v>0</v>
      </c>
      <c r="W145" s="222"/>
      <c r="X145" s="222" t="s">
        <v>399</v>
      </c>
      <c r="Y145" s="222" t="s">
        <v>283</v>
      </c>
      <c r="Z145" s="212"/>
      <c r="AA145" s="212"/>
      <c r="AB145" s="212"/>
      <c r="AC145" s="212"/>
      <c r="AD145" s="212"/>
      <c r="AE145" s="212"/>
      <c r="AF145" s="212"/>
      <c r="AG145" s="212" t="s">
        <v>400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48" t="s">
        <v>433</v>
      </c>
      <c r="D146" s="244"/>
      <c r="E146" s="244"/>
      <c r="F146" s="244"/>
      <c r="G146" s="244"/>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286</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
      <c r="A147" s="219"/>
      <c r="B147" s="220"/>
      <c r="C147" s="250" t="s">
        <v>434</v>
      </c>
      <c r="D147" s="245"/>
      <c r="E147" s="245"/>
      <c r="F147" s="245"/>
      <c r="G147" s="245"/>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286</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50" t="s">
        <v>403</v>
      </c>
      <c r="D148" s="245"/>
      <c r="E148" s="245"/>
      <c r="F148" s="245"/>
      <c r="G148" s="245"/>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286</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49" t="s">
        <v>401</v>
      </c>
      <c r="D149" s="226"/>
      <c r="E149" s="227"/>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288</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49" t="s">
        <v>402</v>
      </c>
      <c r="D150" s="226"/>
      <c r="E150" s="227"/>
      <c r="F150" s="222"/>
      <c r="G150" s="22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288</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49" t="s">
        <v>404</v>
      </c>
      <c r="D151" s="226"/>
      <c r="E151" s="227"/>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288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49" t="s">
        <v>291</v>
      </c>
      <c r="D152" s="226"/>
      <c r="E152" s="227">
        <v>1</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288</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x14ac:dyDescent="0.2">
      <c r="A153" s="3"/>
      <c r="B153" s="4"/>
      <c r="C153" s="251"/>
      <c r="D153" s="6"/>
      <c r="E153" s="3"/>
      <c r="F153" s="3"/>
      <c r="G153" s="3"/>
      <c r="H153" s="3"/>
      <c r="I153" s="3"/>
      <c r="J153" s="3"/>
      <c r="K153" s="3"/>
      <c r="L153" s="3"/>
      <c r="M153" s="3"/>
      <c r="N153" s="3"/>
      <c r="O153" s="3"/>
      <c r="P153" s="3"/>
      <c r="Q153" s="3"/>
      <c r="R153" s="3"/>
      <c r="S153" s="3"/>
      <c r="T153" s="3"/>
      <c r="U153" s="3"/>
      <c r="V153" s="3"/>
      <c r="W153" s="3"/>
      <c r="X153" s="3"/>
      <c r="Y153" s="3"/>
      <c r="AE153">
        <v>15</v>
      </c>
      <c r="AF153">
        <v>21</v>
      </c>
      <c r="AG153" t="s">
        <v>261</v>
      </c>
    </row>
    <row r="154" spans="1:60" x14ac:dyDescent="0.2">
      <c r="A154" s="215"/>
      <c r="B154" s="216" t="s">
        <v>29</v>
      </c>
      <c r="C154" s="252"/>
      <c r="D154" s="217"/>
      <c r="E154" s="218"/>
      <c r="F154" s="218"/>
      <c r="G154" s="235">
        <f>G8+G59</f>
        <v>0</v>
      </c>
      <c r="H154" s="3"/>
      <c r="I154" s="3"/>
      <c r="J154" s="3"/>
      <c r="K154" s="3"/>
      <c r="L154" s="3"/>
      <c r="M154" s="3"/>
      <c r="N154" s="3"/>
      <c r="O154" s="3"/>
      <c r="P154" s="3"/>
      <c r="Q154" s="3"/>
      <c r="R154" s="3"/>
      <c r="S154" s="3"/>
      <c r="T154" s="3"/>
      <c r="U154" s="3"/>
      <c r="V154" s="3"/>
      <c r="W154" s="3"/>
      <c r="X154" s="3"/>
      <c r="Y154" s="3"/>
      <c r="AE154">
        <f>SUMIF(L7:L152,AE153,G7:G152)</f>
        <v>0</v>
      </c>
      <c r="AF154">
        <f>SUMIF(L7:L152,AF153,G7:G152)</f>
        <v>0</v>
      </c>
      <c r="AG154" t="s">
        <v>405</v>
      </c>
    </row>
    <row r="155" spans="1:60" x14ac:dyDescent="0.2">
      <c r="C155" s="253"/>
      <c r="D155" s="10"/>
      <c r="AG155" t="s">
        <v>435</v>
      </c>
    </row>
    <row r="156" spans="1:60" x14ac:dyDescent="0.2">
      <c r="D156" s="10"/>
    </row>
    <row r="157" spans="1:60" x14ac:dyDescent="0.2">
      <c r="D157" s="10"/>
    </row>
    <row r="158" spans="1:60" x14ac:dyDescent="0.2">
      <c r="D158" s="10"/>
    </row>
    <row r="159" spans="1:60" x14ac:dyDescent="0.2">
      <c r="D159" s="10"/>
    </row>
    <row r="160" spans="1:60"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abnY6gV/nNbm/tH8NhuPfoXz09+7PnJFsQOPd7wPT3Hli8OVW2taNCAAq47+yQ6o8MpwFiiHl5W5X1fKAipqw==" saltValue="o3HDphBeFOZIMRZoFRkZXg==" spinCount="100000" sheet="1" formatRows="0"/>
  <mergeCells count="45">
    <mergeCell ref="C146:G146"/>
    <mergeCell ref="C147:G147"/>
    <mergeCell ref="C148:G148"/>
    <mergeCell ref="C132:G132"/>
    <mergeCell ref="C133:G133"/>
    <mergeCell ref="C134:G134"/>
    <mergeCell ref="C135:G135"/>
    <mergeCell ref="C136:G136"/>
    <mergeCell ref="C137:G137"/>
    <mergeCell ref="C116:G116"/>
    <mergeCell ref="C121:G121"/>
    <mergeCell ref="C122:G122"/>
    <mergeCell ref="C123:G123"/>
    <mergeCell ref="C124:G124"/>
    <mergeCell ref="C125:G125"/>
    <mergeCell ref="C95:G95"/>
    <mergeCell ref="C96:G96"/>
    <mergeCell ref="C97:G97"/>
    <mergeCell ref="C98:G98"/>
    <mergeCell ref="C111:G111"/>
    <mergeCell ref="C115:G115"/>
    <mergeCell ref="C89:G89"/>
    <mergeCell ref="C90:G90"/>
    <mergeCell ref="C91:G91"/>
    <mergeCell ref="C92:G92"/>
    <mergeCell ref="C93:G93"/>
    <mergeCell ref="C94:G94"/>
    <mergeCell ref="C64:G64"/>
    <mergeCell ref="C65:G65"/>
    <mergeCell ref="C66:G66"/>
    <mergeCell ref="C67:G67"/>
    <mergeCell ref="C68:G68"/>
    <mergeCell ref="C69:G69"/>
    <mergeCell ref="C23:G23"/>
    <mergeCell ref="C29:G29"/>
    <mergeCell ref="C55:G55"/>
    <mergeCell ref="C61:G61"/>
    <mergeCell ref="C62:G62"/>
    <mergeCell ref="C63:G63"/>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9C97-D839-490C-8984-022FBC86922A}">
  <sheetPr codeName="List3">
    <outlinePr summaryBelow="0"/>
  </sheetPr>
  <dimension ref="A1:BH5000"/>
  <sheetViews>
    <sheetView workbookViewId="0">
      <pane ySplit="7" topLeftCell="A638" activePane="bottomLeft" state="frozen"/>
      <selection pane="bottomLeft" activeCell="C654" sqref="C654"/>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56</v>
      </c>
      <c r="C3" s="201" t="s">
        <v>57</v>
      </c>
      <c r="D3" s="199"/>
      <c r="E3" s="199"/>
      <c r="F3" s="199"/>
      <c r="G3" s="200"/>
      <c r="AC3" s="176" t="s">
        <v>248</v>
      </c>
      <c r="AG3" t="s">
        <v>251</v>
      </c>
    </row>
    <row r="4" spans="1:60" ht="24.95" customHeight="1" x14ac:dyDescent="0.2">
      <c r="A4" s="202" t="s">
        <v>9</v>
      </c>
      <c r="B4" s="203" t="s">
        <v>58</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SUMIF(AG9:AG40,"&lt;&gt;NOR",G9:G40)</f>
        <v>0</v>
      </c>
      <c r="H8" s="233"/>
      <c r="I8" s="233">
        <f>SUM(I9:I40)</f>
        <v>0</v>
      </c>
      <c r="J8" s="233"/>
      <c r="K8" s="233">
        <f>SUM(K9:K40)</f>
        <v>0</v>
      </c>
      <c r="L8" s="233"/>
      <c r="M8" s="233">
        <f>SUM(M9:M40)</f>
        <v>0</v>
      </c>
      <c r="N8" s="232"/>
      <c r="O8" s="232">
        <f>SUM(O9:O40)</f>
        <v>0</v>
      </c>
      <c r="P8" s="232"/>
      <c r="Q8" s="232">
        <f>SUM(Q9:Q40)</f>
        <v>29.04</v>
      </c>
      <c r="R8" s="233"/>
      <c r="S8" s="233"/>
      <c r="T8" s="234"/>
      <c r="U8" s="228"/>
      <c r="V8" s="228">
        <f>SUM(V9:V40)</f>
        <v>456.01</v>
      </c>
      <c r="W8" s="228"/>
      <c r="X8" s="228"/>
      <c r="Y8" s="228"/>
      <c r="AG8" t="s">
        <v>276</v>
      </c>
    </row>
    <row r="9" spans="1:60" ht="22.5" outlineLevel="1" x14ac:dyDescent="0.2">
      <c r="A9" s="236">
        <v>1</v>
      </c>
      <c r="B9" s="237" t="s">
        <v>437</v>
      </c>
      <c r="C9" s="247" t="s">
        <v>438</v>
      </c>
      <c r="D9" s="238" t="s">
        <v>439</v>
      </c>
      <c r="E9" s="239">
        <v>132</v>
      </c>
      <c r="F9" s="240"/>
      <c r="G9" s="241">
        <f>ROUND(E9*F9,2)</f>
        <v>0</v>
      </c>
      <c r="H9" s="240"/>
      <c r="I9" s="241">
        <f>ROUND(E9*H9,2)</f>
        <v>0</v>
      </c>
      <c r="J9" s="240"/>
      <c r="K9" s="241">
        <f>ROUND(E9*J9,2)</f>
        <v>0</v>
      </c>
      <c r="L9" s="241">
        <v>21</v>
      </c>
      <c r="M9" s="241">
        <f>G9*(1+L9/100)</f>
        <v>0</v>
      </c>
      <c r="N9" s="239">
        <v>0</v>
      </c>
      <c r="O9" s="239">
        <f>ROUND(E9*N9,2)</f>
        <v>0</v>
      </c>
      <c r="P9" s="239">
        <v>0.11</v>
      </c>
      <c r="Q9" s="239">
        <f>ROUND(E9*P9,2)</f>
        <v>14.52</v>
      </c>
      <c r="R9" s="241" t="s">
        <v>440</v>
      </c>
      <c r="S9" s="241" t="s">
        <v>280</v>
      </c>
      <c r="T9" s="242" t="s">
        <v>441</v>
      </c>
      <c r="U9" s="222">
        <v>4.2999999999999997E-2</v>
      </c>
      <c r="V9" s="222">
        <f>ROUND(E9*U9,2)</f>
        <v>5.68</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49" t="s">
        <v>442</v>
      </c>
      <c r="D10" s="226"/>
      <c r="E10" s="227">
        <v>132</v>
      </c>
      <c r="F10" s="222"/>
      <c r="G10" s="222"/>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288</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36">
        <v>2</v>
      </c>
      <c r="B11" s="237" t="s">
        <v>437</v>
      </c>
      <c r="C11" s="247" t="s">
        <v>438</v>
      </c>
      <c r="D11" s="238" t="s">
        <v>439</v>
      </c>
      <c r="E11" s="239">
        <v>132</v>
      </c>
      <c r="F11" s="240"/>
      <c r="G11" s="241">
        <f>ROUND(E11*F11,2)</f>
        <v>0</v>
      </c>
      <c r="H11" s="240"/>
      <c r="I11" s="241">
        <f>ROUND(E11*H11,2)</f>
        <v>0</v>
      </c>
      <c r="J11" s="240"/>
      <c r="K11" s="241">
        <f>ROUND(E11*J11,2)</f>
        <v>0</v>
      </c>
      <c r="L11" s="241">
        <v>21</v>
      </c>
      <c r="M11" s="241">
        <f>G11*(1+L11/100)</f>
        <v>0</v>
      </c>
      <c r="N11" s="239">
        <v>0</v>
      </c>
      <c r="O11" s="239">
        <f>ROUND(E11*N11,2)</f>
        <v>0</v>
      </c>
      <c r="P11" s="239">
        <v>0.11</v>
      </c>
      <c r="Q11" s="239">
        <f>ROUND(E11*P11,2)</f>
        <v>14.52</v>
      </c>
      <c r="R11" s="241" t="s">
        <v>440</v>
      </c>
      <c r="S11" s="241" t="s">
        <v>280</v>
      </c>
      <c r="T11" s="242" t="s">
        <v>441</v>
      </c>
      <c r="U11" s="222">
        <v>4.2999999999999997E-2</v>
      </c>
      <c r="V11" s="222">
        <f>ROUND(E11*U11,2)</f>
        <v>5.68</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442</v>
      </c>
      <c r="D12" s="226"/>
      <c r="E12" s="227">
        <v>132</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3</v>
      </c>
      <c r="B13" s="237" t="s">
        <v>443</v>
      </c>
      <c r="C13" s="247" t="s">
        <v>444</v>
      </c>
      <c r="D13" s="238" t="s">
        <v>445</v>
      </c>
      <c r="E13" s="239">
        <v>92.206800000000001</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446</v>
      </c>
      <c r="S13" s="241" t="s">
        <v>280</v>
      </c>
      <c r="T13" s="242" t="s">
        <v>441</v>
      </c>
      <c r="U13" s="222">
        <v>4.6550000000000002</v>
      </c>
      <c r="V13" s="222">
        <f>ROUND(E13*U13,2)</f>
        <v>429.22</v>
      </c>
      <c r="W13" s="222"/>
      <c r="X13" s="222" t="s">
        <v>399</v>
      </c>
      <c r="Y13" s="222" t="s">
        <v>283</v>
      </c>
      <c r="Z13" s="212"/>
      <c r="AA13" s="212"/>
      <c r="AB13" s="212"/>
      <c r="AC13" s="212"/>
      <c r="AD13" s="212"/>
      <c r="AE13" s="212"/>
      <c r="AF13" s="212"/>
      <c r="AG13" s="212" t="s">
        <v>400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4" t="s">
        <v>447</v>
      </c>
      <c r="D14" s="256"/>
      <c r="E14" s="256"/>
      <c r="F14" s="256"/>
      <c r="G14" s="256"/>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448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49" t="s">
        <v>449</v>
      </c>
      <c r="D15" s="226"/>
      <c r="E15" s="227">
        <v>7.0308000000000002</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288</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49" t="s">
        <v>450</v>
      </c>
      <c r="D16" s="226"/>
      <c r="E16" s="227">
        <v>0.57599999999999996</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49" t="s">
        <v>451</v>
      </c>
      <c r="D17" s="226"/>
      <c r="E17" s="227">
        <v>84.311999999999998</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49" t="s">
        <v>452</v>
      </c>
      <c r="D18" s="226"/>
      <c r="E18" s="227">
        <v>0.28799999999999998</v>
      </c>
      <c r="F18" s="222"/>
      <c r="G18" s="222"/>
      <c r="H18" s="222"/>
      <c r="I18" s="222"/>
      <c r="J18" s="222"/>
      <c r="K18" s="222"/>
      <c r="L18" s="222"/>
      <c r="M18" s="222"/>
      <c r="N18" s="221"/>
      <c r="O18" s="221"/>
      <c r="P18" s="221"/>
      <c r="Q18" s="221"/>
      <c r="R18" s="222"/>
      <c r="S18" s="222"/>
      <c r="T18" s="222"/>
      <c r="U18" s="222"/>
      <c r="V18" s="222"/>
      <c r="W18" s="222"/>
      <c r="X18" s="222"/>
      <c r="Y18" s="222"/>
      <c r="Z18" s="212"/>
      <c r="AA18" s="212"/>
      <c r="AB18" s="212"/>
      <c r="AC18" s="212"/>
      <c r="AD18" s="212"/>
      <c r="AE18" s="212"/>
      <c r="AF18" s="212"/>
      <c r="AG18" s="212" t="s">
        <v>288</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2.5" outlineLevel="1" x14ac:dyDescent="0.2">
      <c r="A19" s="236">
        <v>4</v>
      </c>
      <c r="B19" s="237" t="s">
        <v>453</v>
      </c>
      <c r="C19" s="247" t="s">
        <v>454</v>
      </c>
      <c r="D19" s="238" t="s">
        <v>445</v>
      </c>
      <c r="E19" s="239">
        <v>91.918800000000005</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t="s">
        <v>446</v>
      </c>
      <c r="S19" s="241" t="s">
        <v>280</v>
      </c>
      <c r="T19" s="242" t="s">
        <v>441</v>
      </c>
      <c r="U19" s="222">
        <v>1.0999999999999999E-2</v>
      </c>
      <c r="V19" s="222">
        <f>ROUND(E19*U19,2)</f>
        <v>1.01</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64" t="s">
        <v>455</v>
      </c>
      <c r="D20" s="256"/>
      <c r="E20" s="256"/>
      <c r="F20" s="256"/>
      <c r="G20" s="256"/>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448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49" t="s">
        <v>449</v>
      </c>
      <c r="D21" s="226"/>
      <c r="E21" s="227">
        <v>7.0308000000000002</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49" t="s">
        <v>450</v>
      </c>
      <c r="D22" s="226"/>
      <c r="E22" s="227">
        <v>0.57599999999999996</v>
      </c>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49" t="s">
        <v>451</v>
      </c>
      <c r="D23" s="226"/>
      <c r="E23" s="227">
        <v>84.311999999999998</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288</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6">
        <v>5</v>
      </c>
      <c r="B24" s="237" t="s">
        <v>456</v>
      </c>
      <c r="C24" s="247" t="s">
        <v>457</v>
      </c>
      <c r="D24" s="238" t="s">
        <v>445</v>
      </c>
      <c r="E24" s="239">
        <v>367.67520000000002</v>
      </c>
      <c r="F24" s="240"/>
      <c r="G24" s="241">
        <f>ROUND(E24*F24,2)</f>
        <v>0</v>
      </c>
      <c r="H24" s="240"/>
      <c r="I24" s="241">
        <f>ROUND(E24*H24,2)</f>
        <v>0</v>
      </c>
      <c r="J24" s="240"/>
      <c r="K24" s="241">
        <f>ROUND(E24*J24,2)</f>
        <v>0</v>
      </c>
      <c r="L24" s="241">
        <v>21</v>
      </c>
      <c r="M24" s="241">
        <f>G24*(1+L24/100)</f>
        <v>0</v>
      </c>
      <c r="N24" s="239">
        <v>0</v>
      </c>
      <c r="O24" s="239">
        <f>ROUND(E24*N24,2)</f>
        <v>0</v>
      </c>
      <c r="P24" s="239">
        <v>0</v>
      </c>
      <c r="Q24" s="239">
        <f>ROUND(E24*P24,2)</f>
        <v>0</v>
      </c>
      <c r="R24" s="241" t="s">
        <v>446</v>
      </c>
      <c r="S24" s="241" t="s">
        <v>280</v>
      </c>
      <c r="T24" s="242" t="s">
        <v>441</v>
      </c>
      <c r="U24" s="222">
        <v>0</v>
      </c>
      <c r="V24" s="222">
        <f>ROUND(E24*U24,2)</f>
        <v>0</v>
      </c>
      <c r="W24" s="222"/>
      <c r="X24" s="222" t="s">
        <v>399</v>
      </c>
      <c r="Y24" s="222" t="s">
        <v>283</v>
      </c>
      <c r="Z24" s="212"/>
      <c r="AA24" s="212"/>
      <c r="AB24" s="212"/>
      <c r="AC24" s="212"/>
      <c r="AD24" s="212"/>
      <c r="AE24" s="212"/>
      <c r="AF24" s="212"/>
      <c r="AG24" s="212" t="s">
        <v>400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64" t="s">
        <v>455</v>
      </c>
      <c r="D25" s="256"/>
      <c r="E25" s="256"/>
      <c r="F25" s="256"/>
      <c r="G25" s="256"/>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448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49" t="s">
        <v>458</v>
      </c>
      <c r="D26" s="226"/>
      <c r="E26" s="227">
        <v>367.67520000000002</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33.75" outlineLevel="1" x14ac:dyDescent="0.2">
      <c r="A27" s="236">
        <v>6</v>
      </c>
      <c r="B27" s="237" t="s">
        <v>459</v>
      </c>
      <c r="C27" s="247" t="s">
        <v>460</v>
      </c>
      <c r="D27" s="238" t="s">
        <v>445</v>
      </c>
      <c r="E27" s="239">
        <v>91.918800000000005</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t="s">
        <v>446</v>
      </c>
      <c r="S27" s="241" t="s">
        <v>280</v>
      </c>
      <c r="T27" s="242" t="s">
        <v>441</v>
      </c>
      <c r="U27" s="222">
        <v>4.4999999999999998E-2</v>
      </c>
      <c r="V27" s="222">
        <f>ROUND(E27*U27,2)</f>
        <v>4.1399999999999997</v>
      </c>
      <c r="W27" s="222"/>
      <c r="X27" s="222" t="s">
        <v>399</v>
      </c>
      <c r="Y27" s="222" t="s">
        <v>283</v>
      </c>
      <c r="Z27" s="212"/>
      <c r="AA27" s="212"/>
      <c r="AB27" s="212"/>
      <c r="AC27" s="212"/>
      <c r="AD27" s="212"/>
      <c r="AE27" s="212"/>
      <c r="AF27" s="212"/>
      <c r="AG27" s="212" t="s">
        <v>400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64" t="s">
        <v>461</v>
      </c>
      <c r="D28" s="256"/>
      <c r="E28" s="256"/>
      <c r="F28" s="256"/>
      <c r="G28" s="256"/>
      <c r="H28" s="222"/>
      <c r="I28" s="222"/>
      <c r="J28" s="222"/>
      <c r="K28" s="222"/>
      <c r="L28" s="222"/>
      <c r="M28" s="222"/>
      <c r="N28" s="221"/>
      <c r="O28" s="221"/>
      <c r="P28" s="221"/>
      <c r="Q28" s="221"/>
      <c r="R28" s="222"/>
      <c r="S28" s="222"/>
      <c r="T28" s="222"/>
      <c r="U28" s="222"/>
      <c r="V28" s="222"/>
      <c r="W28" s="222"/>
      <c r="X28" s="222"/>
      <c r="Y28" s="222"/>
      <c r="Z28" s="212"/>
      <c r="AA28" s="212"/>
      <c r="AB28" s="212"/>
      <c r="AC28" s="212"/>
      <c r="AD28" s="212"/>
      <c r="AE28" s="212"/>
      <c r="AF28" s="212"/>
      <c r="AG28" s="212" t="s">
        <v>448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49" t="s">
        <v>449</v>
      </c>
      <c r="D29" s="226"/>
      <c r="E29" s="227">
        <v>7.0308000000000002</v>
      </c>
      <c r="F29" s="222"/>
      <c r="G29" s="222"/>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288</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49" t="s">
        <v>450</v>
      </c>
      <c r="D30" s="226"/>
      <c r="E30" s="227">
        <v>0.57599999999999996</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49" t="s">
        <v>451</v>
      </c>
      <c r="D31" s="226"/>
      <c r="E31" s="227">
        <v>84.311999999999998</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288</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6">
        <v>7</v>
      </c>
      <c r="B32" s="237" t="s">
        <v>462</v>
      </c>
      <c r="C32" s="247" t="s">
        <v>463</v>
      </c>
      <c r="D32" s="238" t="s">
        <v>445</v>
      </c>
      <c r="E32" s="239">
        <v>50.886060000000001</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t="s">
        <v>446</v>
      </c>
      <c r="S32" s="241" t="s">
        <v>280</v>
      </c>
      <c r="T32" s="242" t="s">
        <v>441</v>
      </c>
      <c r="U32" s="222">
        <v>0.20200000000000001</v>
      </c>
      <c r="V32" s="222">
        <f>ROUND(E32*U32,2)</f>
        <v>10.28</v>
      </c>
      <c r="W32" s="222"/>
      <c r="X32" s="222" t="s">
        <v>399</v>
      </c>
      <c r="Y32" s="222" t="s">
        <v>283</v>
      </c>
      <c r="Z32" s="212"/>
      <c r="AA32" s="212"/>
      <c r="AB32" s="212"/>
      <c r="AC32" s="212"/>
      <c r="AD32" s="212"/>
      <c r="AE32" s="212"/>
      <c r="AF32" s="212"/>
      <c r="AG32" s="212" t="s">
        <v>400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4" t="s">
        <v>464</v>
      </c>
      <c r="D33" s="256"/>
      <c r="E33" s="256"/>
      <c r="F33" s="256"/>
      <c r="G33" s="256"/>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448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50" t="s">
        <v>465</v>
      </c>
      <c r="D34" s="245"/>
      <c r="E34" s="245"/>
      <c r="F34" s="245"/>
      <c r="G34" s="245"/>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49" t="s">
        <v>466</v>
      </c>
      <c r="D35" s="226"/>
      <c r="E35" s="227">
        <v>50.587200000000003</v>
      </c>
      <c r="F35" s="222"/>
      <c r="G35" s="222"/>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288</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49" t="s">
        <v>467</v>
      </c>
      <c r="D36" s="226"/>
      <c r="E36" s="227">
        <v>0.29886000000000001</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8</v>
      </c>
      <c r="B37" s="237" t="s">
        <v>468</v>
      </c>
      <c r="C37" s="247" t="s">
        <v>469</v>
      </c>
      <c r="D37" s="238" t="s">
        <v>445</v>
      </c>
      <c r="E37" s="239">
        <v>91.918800000000005</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t="s">
        <v>446</v>
      </c>
      <c r="S37" s="241" t="s">
        <v>280</v>
      </c>
      <c r="T37" s="242" t="s">
        <v>441</v>
      </c>
      <c r="U37" s="222">
        <v>0</v>
      </c>
      <c r="V37" s="222">
        <f>ROUND(E37*U37,2)</f>
        <v>0</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449</v>
      </c>
      <c r="D38" s="226"/>
      <c r="E38" s="227">
        <v>7.0308000000000002</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49" t="s">
        <v>450</v>
      </c>
      <c r="D39" s="226"/>
      <c r="E39" s="227">
        <v>0.57599999999999996</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49" t="s">
        <v>451</v>
      </c>
      <c r="D40" s="226"/>
      <c r="E40" s="227">
        <v>84.311999999999998</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
      <c r="A41" s="229" t="s">
        <v>275</v>
      </c>
      <c r="B41" s="230" t="s">
        <v>61</v>
      </c>
      <c r="C41" s="246" t="s">
        <v>147</v>
      </c>
      <c r="D41" s="231"/>
      <c r="E41" s="232"/>
      <c r="F41" s="233"/>
      <c r="G41" s="233">
        <f>SUMIF(AG42:AG55,"&lt;&gt;NOR",G42:G55)</f>
        <v>0</v>
      </c>
      <c r="H41" s="233"/>
      <c r="I41" s="233">
        <f>SUM(I42:I55)</f>
        <v>0</v>
      </c>
      <c r="J41" s="233"/>
      <c r="K41" s="233">
        <f>SUM(K42:K55)</f>
        <v>0</v>
      </c>
      <c r="L41" s="233"/>
      <c r="M41" s="233">
        <f>SUM(M42:M55)</f>
        <v>0</v>
      </c>
      <c r="N41" s="232"/>
      <c r="O41" s="232">
        <f>SUM(O42:O55)</f>
        <v>4.8</v>
      </c>
      <c r="P41" s="232"/>
      <c r="Q41" s="232">
        <f>SUM(Q42:Q55)</f>
        <v>0</v>
      </c>
      <c r="R41" s="233"/>
      <c r="S41" s="233"/>
      <c r="T41" s="234"/>
      <c r="U41" s="228"/>
      <c r="V41" s="228">
        <f>SUM(V42:V55)</f>
        <v>1.89</v>
      </c>
      <c r="W41" s="228"/>
      <c r="X41" s="228"/>
      <c r="Y41" s="228"/>
      <c r="AG41" t="s">
        <v>276</v>
      </c>
    </row>
    <row r="42" spans="1:60" outlineLevel="1" x14ac:dyDescent="0.2">
      <c r="A42" s="236">
        <v>9</v>
      </c>
      <c r="B42" s="237" t="s">
        <v>470</v>
      </c>
      <c r="C42" s="247" t="s">
        <v>471</v>
      </c>
      <c r="D42" s="238" t="s">
        <v>445</v>
      </c>
      <c r="E42" s="239">
        <v>0.23688000000000001</v>
      </c>
      <c r="F42" s="240"/>
      <c r="G42" s="241">
        <f>ROUND(E42*F42,2)</f>
        <v>0</v>
      </c>
      <c r="H42" s="240"/>
      <c r="I42" s="241">
        <f>ROUND(E42*H42,2)</f>
        <v>0</v>
      </c>
      <c r="J42" s="240"/>
      <c r="K42" s="241">
        <f>ROUND(E42*J42,2)</f>
        <v>0</v>
      </c>
      <c r="L42" s="241">
        <v>21</v>
      </c>
      <c r="M42" s="241">
        <f>G42*(1+L42/100)</f>
        <v>0</v>
      </c>
      <c r="N42" s="239">
        <v>2.5249999999999999</v>
      </c>
      <c r="O42" s="239">
        <f>ROUND(E42*N42,2)</f>
        <v>0.6</v>
      </c>
      <c r="P42" s="239">
        <v>0</v>
      </c>
      <c r="Q42" s="239">
        <f>ROUND(E42*P42,2)</f>
        <v>0</v>
      </c>
      <c r="R42" s="241" t="s">
        <v>472</v>
      </c>
      <c r="S42" s="241" t="s">
        <v>280</v>
      </c>
      <c r="T42" s="242" t="s">
        <v>441</v>
      </c>
      <c r="U42" s="222">
        <v>0.47699999999999998</v>
      </c>
      <c r="V42" s="222">
        <f>ROUND(E42*U42,2)</f>
        <v>0.11</v>
      </c>
      <c r="W42" s="222"/>
      <c r="X42" s="222" t="s">
        <v>399</v>
      </c>
      <c r="Y42" s="222" t="s">
        <v>283</v>
      </c>
      <c r="Z42" s="212"/>
      <c r="AA42" s="212"/>
      <c r="AB42" s="212"/>
      <c r="AC42" s="212"/>
      <c r="AD42" s="212"/>
      <c r="AE42" s="212"/>
      <c r="AF42" s="212"/>
      <c r="AG42" s="212" t="s">
        <v>400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64" t="s">
        <v>473</v>
      </c>
      <c r="D43" s="256"/>
      <c r="E43" s="256"/>
      <c r="F43" s="256"/>
      <c r="G43" s="256"/>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448</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49" t="s">
        <v>474</v>
      </c>
      <c r="D44" s="226"/>
      <c r="E44" s="227">
        <v>0.23688000000000001</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10</v>
      </c>
      <c r="B45" s="237" t="s">
        <v>475</v>
      </c>
      <c r="C45" s="247" t="s">
        <v>476</v>
      </c>
      <c r="D45" s="238" t="s">
        <v>445</v>
      </c>
      <c r="E45" s="239">
        <v>1.4979100000000001</v>
      </c>
      <c r="F45" s="240"/>
      <c r="G45" s="241">
        <f>ROUND(E45*F45,2)</f>
        <v>0</v>
      </c>
      <c r="H45" s="240"/>
      <c r="I45" s="241">
        <f>ROUND(E45*H45,2)</f>
        <v>0</v>
      </c>
      <c r="J45" s="240"/>
      <c r="K45" s="241">
        <f>ROUND(E45*J45,2)</f>
        <v>0</v>
      </c>
      <c r="L45" s="241">
        <v>21</v>
      </c>
      <c r="M45" s="241">
        <f>G45*(1+L45/100)</f>
        <v>0</v>
      </c>
      <c r="N45" s="239">
        <v>2.5249999999999999</v>
      </c>
      <c r="O45" s="239">
        <f>ROUND(E45*N45,2)</f>
        <v>3.78</v>
      </c>
      <c r="P45" s="239">
        <v>0</v>
      </c>
      <c r="Q45" s="239">
        <f>ROUND(E45*P45,2)</f>
        <v>0</v>
      </c>
      <c r="R45" s="241" t="s">
        <v>472</v>
      </c>
      <c r="S45" s="241" t="s">
        <v>280</v>
      </c>
      <c r="T45" s="242" t="s">
        <v>441</v>
      </c>
      <c r="U45" s="222">
        <v>0.48</v>
      </c>
      <c r="V45" s="222">
        <f>ROUND(E45*U45,2)</f>
        <v>0.72</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64" t="s">
        <v>477</v>
      </c>
      <c r="D46" s="256"/>
      <c r="E46" s="256"/>
      <c r="F46" s="256"/>
      <c r="G46" s="256"/>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448</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49" t="s">
        <v>478</v>
      </c>
      <c r="D47" s="226"/>
      <c r="E47" s="227">
        <v>1.4212800000000001</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288</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49" t="s">
        <v>479</v>
      </c>
      <c r="D48" s="226"/>
      <c r="E48" s="227">
        <v>7.6630000000000004E-2</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11</v>
      </c>
      <c r="B49" s="237" t="s">
        <v>480</v>
      </c>
      <c r="C49" s="247" t="s">
        <v>481</v>
      </c>
      <c r="D49" s="238" t="s">
        <v>482</v>
      </c>
      <c r="E49" s="239">
        <v>6.5170000000000006E-2</v>
      </c>
      <c r="F49" s="240"/>
      <c r="G49" s="241">
        <f>ROUND(E49*F49,2)</f>
        <v>0</v>
      </c>
      <c r="H49" s="240"/>
      <c r="I49" s="241">
        <f>ROUND(E49*H49,2)</f>
        <v>0</v>
      </c>
      <c r="J49" s="240"/>
      <c r="K49" s="241">
        <f>ROUND(E49*J49,2)</f>
        <v>0</v>
      </c>
      <c r="L49" s="241">
        <v>21</v>
      </c>
      <c r="M49" s="241">
        <f>G49*(1+L49/100)</f>
        <v>0</v>
      </c>
      <c r="N49" s="239">
        <v>1.0554399999999999</v>
      </c>
      <c r="O49" s="239">
        <f>ROUND(E49*N49,2)</f>
        <v>7.0000000000000007E-2</v>
      </c>
      <c r="P49" s="239">
        <v>0</v>
      </c>
      <c r="Q49" s="239">
        <f>ROUND(E49*P49,2)</f>
        <v>0</v>
      </c>
      <c r="R49" s="241" t="s">
        <v>472</v>
      </c>
      <c r="S49" s="241" t="s">
        <v>280</v>
      </c>
      <c r="T49" s="242" t="s">
        <v>441</v>
      </c>
      <c r="U49" s="222">
        <v>15.231</v>
      </c>
      <c r="V49" s="222">
        <f>ROUND(E49*U49,2)</f>
        <v>0.99</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64" t="s">
        <v>483</v>
      </c>
      <c r="D50" s="256"/>
      <c r="E50" s="256"/>
      <c r="F50" s="256"/>
      <c r="G50" s="256"/>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448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49" t="s">
        <v>484</v>
      </c>
      <c r="D51" s="226"/>
      <c r="E51" s="227">
        <v>6.5170000000000006E-2</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288</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36">
        <v>12</v>
      </c>
      <c r="B52" s="237" t="s">
        <v>485</v>
      </c>
      <c r="C52" s="247" t="s">
        <v>486</v>
      </c>
      <c r="D52" s="238" t="s">
        <v>445</v>
      </c>
      <c r="E52" s="239">
        <v>0.1404</v>
      </c>
      <c r="F52" s="240"/>
      <c r="G52" s="241">
        <f>ROUND(E52*F52,2)</f>
        <v>0</v>
      </c>
      <c r="H52" s="240"/>
      <c r="I52" s="241">
        <f>ROUND(E52*H52,2)</f>
        <v>0</v>
      </c>
      <c r="J52" s="240"/>
      <c r="K52" s="241">
        <f>ROUND(E52*J52,2)</f>
        <v>0</v>
      </c>
      <c r="L52" s="241">
        <v>21</v>
      </c>
      <c r="M52" s="241">
        <f>G52*(1+L52/100)</f>
        <v>0</v>
      </c>
      <c r="N52" s="239">
        <v>2.5249999999999999</v>
      </c>
      <c r="O52" s="239">
        <f>ROUND(E52*N52,2)</f>
        <v>0.35</v>
      </c>
      <c r="P52" s="239">
        <v>0</v>
      </c>
      <c r="Q52" s="239">
        <f>ROUND(E52*P52,2)</f>
        <v>0</v>
      </c>
      <c r="R52" s="241" t="s">
        <v>472</v>
      </c>
      <c r="S52" s="241" t="s">
        <v>280</v>
      </c>
      <c r="T52" s="242" t="s">
        <v>441</v>
      </c>
      <c r="U52" s="222">
        <v>0.47699999999999998</v>
      </c>
      <c r="V52" s="222">
        <f>ROUND(E52*U52,2)</f>
        <v>7.0000000000000007E-2</v>
      </c>
      <c r="W52" s="222"/>
      <c r="X52" s="222" t="s">
        <v>399</v>
      </c>
      <c r="Y52" s="222" t="s">
        <v>283</v>
      </c>
      <c r="Z52" s="212"/>
      <c r="AA52" s="212"/>
      <c r="AB52" s="212"/>
      <c r="AC52" s="212"/>
      <c r="AD52" s="212"/>
      <c r="AE52" s="212"/>
      <c r="AF52" s="212"/>
      <c r="AG52" s="212" t="s">
        <v>400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48" t="s">
        <v>487</v>
      </c>
      <c r="D53" s="244"/>
      <c r="E53" s="244"/>
      <c r="F53" s="244"/>
      <c r="G53" s="244"/>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49" t="s">
        <v>488</v>
      </c>
      <c r="D54" s="226"/>
      <c r="E54" s="227">
        <v>0.1404</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49" t="s">
        <v>489</v>
      </c>
      <c r="D55" s="226"/>
      <c r="E55" s="227"/>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288</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x14ac:dyDescent="0.2">
      <c r="A56" s="229" t="s">
        <v>275</v>
      </c>
      <c r="B56" s="230" t="s">
        <v>64</v>
      </c>
      <c r="C56" s="246" t="s">
        <v>148</v>
      </c>
      <c r="D56" s="231"/>
      <c r="E56" s="232"/>
      <c r="F56" s="233"/>
      <c r="G56" s="233">
        <f>SUMIF(AG57:AG166,"&lt;&gt;NOR",G57:G166)</f>
        <v>0</v>
      </c>
      <c r="H56" s="233"/>
      <c r="I56" s="233">
        <f>SUM(I57:I166)</f>
        <v>0</v>
      </c>
      <c r="J56" s="233"/>
      <c r="K56" s="233">
        <f>SUM(K57:K166)</f>
        <v>0</v>
      </c>
      <c r="L56" s="233"/>
      <c r="M56" s="233">
        <f>SUM(M57:M166)</f>
        <v>0</v>
      </c>
      <c r="N56" s="232"/>
      <c r="O56" s="232">
        <f>SUM(O57:O166)</f>
        <v>109.32999999999998</v>
      </c>
      <c r="P56" s="232"/>
      <c r="Q56" s="232">
        <f>SUM(Q57:Q166)</f>
        <v>0</v>
      </c>
      <c r="R56" s="233"/>
      <c r="S56" s="233"/>
      <c r="T56" s="234"/>
      <c r="U56" s="228"/>
      <c r="V56" s="228">
        <f>SUM(V57:V166)</f>
        <v>2337.96</v>
      </c>
      <c r="W56" s="228"/>
      <c r="X56" s="228"/>
      <c r="Y56" s="228"/>
      <c r="AG56" t="s">
        <v>276</v>
      </c>
    </row>
    <row r="57" spans="1:60" ht="22.5" outlineLevel="1" x14ac:dyDescent="0.2">
      <c r="A57" s="236">
        <v>13</v>
      </c>
      <c r="B57" s="237" t="s">
        <v>490</v>
      </c>
      <c r="C57" s="247" t="s">
        <v>491</v>
      </c>
      <c r="D57" s="238" t="s">
        <v>492</v>
      </c>
      <c r="E57" s="239">
        <v>4</v>
      </c>
      <c r="F57" s="240"/>
      <c r="G57" s="241">
        <f>ROUND(E57*F57,2)</f>
        <v>0</v>
      </c>
      <c r="H57" s="240"/>
      <c r="I57" s="241">
        <f>ROUND(E57*H57,2)</f>
        <v>0</v>
      </c>
      <c r="J57" s="240"/>
      <c r="K57" s="241">
        <f>ROUND(E57*J57,2)</f>
        <v>0</v>
      </c>
      <c r="L57" s="241">
        <v>21</v>
      </c>
      <c r="M57" s="241">
        <f>G57*(1+L57/100)</f>
        <v>0</v>
      </c>
      <c r="N57" s="239">
        <v>0.22375999999999999</v>
      </c>
      <c r="O57" s="239">
        <f>ROUND(E57*N57,2)</f>
        <v>0.9</v>
      </c>
      <c r="P57" s="239">
        <v>0</v>
      </c>
      <c r="Q57" s="239">
        <f>ROUND(E57*P57,2)</f>
        <v>0</v>
      </c>
      <c r="R57" s="241" t="s">
        <v>493</v>
      </c>
      <c r="S57" s="241" t="s">
        <v>280</v>
      </c>
      <c r="T57" s="242" t="s">
        <v>441</v>
      </c>
      <c r="U57" s="222">
        <v>0.98640000000000005</v>
      </c>
      <c r="V57" s="222">
        <f>ROUND(E57*U57,2)</f>
        <v>3.95</v>
      </c>
      <c r="W57" s="222"/>
      <c r="X57" s="222" t="s">
        <v>399</v>
      </c>
      <c r="Y57" s="222" t="s">
        <v>283</v>
      </c>
      <c r="Z57" s="212"/>
      <c r="AA57" s="212"/>
      <c r="AB57" s="212"/>
      <c r="AC57" s="212"/>
      <c r="AD57" s="212"/>
      <c r="AE57" s="212"/>
      <c r="AF57" s="212"/>
      <c r="AG57" s="212" t="s">
        <v>400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64" t="s">
        <v>494</v>
      </c>
      <c r="D58" s="256"/>
      <c r="E58" s="256"/>
      <c r="F58" s="256"/>
      <c r="G58" s="256"/>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448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49" t="s">
        <v>495</v>
      </c>
      <c r="D59" s="226"/>
      <c r="E59" s="227">
        <v>4</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36">
        <v>14</v>
      </c>
      <c r="B60" s="237" t="s">
        <v>496</v>
      </c>
      <c r="C60" s="247" t="s">
        <v>497</v>
      </c>
      <c r="D60" s="238" t="s">
        <v>445</v>
      </c>
      <c r="E60" s="239">
        <v>10.253880000000001</v>
      </c>
      <c r="F60" s="240"/>
      <c r="G60" s="241">
        <f>ROUND(E60*F60,2)</f>
        <v>0</v>
      </c>
      <c r="H60" s="240"/>
      <c r="I60" s="241">
        <f>ROUND(E60*H60,2)</f>
        <v>0</v>
      </c>
      <c r="J60" s="240"/>
      <c r="K60" s="241">
        <f>ROUND(E60*J60,2)</f>
        <v>0</v>
      </c>
      <c r="L60" s="241">
        <v>21</v>
      </c>
      <c r="M60" s="241">
        <f>G60*(1+L60/100)</f>
        <v>0</v>
      </c>
      <c r="N60" s="239">
        <v>1.62836</v>
      </c>
      <c r="O60" s="239">
        <f>ROUND(E60*N60,2)</f>
        <v>16.7</v>
      </c>
      <c r="P60" s="239">
        <v>0</v>
      </c>
      <c r="Q60" s="239">
        <f>ROUND(E60*P60,2)</f>
        <v>0</v>
      </c>
      <c r="R60" s="241" t="s">
        <v>493</v>
      </c>
      <c r="S60" s="241" t="s">
        <v>280</v>
      </c>
      <c r="T60" s="242" t="s">
        <v>441</v>
      </c>
      <c r="U60" s="222">
        <v>3.9380000000000002</v>
      </c>
      <c r="V60" s="222">
        <f>ROUND(E60*U60,2)</f>
        <v>40.380000000000003</v>
      </c>
      <c r="W60" s="222"/>
      <c r="X60" s="222" t="s">
        <v>399</v>
      </c>
      <c r="Y60" s="222" t="s">
        <v>283</v>
      </c>
      <c r="Z60" s="212"/>
      <c r="AA60" s="212"/>
      <c r="AB60" s="212"/>
      <c r="AC60" s="212"/>
      <c r="AD60" s="212"/>
      <c r="AE60" s="212"/>
      <c r="AF60" s="212"/>
      <c r="AG60" s="212" t="s">
        <v>400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64" t="s">
        <v>494</v>
      </c>
      <c r="D61" s="256"/>
      <c r="E61" s="256"/>
      <c r="F61" s="256"/>
      <c r="G61" s="256"/>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448</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49" t="s">
        <v>498</v>
      </c>
      <c r="D62" s="226"/>
      <c r="E62" s="227">
        <v>6.6349799999999997</v>
      </c>
      <c r="F62" s="222"/>
      <c r="G62" s="222"/>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288</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49" t="s">
        <v>499</v>
      </c>
      <c r="D63" s="226"/>
      <c r="E63" s="227">
        <v>3.6189</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288</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36">
        <v>15</v>
      </c>
      <c r="B64" s="237" t="s">
        <v>500</v>
      </c>
      <c r="C64" s="247" t="s">
        <v>501</v>
      </c>
      <c r="D64" s="238" t="s">
        <v>439</v>
      </c>
      <c r="E64" s="239">
        <v>31.068000000000001</v>
      </c>
      <c r="F64" s="240"/>
      <c r="G64" s="241">
        <f>ROUND(E64*F64,2)</f>
        <v>0</v>
      </c>
      <c r="H64" s="240"/>
      <c r="I64" s="241">
        <f>ROUND(E64*H64,2)</f>
        <v>0</v>
      </c>
      <c r="J64" s="240"/>
      <c r="K64" s="241">
        <f>ROUND(E64*J64,2)</f>
        <v>0</v>
      </c>
      <c r="L64" s="241">
        <v>21</v>
      </c>
      <c r="M64" s="241">
        <f>G64*(1+L64/100)</f>
        <v>0</v>
      </c>
      <c r="N64" s="239">
        <v>0.17230000000000001</v>
      </c>
      <c r="O64" s="239">
        <f>ROUND(E64*N64,2)</f>
        <v>5.35</v>
      </c>
      <c r="P64" s="239">
        <v>0</v>
      </c>
      <c r="Q64" s="239">
        <f>ROUND(E64*P64,2)</f>
        <v>0</v>
      </c>
      <c r="R64" s="241" t="s">
        <v>472</v>
      </c>
      <c r="S64" s="241" t="s">
        <v>280</v>
      </c>
      <c r="T64" s="242" t="s">
        <v>441</v>
      </c>
      <c r="U64" s="222">
        <v>0.58499999999999996</v>
      </c>
      <c r="V64" s="222">
        <f>ROUND(E64*U64,2)</f>
        <v>18.170000000000002</v>
      </c>
      <c r="W64" s="222"/>
      <c r="X64" s="222" t="s">
        <v>399</v>
      </c>
      <c r="Y64" s="222" t="s">
        <v>283</v>
      </c>
      <c r="Z64" s="212"/>
      <c r="AA64" s="212"/>
      <c r="AB64" s="212"/>
      <c r="AC64" s="212"/>
      <c r="AD64" s="212"/>
      <c r="AE64" s="212"/>
      <c r="AF64" s="212"/>
      <c r="AG64" s="212" t="s">
        <v>400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
      <c r="A65" s="219"/>
      <c r="B65" s="220"/>
      <c r="C65" s="249" t="s">
        <v>502</v>
      </c>
      <c r="D65" s="226"/>
      <c r="E65" s="227">
        <v>11.65</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288</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49" t="s">
        <v>503</v>
      </c>
      <c r="D66" s="226"/>
      <c r="E66" s="227">
        <v>19.417999999999999</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288</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36">
        <v>16</v>
      </c>
      <c r="B67" s="237" t="s">
        <v>504</v>
      </c>
      <c r="C67" s="247" t="s">
        <v>505</v>
      </c>
      <c r="D67" s="238" t="s">
        <v>439</v>
      </c>
      <c r="E67" s="239">
        <v>142.28749999999999</v>
      </c>
      <c r="F67" s="240"/>
      <c r="G67" s="241">
        <f>ROUND(E67*F67,2)</f>
        <v>0</v>
      </c>
      <c r="H67" s="240"/>
      <c r="I67" s="241">
        <f>ROUND(E67*H67,2)</f>
        <v>0</v>
      </c>
      <c r="J67" s="240"/>
      <c r="K67" s="241">
        <f>ROUND(E67*J67,2)</f>
        <v>0</v>
      </c>
      <c r="L67" s="241">
        <v>21</v>
      </c>
      <c r="M67" s="241">
        <f>G67*(1+L67/100)</f>
        <v>0</v>
      </c>
      <c r="N67" s="239">
        <v>0.27964</v>
      </c>
      <c r="O67" s="239">
        <f>ROUND(E67*N67,2)</f>
        <v>39.79</v>
      </c>
      <c r="P67" s="239">
        <v>0</v>
      </c>
      <c r="Q67" s="239">
        <f>ROUND(E67*P67,2)</f>
        <v>0</v>
      </c>
      <c r="R67" s="241" t="s">
        <v>472</v>
      </c>
      <c r="S67" s="241" t="s">
        <v>280</v>
      </c>
      <c r="T67" s="242" t="s">
        <v>441</v>
      </c>
      <c r="U67" s="222">
        <v>0.79649999999999999</v>
      </c>
      <c r="V67" s="222">
        <f>ROUND(E67*U67,2)</f>
        <v>113.33</v>
      </c>
      <c r="W67" s="222"/>
      <c r="X67" s="222" t="s">
        <v>399</v>
      </c>
      <c r="Y67" s="222" t="s">
        <v>283</v>
      </c>
      <c r="Z67" s="212"/>
      <c r="AA67" s="212"/>
      <c r="AB67" s="212"/>
      <c r="AC67" s="212"/>
      <c r="AD67" s="212"/>
      <c r="AE67" s="212"/>
      <c r="AF67" s="212"/>
      <c r="AG67" s="212" t="s">
        <v>400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9" t="s">
        <v>506</v>
      </c>
      <c r="D68" s="226"/>
      <c r="E68" s="227">
        <v>52.212000000000003</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49" t="s">
        <v>507</v>
      </c>
      <c r="D69" s="226"/>
      <c r="E69" s="227">
        <v>16.462499999999999</v>
      </c>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288</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49" t="s">
        <v>508</v>
      </c>
      <c r="D70" s="226"/>
      <c r="E70" s="227">
        <v>3.7909999999999999</v>
      </c>
      <c r="F70" s="222"/>
      <c r="G70" s="222"/>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288</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49" t="s">
        <v>509</v>
      </c>
      <c r="D71" s="226"/>
      <c r="E71" s="227">
        <v>56.442</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288</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49" t="s">
        <v>510</v>
      </c>
      <c r="D72" s="226"/>
      <c r="E72" s="227">
        <v>13.38</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17</v>
      </c>
      <c r="B73" s="237" t="s">
        <v>511</v>
      </c>
      <c r="C73" s="247" t="s">
        <v>512</v>
      </c>
      <c r="D73" s="238" t="s">
        <v>492</v>
      </c>
      <c r="E73" s="239">
        <v>4</v>
      </c>
      <c r="F73" s="240"/>
      <c r="G73" s="241">
        <f>ROUND(E73*F73,2)</f>
        <v>0</v>
      </c>
      <c r="H73" s="240"/>
      <c r="I73" s="241">
        <f>ROUND(E73*H73,2)</f>
        <v>0</v>
      </c>
      <c r="J73" s="240"/>
      <c r="K73" s="241">
        <f>ROUND(E73*J73,2)</f>
        <v>0</v>
      </c>
      <c r="L73" s="241">
        <v>21</v>
      </c>
      <c r="M73" s="241">
        <f>G73*(1+L73/100)</f>
        <v>0</v>
      </c>
      <c r="N73" s="239">
        <v>6.5710000000000005E-2</v>
      </c>
      <c r="O73" s="239">
        <f>ROUND(E73*N73,2)</f>
        <v>0.26</v>
      </c>
      <c r="P73" s="239">
        <v>0</v>
      </c>
      <c r="Q73" s="239">
        <f>ROUND(E73*P73,2)</f>
        <v>0</v>
      </c>
      <c r="R73" s="241"/>
      <c r="S73" s="241" t="s">
        <v>280</v>
      </c>
      <c r="T73" s="242" t="s">
        <v>441</v>
      </c>
      <c r="U73" s="222">
        <v>0.24199999999999999</v>
      </c>
      <c r="V73" s="222">
        <f>ROUND(E73*U73,2)</f>
        <v>0.97</v>
      </c>
      <c r="W73" s="222"/>
      <c r="X73" s="222" t="s">
        <v>399</v>
      </c>
      <c r="Y73" s="222" t="s">
        <v>283</v>
      </c>
      <c r="Z73" s="212"/>
      <c r="AA73" s="212"/>
      <c r="AB73" s="212"/>
      <c r="AC73" s="212"/>
      <c r="AD73" s="212"/>
      <c r="AE73" s="212"/>
      <c r="AF73" s="212"/>
      <c r="AG73" s="212" t="s">
        <v>400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49" t="s">
        <v>513</v>
      </c>
      <c r="D74" s="226"/>
      <c r="E74" s="227">
        <v>4</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36">
        <v>18</v>
      </c>
      <c r="B75" s="237" t="s">
        <v>514</v>
      </c>
      <c r="C75" s="247" t="s">
        <v>515</v>
      </c>
      <c r="D75" s="238" t="s">
        <v>492</v>
      </c>
      <c r="E75" s="239">
        <v>4</v>
      </c>
      <c r="F75" s="240"/>
      <c r="G75" s="241">
        <f>ROUND(E75*F75,2)</f>
        <v>0</v>
      </c>
      <c r="H75" s="240"/>
      <c r="I75" s="241">
        <f>ROUND(E75*H75,2)</f>
        <v>0</v>
      </c>
      <c r="J75" s="240"/>
      <c r="K75" s="241">
        <f>ROUND(E75*J75,2)</f>
        <v>0</v>
      </c>
      <c r="L75" s="241">
        <v>21</v>
      </c>
      <c r="M75" s="241">
        <f>G75*(1+L75/100)</f>
        <v>0</v>
      </c>
      <c r="N75" s="239">
        <v>8.3229999999999998E-2</v>
      </c>
      <c r="O75" s="239">
        <f>ROUND(E75*N75,2)</f>
        <v>0.33</v>
      </c>
      <c r="P75" s="239">
        <v>0</v>
      </c>
      <c r="Q75" s="239">
        <f>ROUND(E75*P75,2)</f>
        <v>0</v>
      </c>
      <c r="R75" s="241"/>
      <c r="S75" s="241" t="s">
        <v>280</v>
      </c>
      <c r="T75" s="242" t="s">
        <v>441</v>
      </c>
      <c r="U75" s="222">
        <v>0.30099999999999999</v>
      </c>
      <c r="V75" s="222">
        <f>ROUND(E75*U75,2)</f>
        <v>1.2</v>
      </c>
      <c r="W75" s="222"/>
      <c r="X75" s="222" t="s">
        <v>399</v>
      </c>
      <c r="Y75" s="222" t="s">
        <v>283</v>
      </c>
      <c r="Z75" s="212"/>
      <c r="AA75" s="212"/>
      <c r="AB75" s="212"/>
      <c r="AC75" s="212"/>
      <c r="AD75" s="212"/>
      <c r="AE75" s="212"/>
      <c r="AF75" s="212"/>
      <c r="AG75" s="212" t="s">
        <v>400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9" t="s">
        <v>516</v>
      </c>
      <c r="D76" s="226"/>
      <c r="E76" s="227">
        <v>4</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36">
        <v>19</v>
      </c>
      <c r="B77" s="237" t="s">
        <v>517</v>
      </c>
      <c r="C77" s="247" t="s">
        <v>518</v>
      </c>
      <c r="D77" s="238" t="s">
        <v>492</v>
      </c>
      <c r="E77" s="239">
        <v>8</v>
      </c>
      <c r="F77" s="240"/>
      <c r="G77" s="241">
        <f>ROUND(E77*F77,2)</f>
        <v>0</v>
      </c>
      <c r="H77" s="240"/>
      <c r="I77" s="241">
        <f>ROUND(E77*H77,2)</f>
        <v>0</v>
      </c>
      <c r="J77" s="240"/>
      <c r="K77" s="241">
        <f>ROUND(E77*J77,2)</f>
        <v>0</v>
      </c>
      <c r="L77" s="241">
        <v>21</v>
      </c>
      <c r="M77" s="241">
        <f>G77*(1+L77/100)</f>
        <v>0</v>
      </c>
      <c r="N77" s="239">
        <v>9.8379999999999995E-2</v>
      </c>
      <c r="O77" s="239">
        <f>ROUND(E77*N77,2)</f>
        <v>0.79</v>
      </c>
      <c r="P77" s="239">
        <v>0</v>
      </c>
      <c r="Q77" s="239">
        <f>ROUND(E77*P77,2)</f>
        <v>0</v>
      </c>
      <c r="R77" s="241"/>
      <c r="S77" s="241" t="s">
        <v>280</v>
      </c>
      <c r="T77" s="242" t="s">
        <v>441</v>
      </c>
      <c r="U77" s="222">
        <v>0.30099999999999999</v>
      </c>
      <c r="V77" s="222">
        <f>ROUND(E77*U77,2)</f>
        <v>2.41</v>
      </c>
      <c r="W77" s="222"/>
      <c r="X77" s="222" t="s">
        <v>399</v>
      </c>
      <c r="Y77" s="222" t="s">
        <v>283</v>
      </c>
      <c r="Z77" s="212"/>
      <c r="AA77" s="212"/>
      <c r="AB77" s="212"/>
      <c r="AC77" s="212"/>
      <c r="AD77" s="212"/>
      <c r="AE77" s="212"/>
      <c r="AF77" s="212"/>
      <c r="AG77" s="212" t="s">
        <v>400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49" t="s">
        <v>519</v>
      </c>
      <c r="D78" s="226"/>
      <c r="E78" s="227">
        <v>8</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6">
        <v>20</v>
      </c>
      <c r="B79" s="237" t="s">
        <v>520</v>
      </c>
      <c r="C79" s="247" t="s">
        <v>521</v>
      </c>
      <c r="D79" s="238" t="s">
        <v>492</v>
      </c>
      <c r="E79" s="239">
        <v>18</v>
      </c>
      <c r="F79" s="240"/>
      <c r="G79" s="241">
        <f>ROUND(E79*F79,2)</f>
        <v>0</v>
      </c>
      <c r="H79" s="240"/>
      <c r="I79" s="241">
        <f>ROUND(E79*H79,2)</f>
        <v>0</v>
      </c>
      <c r="J79" s="240"/>
      <c r="K79" s="241">
        <f>ROUND(E79*J79,2)</f>
        <v>0</v>
      </c>
      <c r="L79" s="241">
        <v>21</v>
      </c>
      <c r="M79" s="241">
        <f>G79*(1+L79/100)</f>
        <v>0</v>
      </c>
      <c r="N79" s="239">
        <v>4.5289999999999997E-2</v>
      </c>
      <c r="O79" s="239">
        <f>ROUND(E79*N79,2)</f>
        <v>0.82</v>
      </c>
      <c r="P79" s="239">
        <v>0</v>
      </c>
      <c r="Q79" s="239">
        <f>ROUND(E79*P79,2)</f>
        <v>0</v>
      </c>
      <c r="R79" s="241" t="s">
        <v>472</v>
      </c>
      <c r="S79" s="241" t="s">
        <v>280</v>
      </c>
      <c r="T79" s="242" t="s">
        <v>441</v>
      </c>
      <c r="U79" s="222">
        <v>0.2525</v>
      </c>
      <c r="V79" s="222">
        <f>ROUND(E79*U79,2)</f>
        <v>4.55</v>
      </c>
      <c r="W79" s="222"/>
      <c r="X79" s="222" t="s">
        <v>399</v>
      </c>
      <c r="Y79" s="222" t="s">
        <v>283</v>
      </c>
      <c r="Z79" s="212"/>
      <c r="AA79" s="212"/>
      <c r="AB79" s="212"/>
      <c r="AC79" s="212"/>
      <c r="AD79" s="212"/>
      <c r="AE79" s="212"/>
      <c r="AF79" s="212"/>
      <c r="AG79" s="212" t="s">
        <v>400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49" t="s">
        <v>522</v>
      </c>
      <c r="D80" s="226"/>
      <c r="E80" s="227">
        <v>18</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288</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36">
        <v>21</v>
      </c>
      <c r="B81" s="237" t="s">
        <v>523</v>
      </c>
      <c r="C81" s="247" t="s">
        <v>524</v>
      </c>
      <c r="D81" s="238" t="s">
        <v>445</v>
      </c>
      <c r="E81" s="239">
        <v>0.51675000000000004</v>
      </c>
      <c r="F81" s="240"/>
      <c r="G81" s="241">
        <f>ROUND(E81*F81,2)</f>
        <v>0</v>
      </c>
      <c r="H81" s="240"/>
      <c r="I81" s="241">
        <f>ROUND(E81*H81,2)</f>
        <v>0</v>
      </c>
      <c r="J81" s="240"/>
      <c r="K81" s="241">
        <f>ROUND(E81*J81,2)</f>
        <v>0</v>
      </c>
      <c r="L81" s="241">
        <v>21</v>
      </c>
      <c r="M81" s="241">
        <f>G81*(1+L81/100)</f>
        <v>0</v>
      </c>
      <c r="N81" s="239">
        <v>1.6823999999999999</v>
      </c>
      <c r="O81" s="239">
        <f>ROUND(E81*N81,2)</f>
        <v>0.87</v>
      </c>
      <c r="P81" s="239">
        <v>0</v>
      </c>
      <c r="Q81" s="239">
        <f>ROUND(E81*P81,2)</f>
        <v>0</v>
      </c>
      <c r="R81" s="241" t="s">
        <v>493</v>
      </c>
      <c r="S81" s="241" t="s">
        <v>280</v>
      </c>
      <c r="T81" s="242" t="s">
        <v>441</v>
      </c>
      <c r="U81" s="222">
        <v>6.8680000000000003</v>
      </c>
      <c r="V81" s="222">
        <f>ROUND(E81*U81,2)</f>
        <v>3.55</v>
      </c>
      <c r="W81" s="222"/>
      <c r="X81" s="222" t="s">
        <v>399</v>
      </c>
      <c r="Y81" s="222" t="s">
        <v>283</v>
      </c>
      <c r="Z81" s="212"/>
      <c r="AA81" s="212"/>
      <c r="AB81" s="212"/>
      <c r="AC81" s="212"/>
      <c r="AD81" s="212"/>
      <c r="AE81" s="212"/>
      <c r="AF81" s="212"/>
      <c r="AG81" s="212" t="s">
        <v>400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4" t="s">
        <v>525</v>
      </c>
      <c r="D82" s="256"/>
      <c r="E82" s="256"/>
      <c r="F82" s="256"/>
      <c r="G82" s="256"/>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448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49" t="s">
        <v>526</v>
      </c>
      <c r="D83" s="226"/>
      <c r="E83" s="227">
        <v>0.51675000000000004</v>
      </c>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36">
        <v>22</v>
      </c>
      <c r="B84" s="237" t="s">
        <v>527</v>
      </c>
      <c r="C84" s="247" t="s">
        <v>528</v>
      </c>
      <c r="D84" s="238" t="s">
        <v>439</v>
      </c>
      <c r="E84" s="239">
        <v>632.81988000000001</v>
      </c>
      <c r="F84" s="240"/>
      <c r="G84" s="241">
        <f>ROUND(E84*F84,2)</f>
        <v>0</v>
      </c>
      <c r="H84" s="240"/>
      <c r="I84" s="241">
        <f>ROUND(E84*H84,2)</f>
        <v>0</v>
      </c>
      <c r="J84" s="240"/>
      <c r="K84" s="241">
        <f>ROUND(E84*J84,2)</f>
        <v>0</v>
      </c>
      <c r="L84" s="241">
        <v>21</v>
      </c>
      <c r="M84" s="241">
        <f>G84*(1+L84/100)</f>
        <v>0</v>
      </c>
      <c r="N84" s="239">
        <v>8.2500000000000004E-3</v>
      </c>
      <c r="O84" s="239">
        <f>ROUND(E84*N84,2)</f>
        <v>5.22</v>
      </c>
      <c r="P84" s="239">
        <v>0</v>
      </c>
      <c r="Q84" s="239">
        <f>ROUND(E84*P84,2)</f>
        <v>0</v>
      </c>
      <c r="R84" s="241" t="s">
        <v>472</v>
      </c>
      <c r="S84" s="241" t="s">
        <v>280</v>
      </c>
      <c r="T84" s="242" t="s">
        <v>441</v>
      </c>
      <c r="U84" s="222">
        <v>0.3</v>
      </c>
      <c r="V84" s="222">
        <f>ROUND(E84*U84,2)</f>
        <v>189.85</v>
      </c>
      <c r="W84" s="222"/>
      <c r="X84" s="222" t="s">
        <v>399</v>
      </c>
      <c r="Y84" s="222" t="s">
        <v>283</v>
      </c>
      <c r="Z84" s="212"/>
      <c r="AA84" s="212"/>
      <c r="AB84" s="212"/>
      <c r="AC84" s="212"/>
      <c r="AD84" s="212"/>
      <c r="AE84" s="212"/>
      <c r="AF84" s="212"/>
      <c r="AG84" s="212" t="s">
        <v>400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64" t="s">
        <v>529</v>
      </c>
      <c r="D85" s="256"/>
      <c r="E85" s="256"/>
      <c r="F85" s="256"/>
      <c r="G85" s="256"/>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448</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49" t="s">
        <v>530</v>
      </c>
      <c r="D86" s="226"/>
      <c r="E86" s="227"/>
      <c r="F86" s="222"/>
      <c r="G86" s="222"/>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288</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3" x14ac:dyDescent="0.2">
      <c r="A87" s="219"/>
      <c r="B87" s="220"/>
      <c r="C87" s="249" t="s">
        <v>531</v>
      </c>
      <c r="D87" s="226"/>
      <c r="E87" s="227">
        <v>197.33580000000001</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49" t="s">
        <v>532</v>
      </c>
      <c r="D88" s="226"/>
      <c r="E88" s="227">
        <v>34.306399999999996</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288</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49" t="s">
        <v>533</v>
      </c>
      <c r="D89" s="226"/>
      <c r="E89" s="227">
        <v>129.36680000000001</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49" t="s">
        <v>534</v>
      </c>
      <c r="D90" s="226"/>
      <c r="E90" s="227">
        <v>59.237000000000002</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49" t="s">
        <v>535</v>
      </c>
      <c r="D91" s="226"/>
      <c r="E91" s="227">
        <v>34.5062</v>
      </c>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49" t="s">
        <v>536</v>
      </c>
      <c r="D92" s="226"/>
      <c r="E92" s="227">
        <v>18.781199999999998</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288</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49" t="s">
        <v>537</v>
      </c>
      <c r="D93" s="226"/>
      <c r="E93" s="227">
        <v>101.53688</v>
      </c>
      <c r="F93" s="222"/>
      <c r="G93" s="222"/>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288</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2.5" outlineLevel="3" x14ac:dyDescent="0.2">
      <c r="A94" s="219"/>
      <c r="B94" s="220"/>
      <c r="C94" s="249" t="s">
        <v>538</v>
      </c>
      <c r="D94" s="226"/>
      <c r="E94" s="227">
        <v>30.376999999999999</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288</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49" t="s">
        <v>539</v>
      </c>
      <c r="D95" s="226"/>
      <c r="E95" s="227">
        <v>11.418200000000001</v>
      </c>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288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9" t="s">
        <v>540</v>
      </c>
      <c r="D96" s="226"/>
      <c r="E96" s="227">
        <v>15.9544</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ht="22.5" outlineLevel="1" x14ac:dyDescent="0.2">
      <c r="A97" s="236">
        <v>23</v>
      </c>
      <c r="B97" s="237" t="s">
        <v>541</v>
      </c>
      <c r="C97" s="247" t="s">
        <v>542</v>
      </c>
      <c r="D97" s="238" t="s">
        <v>492</v>
      </c>
      <c r="E97" s="239">
        <v>4</v>
      </c>
      <c r="F97" s="240"/>
      <c r="G97" s="241">
        <f>ROUND(E97*F97,2)</f>
        <v>0</v>
      </c>
      <c r="H97" s="240"/>
      <c r="I97" s="241">
        <f>ROUND(E97*H97,2)</f>
        <v>0</v>
      </c>
      <c r="J97" s="240"/>
      <c r="K97" s="241">
        <f>ROUND(E97*J97,2)</f>
        <v>0</v>
      </c>
      <c r="L97" s="241">
        <v>21</v>
      </c>
      <c r="M97" s="241">
        <f>G97*(1+L97/100)</f>
        <v>0</v>
      </c>
      <c r="N97" s="239">
        <v>0.125</v>
      </c>
      <c r="O97" s="239">
        <f>ROUND(E97*N97,2)</f>
        <v>0.5</v>
      </c>
      <c r="P97" s="239">
        <v>0</v>
      </c>
      <c r="Q97" s="239">
        <f>ROUND(E97*P97,2)</f>
        <v>0</v>
      </c>
      <c r="R97" s="241" t="s">
        <v>543</v>
      </c>
      <c r="S97" s="241" t="s">
        <v>280</v>
      </c>
      <c r="T97" s="242" t="s">
        <v>441</v>
      </c>
      <c r="U97" s="222">
        <v>0.52</v>
      </c>
      <c r="V97" s="222">
        <f>ROUND(E97*U97,2)</f>
        <v>2.08</v>
      </c>
      <c r="W97" s="222"/>
      <c r="X97" s="222" t="s">
        <v>399</v>
      </c>
      <c r="Y97" s="222" t="s">
        <v>283</v>
      </c>
      <c r="Z97" s="212"/>
      <c r="AA97" s="212"/>
      <c r="AB97" s="212"/>
      <c r="AC97" s="212"/>
      <c r="AD97" s="212"/>
      <c r="AE97" s="212"/>
      <c r="AF97" s="212"/>
      <c r="AG97" s="212" t="s">
        <v>400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64" t="s">
        <v>544</v>
      </c>
      <c r="D98" s="256"/>
      <c r="E98" s="256"/>
      <c r="F98" s="256"/>
      <c r="G98" s="256"/>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448</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49" t="s">
        <v>545</v>
      </c>
      <c r="D99" s="226"/>
      <c r="E99" s="227">
        <v>4</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288</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36">
        <v>24</v>
      </c>
      <c r="B100" s="237" t="s">
        <v>546</v>
      </c>
      <c r="C100" s="247" t="s">
        <v>547</v>
      </c>
      <c r="D100" s="238" t="s">
        <v>445</v>
      </c>
      <c r="E100" s="239">
        <v>1.395</v>
      </c>
      <c r="F100" s="240"/>
      <c r="G100" s="241">
        <f>ROUND(E100*F100,2)</f>
        <v>0</v>
      </c>
      <c r="H100" s="240"/>
      <c r="I100" s="241">
        <f>ROUND(E100*H100,2)</f>
        <v>0</v>
      </c>
      <c r="J100" s="240"/>
      <c r="K100" s="241">
        <f>ROUND(E100*J100,2)</f>
        <v>0</v>
      </c>
      <c r="L100" s="241">
        <v>21</v>
      </c>
      <c r="M100" s="241">
        <f>G100*(1+L100/100)</f>
        <v>0</v>
      </c>
      <c r="N100" s="239">
        <v>2.5287099999999998</v>
      </c>
      <c r="O100" s="239">
        <f>ROUND(E100*N100,2)</f>
        <v>3.53</v>
      </c>
      <c r="P100" s="239">
        <v>0</v>
      </c>
      <c r="Q100" s="239">
        <f>ROUND(E100*P100,2)</f>
        <v>0</v>
      </c>
      <c r="R100" s="241" t="s">
        <v>472</v>
      </c>
      <c r="S100" s="241" t="s">
        <v>280</v>
      </c>
      <c r="T100" s="242" t="s">
        <v>441</v>
      </c>
      <c r="U100" s="222">
        <v>1.1970000000000001</v>
      </c>
      <c r="V100" s="222">
        <f>ROUND(E100*U100,2)</f>
        <v>1.67</v>
      </c>
      <c r="W100" s="222"/>
      <c r="X100" s="222" t="s">
        <v>399</v>
      </c>
      <c r="Y100" s="222" t="s">
        <v>283</v>
      </c>
      <c r="Z100" s="212"/>
      <c r="AA100" s="212"/>
      <c r="AB100" s="212"/>
      <c r="AC100" s="212"/>
      <c r="AD100" s="212"/>
      <c r="AE100" s="212"/>
      <c r="AF100" s="212"/>
      <c r="AG100" s="212" t="s">
        <v>400</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2" x14ac:dyDescent="0.2">
      <c r="A101" s="219"/>
      <c r="B101" s="220"/>
      <c r="C101" s="264" t="s">
        <v>548</v>
      </c>
      <c r="D101" s="256"/>
      <c r="E101" s="256"/>
      <c r="F101" s="256"/>
      <c r="G101" s="256"/>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448</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43" t="str">
        <f>C101</f>
        <v>stěn a příček výplňových pevných, ochranných přizdívek, parapetních, atikových schodišťových a zábradelních zídek, s pomocným lešením o výšce podlahy do 1,90 m a pro zatížení do 1,5 kPa,</v>
      </c>
      <c r="BB101" s="212"/>
      <c r="BC101" s="212"/>
      <c r="BD101" s="212"/>
      <c r="BE101" s="212"/>
      <c r="BF101" s="212"/>
      <c r="BG101" s="212"/>
      <c r="BH101" s="212"/>
    </row>
    <row r="102" spans="1:60" outlineLevel="2" x14ac:dyDescent="0.2">
      <c r="A102" s="219"/>
      <c r="B102" s="220"/>
      <c r="C102" s="249" t="s">
        <v>549</v>
      </c>
      <c r="D102" s="226"/>
      <c r="E102" s="227">
        <v>1.395</v>
      </c>
      <c r="F102" s="222"/>
      <c r="G102" s="222"/>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288</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ht="33.75" outlineLevel="1" x14ac:dyDescent="0.2">
      <c r="A103" s="236">
        <v>25</v>
      </c>
      <c r="B103" s="237" t="s">
        <v>550</v>
      </c>
      <c r="C103" s="247" t="s">
        <v>551</v>
      </c>
      <c r="D103" s="238" t="s">
        <v>439</v>
      </c>
      <c r="E103" s="239">
        <v>48.537599999999998</v>
      </c>
      <c r="F103" s="240"/>
      <c r="G103" s="241">
        <f>ROUND(E103*F103,2)</f>
        <v>0</v>
      </c>
      <c r="H103" s="240"/>
      <c r="I103" s="241">
        <f>ROUND(E103*H103,2)</f>
        <v>0</v>
      </c>
      <c r="J103" s="240"/>
      <c r="K103" s="241">
        <f>ROUND(E103*J103,2)</f>
        <v>0</v>
      </c>
      <c r="L103" s="241">
        <v>21</v>
      </c>
      <c r="M103" s="241">
        <f>G103*(1+L103/100)</f>
        <v>0</v>
      </c>
      <c r="N103" s="239">
        <v>4.5440000000000001E-2</v>
      </c>
      <c r="O103" s="239">
        <f>ROUND(E103*N103,2)</f>
        <v>2.21</v>
      </c>
      <c r="P103" s="239">
        <v>0</v>
      </c>
      <c r="Q103" s="239">
        <f>ROUND(E103*P103,2)</f>
        <v>0</v>
      </c>
      <c r="R103" s="241" t="s">
        <v>472</v>
      </c>
      <c r="S103" s="241" t="s">
        <v>280</v>
      </c>
      <c r="T103" s="242" t="s">
        <v>441</v>
      </c>
      <c r="U103" s="222">
        <v>1.452</v>
      </c>
      <c r="V103" s="222">
        <f>ROUND(E103*U103,2)</f>
        <v>70.48</v>
      </c>
      <c r="W103" s="222"/>
      <c r="X103" s="222" t="s">
        <v>399</v>
      </c>
      <c r="Y103" s="222" t="s">
        <v>283</v>
      </c>
      <c r="Z103" s="212"/>
      <c r="AA103" s="212"/>
      <c r="AB103" s="212"/>
      <c r="AC103" s="212"/>
      <c r="AD103" s="212"/>
      <c r="AE103" s="212"/>
      <c r="AF103" s="212"/>
      <c r="AG103" s="212" t="s">
        <v>400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22.5" outlineLevel="2" x14ac:dyDescent="0.2">
      <c r="A104" s="219"/>
      <c r="B104" s="220"/>
      <c r="C104" s="264" t="s">
        <v>552</v>
      </c>
      <c r="D104" s="256"/>
      <c r="E104" s="256"/>
      <c r="F104" s="256"/>
      <c r="G104" s="256"/>
      <c r="H104" s="222"/>
      <c r="I104" s="222"/>
      <c r="J104" s="222"/>
      <c r="K104" s="222"/>
      <c r="L104" s="222"/>
      <c r="M104" s="222"/>
      <c r="N104" s="221"/>
      <c r="O104" s="221"/>
      <c r="P104" s="221"/>
      <c r="Q104" s="221"/>
      <c r="R104" s="222"/>
      <c r="S104" s="222"/>
      <c r="T104" s="222"/>
      <c r="U104" s="222"/>
      <c r="V104" s="222"/>
      <c r="W104" s="222"/>
      <c r="X104" s="222"/>
      <c r="Y104" s="222"/>
      <c r="Z104" s="212"/>
      <c r="AA104" s="212"/>
      <c r="AB104" s="212"/>
      <c r="AC104" s="212"/>
      <c r="AD104" s="212"/>
      <c r="AE104" s="212"/>
      <c r="AF104" s="212"/>
      <c r="AG104" s="212" t="s">
        <v>448</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43" t="str">
        <f>C104</f>
        <v>zřízení nosné konstrukce příčky, vložení tepelné izolace tl. do 5 cm, montáž desek, tmelení spár Q2 a úprava rohů. Včetně dodávek materiálu.</v>
      </c>
      <c r="BB104" s="212"/>
      <c r="BC104" s="212"/>
      <c r="BD104" s="212"/>
      <c r="BE104" s="212"/>
      <c r="BF104" s="212"/>
      <c r="BG104" s="212"/>
      <c r="BH104" s="212"/>
    </row>
    <row r="105" spans="1:60" outlineLevel="2" x14ac:dyDescent="0.2">
      <c r="A105" s="219"/>
      <c r="B105" s="220"/>
      <c r="C105" s="249" t="s">
        <v>553</v>
      </c>
      <c r="D105" s="226"/>
      <c r="E105" s="227">
        <v>48.537599999999998</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1" x14ac:dyDescent="0.2">
      <c r="A106" s="236">
        <v>26</v>
      </c>
      <c r="B106" s="237" t="s">
        <v>554</v>
      </c>
      <c r="C106" s="247" t="s">
        <v>555</v>
      </c>
      <c r="D106" s="238" t="s">
        <v>492</v>
      </c>
      <c r="E106" s="239">
        <v>41</v>
      </c>
      <c r="F106" s="240"/>
      <c r="G106" s="241">
        <f>ROUND(E106*F106,2)</f>
        <v>0</v>
      </c>
      <c r="H106" s="240"/>
      <c r="I106" s="241">
        <f>ROUND(E106*H106,2)</f>
        <v>0</v>
      </c>
      <c r="J106" s="240"/>
      <c r="K106" s="241">
        <f>ROUND(E106*J106,2)</f>
        <v>0</v>
      </c>
      <c r="L106" s="241">
        <v>21</v>
      </c>
      <c r="M106" s="241">
        <f>G106*(1+L106/100)</f>
        <v>0</v>
      </c>
      <c r="N106" s="239">
        <v>7.1199999999999996E-3</v>
      </c>
      <c r="O106" s="239">
        <f>ROUND(E106*N106,2)</f>
        <v>0.28999999999999998</v>
      </c>
      <c r="P106" s="239">
        <v>0</v>
      </c>
      <c r="Q106" s="239">
        <f>ROUND(E106*P106,2)</f>
        <v>0</v>
      </c>
      <c r="R106" s="241" t="s">
        <v>472</v>
      </c>
      <c r="S106" s="241" t="s">
        <v>280</v>
      </c>
      <c r="T106" s="242" t="s">
        <v>441</v>
      </c>
      <c r="U106" s="222">
        <v>1.49</v>
      </c>
      <c r="V106" s="222">
        <f>ROUND(E106*U106,2)</f>
        <v>61.09</v>
      </c>
      <c r="W106" s="222"/>
      <c r="X106" s="222" t="s">
        <v>399</v>
      </c>
      <c r="Y106" s="222" t="s">
        <v>283</v>
      </c>
      <c r="Z106" s="212"/>
      <c r="AA106" s="212"/>
      <c r="AB106" s="212"/>
      <c r="AC106" s="212"/>
      <c r="AD106" s="212"/>
      <c r="AE106" s="212"/>
      <c r="AF106" s="212"/>
      <c r="AG106" s="212" t="s">
        <v>400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49" t="s">
        <v>556</v>
      </c>
      <c r="D107" s="226"/>
      <c r="E107" s="227">
        <v>41</v>
      </c>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288</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36">
        <v>27</v>
      </c>
      <c r="B108" s="237" t="s">
        <v>557</v>
      </c>
      <c r="C108" s="247" t="s">
        <v>558</v>
      </c>
      <c r="D108" s="238" t="s">
        <v>439</v>
      </c>
      <c r="E108" s="239">
        <v>35.112000000000002</v>
      </c>
      <c r="F108" s="240"/>
      <c r="G108" s="241">
        <f>ROUND(E108*F108,2)</f>
        <v>0</v>
      </c>
      <c r="H108" s="240"/>
      <c r="I108" s="241">
        <f>ROUND(E108*H108,2)</f>
        <v>0</v>
      </c>
      <c r="J108" s="240"/>
      <c r="K108" s="241">
        <f>ROUND(E108*J108,2)</f>
        <v>0</v>
      </c>
      <c r="L108" s="241">
        <v>21</v>
      </c>
      <c r="M108" s="241">
        <f>G108*(1+L108/100)</f>
        <v>0</v>
      </c>
      <c r="N108" s="239">
        <v>0.11219</v>
      </c>
      <c r="O108" s="239">
        <f>ROUND(E108*N108,2)</f>
        <v>3.94</v>
      </c>
      <c r="P108" s="239">
        <v>0</v>
      </c>
      <c r="Q108" s="239">
        <f>ROUND(E108*P108,2)</f>
        <v>0</v>
      </c>
      <c r="R108" s="241" t="s">
        <v>472</v>
      </c>
      <c r="S108" s="241" t="s">
        <v>280</v>
      </c>
      <c r="T108" s="242" t="s">
        <v>441</v>
      </c>
      <c r="U108" s="222">
        <v>0.55488999999999999</v>
      </c>
      <c r="V108" s="222">
        <f>ROUND(E108*U108,2)</f>
        <v>19.48</v>
      </c>
      <c r="W108" s="222"/>
      <c r="X108" s="222" t="s">
        <v>399</v>
      </c>
      <c r="Y108" s="222" t="s">
        <v>283</v>
      </c>
      <c r="Z108" s="212"/>
      <c r="AA108" s="212"/>
      <c r="AB108" s="212"/>
      <c r="AC108" s="212"/>
      <c r="AD108" s="212"/>
      <c r="AE108" s="212"/>
      <c r="AF108" s="212"/>
      <c r="AG108" s="212" t="s">
        <v>400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
      <c r="A109" s="219"/>
      <c r="B109" s="220"/>
      <c r="C109" s="264" t="s">
        <v>559</v>
      </c>
      <c r="D109" s="256"/>
      <c r="E109" s="256"/>
      <c r="F109" s="256"/>
      <c r="G109" s="256"/>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448</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49" t="s">
        <v>560</v>
      </c>
      <c r="D110" s="226"/>
      <c r="E110" s="227">
        <v>18.315999999999999</v>
      </c>
      <c r="F110" s="222"/>
      <c r="G110" s="222"/>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288</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49" t="s">
        <v>561</v>
      </c>
      <c r="D111" s="226"/>
      <c r="E111" s="227">
        <v>16.795999999999999</v>
      </c>
      <c r="F111" s="222"/>
      <c r="G111" s="222"/>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288</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36">
        <v>28</v>
      </c>
      <c r="B112" s="237" t="s">
        <v>562</v>
      </c>
      <c r="C112" s="247" t="s">
        <v>563</v>
      </c>
      <c r="D112" s="238" t="s">
        <v>564</v>
      </c>
      <c r="E112" s="239">
        <v>1023.02</v>
      </c>
      <c r="F112" s="240"/>
      <c r="G112" s="241">
        <f>ROUND(E112*F112,2)</f>
        <v>0</v>
      </c>
      <c r="H112" s="240"/>
      <c r="I112" s="241">
        <f>ROUND(E112*H112,2)</f>
        <v>0</v>
      </c>
      <c r="J112" s="240"/>
      <c r="K112" s="241">
        <f>ROUND(E112*J112,2)</f>
        <v>0</v>
      </c>
      <c r="L112" s="241">
        <v>21</v>
      </c>
      <c r="M112" s="241">
        <f>G112*(1+L112/100)</f>
        <v>0</v>
      </c>
      <c r="N112" s="239">
        <v>1.0200000000000001E-3</v>
      </c>
      <c r="O112" s="239">
        <f>ROUND(E112*N112,2)</f>
        <v>1.04</v>
      </c>
      <c r="P112" s="239">
        <v>0</v>
      </c>
      <c r="Q112" s="239">
        <f>ROUND(E112*P112,2)</f>
        <v>0</v>
      </c>
      <c r="R112" s="241" t="s">
        <v>472</v>
      </c>
      <c r="S112" s="241" t="s">
        <v>280</v>
      </c>
      <c r="T112" s="242" t="s">
        <v>441</v>
      </c>
      <c r="U112" s="222">
        <v>0.223</v>
      </c>
      <c r="V112" s="222">
        <f>ROUND(E112*U112,2)</f>
        <v>228.13</v>
      </c>
      <c r="W112" s="222"/>
      <c r="X112" s="222" t="s">
        <v>399</v>
      </c>
      <c r="Y112" s="222" t="s">
        <v>283</v>
      </c>
      <c r="Z112" s="212"/>
      <c r="AA112" s="212"/>
      <c r="AB112" s="212"/>
      <c r="AC112" s="212"/>
      <c r="AD112" s="212"/>
      <c r="AE112" s="212"/>
      <c r="AF112" s="212"/>
      <c r="AG112" s="212" t="s">
        <v>400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64" t="s">
        <v>565</v>
      </c>
      <c r="D113" s="256"/>
      <c r="E113" s="256"/>
      <c r="F113" s="256"/>
      <c r="G113" s="256"/>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448</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50" t="s">
        <v>566</v>
      </c>
      <c r="D114" s="245"/>
      <c r="E114" s="245"/>
      <c r="F114" s="245"/>
      <c r="G114" s="245"/>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286</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49" t="s">
        <v>567</v>
      </c>
      <c r="D115" s="226"/>
      <c r="E115" s="227">
        <v>965.1</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288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49" t="s">
        <v>568</v>
      </c>
      <c r="D116" s="226"/>
      <c r="E116" s="227">
        <v>27.2</v>
      </c>
      <c r="F116" s="222"/>
      <c r="G116" s="222"/>
      <c r="H116" s="222"/>
      <c r="I116" s="222"/>
      <c r="J116" s="222"/>
      <c r="K116" s="222"/>
      <c r="L116" s="222"/>
      <c r="M116" s="222"/>
      <c r="N116" s="221"/>
      <c r="O116" s="221"/>
      <c r="P116" s="221"/>
      <c r="Q116" s="221"/>
      <c r="R116" s="222"/>
      <c r="S116" s="222"/>
      <c r="T116" s="222"/>
      <c r="U116" s="222"/>
      <c r="V116" s="222"/>
      <c r="W116" s="222"/>
      <c r="X116" s="222"/>
      <c r="Y116" s="222"/>
      <c r="Z116" s="212"/>
      <c r="AA116" s="212"/>
      <c r="AB116" s="212"/>
      <c r="AC116" s="212"/>
      <c r="AD116" s="212"/>
      <c r="AE116" s="212"/>
      <c r="AF116" s="212"/>
      <c r="AG116" s="212" t="s">
        <v>288</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49" t="s">
        <v>569</v>
      </c>
      <c r="D117" s="226"/>
      <c r="E117" s="227">
        <v>30.72</v>
      </c>
      <c r="F117" s="222"/>
      <c r="G117" s="222"/>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288</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
      <c r="A118" s="236">
        <v>29</v>
      </c>
      <c r="B118" s="237" t="s">
        <v>570</v>
      </c>
      <c r="C118" s="247" t="s">
        <v>571</v>
      </c>
      <c r="D118" s="238" t="s">
        <v>439</v>
      </c>
      <c r="E118" s="239">
        <v>13.95</v>
      </c>
      <c r="F118" s="240"/>
      <c r="G118" s="241">
        <f>ROUND(E118*F118,2)</f>
        <v>0</v>
      </c>
      <c r="H118" s="240"/>
      <c r="I118" s="241">
        <f>ROUND(E118*H118,2)</f>
        <v>0</v>
      </c>
      <c r="J118" s="240"/>
      <c r="K118" s="241">
        <f>ROUND(E118*J118,2)</f>
        <v>0</v>
      </c>
      <c r="L118" s="241">
        <v>21</v>
      </c>
      <c r="M118" s="241">
        <f>G118*(1+L118/100)</f>
        <v>0</v>
      </c>
      <c r="N118" s="239">
        <v>0.11795</v>
      </c>
      <c r="O118" s="239">
        <f>ROUND(E118*N118,2)</f>
        <v>1.65</v>
      </c>
      <c r="P118" s="239">
        <v>0</v>
      </c>
      <c r="Q118" s="239">
        <f>ROUND(E118*P118,2)</f>
        <v>0</v>
      </c>
      <c r="R118" s="241" t="s">
        <v>472</v>
      </c>
      <c r="S118" s="241" t="s">
        <v>280</v>
      </c>
      <c r="T118" s="242" t="s">
        <v>441</v>
      </c>
      <c r="U118" s="222">
        <v>0.87629999999999997</v>
      </c>
      <c r="V118" s="222">
        <f>ROUND(E118*U118,2)</f>
        <v>12.22</v>
      </c>
      <c r="W118" s="222"/>
      <c r="X118" s="222" t="s">
        <v>399</v>
      </c>
      <c r="Y118" s="222" t="s">
        <v>283</v>
      </c>
      <c r="Z118" s="212"/>
      <c r="AA118" s="212"/>
      <c r="AB118" s="212"/>
      <c r="AC118" s="212"/>
      <c r="AD118" s="212"/>
      <c r="AE118" s="212"/>
      <c r="AF118" s="212"/>
      <c r="AG118" s="212" t="s">
        <v>400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64" t="s">
        <v>572</v>
      </c>
      <c r="D119" s="256"/>
      <c r="E119" s="256"/>
      <c r="F119" s="256"/>
      <c r="G119" s="256"/>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448</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2" x14ac:dyDescent="0.2">
      <c r="A120" s="219"/>
      <c r="B120" s="220"/>
      <c r="C120" s="249" t="s">
        <v>573</v>
      </c>
      <c r="D120" s="226"/>
      <c r="E120" s="227">
        <v>3.96</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288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49" t="s">
        <v>574</v>
      </c>
      <c r="D121" s="226"/>
      <c r="E121" s="227">
        <v>9.99</v>
      </c>
      <c r="F121" s="222"/>
      <c r="G121" s="222"/>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288</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36">
        <v>30</v>
      </c>
      <c r="B122" s="237" t="s">
        <v>575</v>
      </c>
      <c r="C122" s="247" t="s">
        <v>576</v>
      </c>
      <c r="D122" s="238" t="s">
        <v>439</v>
      </c>
      <c r="E122" s="239">
        <v>10.0228</v>
      </c>
      <c r="F122" s="240"/>
      <c r="G122" s="241">
        <f>ROUND(E122*F122,2)</f>
        <v>0</v>
      </c>
      <c r="H122" s="240"/>
      <c r="I122" s="241">
        <f>ROUND(E122*H122,2)</f>
        <v>0</v>
      </c>
      <c r="J122" s="240"/>
      <c r="K122" s="241">
        <f>ROUND(E122*J122,2)</f>
        <v>0</v>
      </c>
      <c r="L122" s="241">
        <v>21</v>
      </c>
      <c r="M122" s="241">
        <f>G122*(1+L122/100)</f>
        <v>0</v>
      </c>
      <c r="N122" s="239">
        <v>0.15679999999999999</v>
      </c>
      <c r="O122" s="239">
        <f>ROUND(E122*N122,2)</f>
        <v>1.57</v>
      </c>
      <c r="P122" s="239">
        <v>0</v>
      </c>
      <c r="Q122" s="239">
        <f>ROUND(E122*P122,2)</f>
        <v>0</v>
      </c>
      <c r="R122" s="241" t="s">
        <v>472</v>
      </c>
      <c r="S122" s="241" t="s">
        <v>280</v>
      </c>
      <c r="T122" s="242" t="s">
        <v>441</v>
      </c>
      <c r="U122" s="222">
        <v>1.2225999999999999</v>
      </c>
      <c r="V122" s="222">
        <f>ROUND(E122*U122,2)</f>
        <v>12.25</v>
      </c>
      <c r="W122" s="222"/>
      <c r="X122" s="222" t="s">
        <v>399</v>
      </c>
      <c r="Y122" s="222" t="s">
        <v>283</v>
      </c>
      <c r="Z122" s="212"/>
      <c r="AA122" s="212"/>
      <c r="AB122" s="212"/>
      <c r="AC122" s="212"/>
      <c r="AD122" s="212"/>
      <c r="AE122" s="212"/>
      <c r="AF122" s="212"/>
      <c r="AG122" s="212" t="s">
        <v>400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64" t="s">
        <v>577</v>
      </c>
      <c r="D123" s="256"/>
      <c r="E123" s="256"/>
      <c r="F123" s="256"/>
      <c r="G123" s="256"/>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448</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2" x14ac:dyDescent="0.2">
      <c r="A124" s="219"/>
      <c r="B124" s="220"/>
      <c r="C124" s="249" t="s">
        <v>578</v>
      </c>
      <c r="D124" s="226"/>
      <c r="E124" s="227">
        <v>3.3468</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288</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49" t="s">
        <v>579</v>
      </c>
      <c r="D125" s="226"/>
      <c r="E125" s="227">
        <v>1.3680000000000001</v>
      </c>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288</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49" t="s">
        <v>580</v>
      </c>
      <c r="D126" s="226"/>
      <c r="E126" s="227">
        <v>2.7120000000000002</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49" t="s">
        <v>581</v>
      </c>
      <c r="D127" s="226"/>
      <c r="E127" s="227">
        <v>2.5960000000000001</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36">
        <v>31</v>
      </c>
      <c r="B128" s="237" t="s">
        <v>582</v>
      </c>
      <c r="C128" s="247" t="s">
        <v>583</v>
      </c>
      <c r="D128" s="238" t="s">
        <v>439</v>
      </c>
      <c r="E128" s="239">
        <v>5.8079999999999998</v>
      </c>
      <c r="F128" s="240"/>
      <c r="G128" s="241">
        <f>ROUND(E128*F128,2)</f>
        <v>0</v>
      </c>
      <c r="H128" s="240"/>
      <c r="I128" s="241">
        <f>ROUND(E128*H128,2)</f>
        <v>0</v>
      </c>
      <c r="J128" s="240"/>
      <c r="K128" s="241">
        <f>ROUND(E128*J128,2)</f>
        <v>0</v>
      </c>
      <c r="L128" s="241">
        <v>21</v>
      </c>
      <c r="M128" s="241">
        <f>G128*(1+L128/100)</f>
        <v>0</v>
      </c>
      <c r="N128" s="239">
        <v>0.12411</v>
      </c>
      <c r="O128" s="239">
        <f>ROUND(E128*N128,2)</f>
        <v>0.72</v>
      </c>
      <c r="P128" s="239">
        <v>0</v>
      </c>
      <c r="Q128" s="239">
        <f>ROUND(E128*P128,2)</f>
        <v>0</v>
      </c>
      <c r="R128" s="241"/>
      <c r="S128" s="241" t="s">
        <v>584</v>
      </c>
      <c r="T128" s="242" t="s">
        <v>281</v>
      </c>
      <c r="U128" s="222">
        <v>1.405</v>
      </c>
      <c r="V128" s="222">
        <f>ROUND(E128*U128,2)</f>
        <v>8.16</v>
      </c>
      <c r="W128" s="222"/>
      <c r="X128" s="222" t="s">
        <v>399</v>
      </c>
      <c r="Y128" s="222" t="s">
        <v>283</v>
      </c>
      <c r="Z128" s="212"/>
      <c r="AA128" s="212"/>
      <c r="AB128" s="212"/>
      <c r="AC128" s="212"/>
      <c r="AD128" s="212"/>
      <c r="AE128" s="212"/>
      <c r="AF128" s="212"/>
      <c r="AG128" s="212" t="s">
        <v>400</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49" t="s">
        <v>585</v>
      </c>
      <c r="D129" s="226"/>
      <c r="E129" s="227">
        <v>4.6079999999999997</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49" t="s">
        <v>586</v>
      </c>
      <c r="D130" s="226"/>
      <c r="E130" s="227">
        <v>1.2</v>
      </c>
      <c r="F130" s="222"/>
      <c r="G130" s="222"/>
      <c r="H130" s="222"/>
      <c r="I130" s="222"/>
      <c r="J130" s="222"/>
      <c r="K130" s="222"/>
      <c r="L130" s="222"/>
      <c r="M130" s="222"/>
      <c r="N130" s="221"/>
      <c r="O130" s="221"/>
      <c r="P130" s="221"/>
      <c r="Q130" s="221"/>
      <c r="R130" s="222"/>
      <c r="S130" s="222"/>
      <c r="T130" s="222"/>
      <c r="U130" s="222"/>
      <c r="V130" s="222"/>
      <c r="W130" s="222"/>
      <c r="X130" s="222"/>
      <c r="Y130" s="222"/>
      <c r="Z130" s="212"/>
      <c r="AA130" s="212"/>
      <c r="AB130" s="212"/>
      <c r="AC130" s="212"/>
      <c r="AD130" s="212"/>
      <c r="AE130" s="212"/>
      <c r="AF130" s="212"/>
      <c r="AG130" s="212" t="s">
        <v>288</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22.5" outlineLevel="1" x14ac:dyDescent="0.2">
      <c r="A131" s="236">
        <v>32</v>
      </c>
      <c r="B131" s="237" t="s">
        <v>587</v>
      </c>
      <c r="C131" s="247" t="s">
        <v>588</v>
      </c>
      <c r="D131" s="238" t="s">
        <v>439</v>
      </c>
      <c r="E131" s="239">
        <v>5.181</v>
      </c>
      <c r="F131" s="240"/>
      <c r="G131" s="241">
        <f>ROUND(E131*F131,2)</f>
        <v>0</v>
      </c>
      <c r="H131" s="240"/>
      <c r="I131" s="241">
        <f>ROUND(E131*H131,2)</f>
        <v>0</v>
      </c>
      <c r="J131" s="240"/>
      <c r="K131" s="241">
        <f>ROUND(E131*J131,2)</f>
        <v>0</v>
      </c>
      <c r="L131" s="241">
        <v>21</v>
      </c>
      <c r="M131" s="241">
        <f>G131*(1+L131/100)</f>
        <v>0</v>
      </c>
      <c r="N131" s="239">
        <v>5.4200000000000003E-3</v>
      </c>
      <c r="O131" s="239">
        <f>ROUND(E131*N131,2)</f>
        <v>0.03</v>
      </c>
      <c r="P131" s="239">
        <v>0</v>
      </c>
      <c r="Q131" s="239">
        <f>ROUND(E131*P131,2)</f>
        <v>0</v>
      </c>
      <c r="R131" s="241" t="s">
        <v>472</v>
      </c>
      <c r="S131" s="241" t="s">
        <v>280</v>
      </c>
      <c r="T131" s="242" t="s">
        <v>441</v>
      </c>
      <c r="U131" s="222">
        <v>0.89205000000000001</v>
      </c>
      <c r="V131" s="222">
        <f>ROUND(E131*U131,2)</f>
        <v>4.62</v>
      </c>
      <c r="W131" s="222"/>
      <c r="X131" s="222" t="s">
        <v>399</v>
      </c>
      <c r="Y131" s="222" t="s">
        <v>283</v>
      </c>
      <c r="Z131" s="212"/>
      <c r="AA131" s="212"/>
      <c r="AB131" s="212"/>
      <c r="AC131" s="212"/>
      <c r="AD131" s="212"/>
      <c r="AE131" s="212"/>
      <c r="AF131" s="212"/>
      <c r="AG131" s="212" t="s">
        <v>400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22.5" outlineLevel="2" x14ac:dyDescent="0.2">
      <c r="A132" s="219"/>
      <c r="B132" s="220"/>
      <c r="C132" s="264" t="s">
        <v>589</v>
      </c>
      <c r="D132" s="256"/>
      <c r="E132" s="256"/>
      <c r="F132" s="256"/>
      <c r="G132" s="256"/>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448</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43" t="str">
        <f>C132</f>
        <v>plentování potrubí, válcovaných nosníků, výklenků nebo nik, jakéhokoliv tvaru, na jakoukoliv maltu, s potřebným vypnutím pletiva, přetažením a zakotvením drátů a provedení postřiku maltou,</v>
      </c>
      <c r="BB132" s="212"/>
      <c r="BC132" s="212"/>
      <c r="BD132" s="212"/>
      <c r="BE132" s="212"/>
      <c r="BF132" s="212"/>
      <c r="BG132" s="212"/>
      <c r="BH132" s="212"/>
    </row>
    <row r="133" spans="1:60" outlineLevel="2" x14ac:dyDescent="0.2">
      <c r="A133" s="219"/>
      <c r="B133" s="220"/>
      <c r="C133" s="249" t="s">
        <v>590</v>
      </c>
      <c r="D133" s="226"/>
      <c r="E133" s="227">
        <v>5.181</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288</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36">
        <v>33</v>
      </c>
      <c r="B134" s="237" t="s">
        <v>591</v>
      </c>
      <c r="C134" s="247" t="s">
        <v>592</v>
      </c>
      <c r="D134" s="238" t="s">
        <v>439</v>
      </c>
      <c r="E134" s="239">
        <v>4.2359999999999998</v>
      </c>
      <c r="F134" s="240"/>
      <c r="G134" s="241">
        <f>ROUND(E134*F134,2)</f>
        <v>0</v>
      </c>
      <c r="H134" s="240"/>
      <c r="I134" s="241">
        <f>ROUND(E134*H134,2)</f>
        <v>0</v>
      </c>
      <c r="J134" s="240"/>
      <c r="K134" s="241">
        <f>ROUND(E134*J134,2)</f>
        <v>0</v>
      </c>
      <c r="L134" s="241">
        <v>21</v>
      </c>
      <c r="M134" s="241">
        <f>G134*(1+L134/100)</f>
        <v>0</v>
      </c>
      <c r="N134" s="239">
        <v>0.24884000000000001</v>
      </c>
      <c r="O134" s="239">
        <f>ROUND(E134*N134,2)</f>
        <v>1.05</v>
      </c>
      <c r="P134" s="239">
        <v>0</v>
      </c>
      <c r="Q134" s="239">
        <f>ROUND(E134*P134,2)</f>
        <v>0</v>
      </c>
      <c r="R134" s="241" t="s">
        <v>493</v>
      </c>
      <c r="S134" s="241" t="s">
        <v>280</v>
      </c>
      <c r="T134" s="242" t="s">
        <v>441</v>
      </c>
      <c r="U134" s="222">
        <v>1.621</v>
      </c>
      <c r="V134" s="222">
        <f>ROUND(E134*U134,2)</f>
        <v>6.87</v>
      </c>
      <c r="W134" s="222"/>
      <c r="X134" s="222" t="s">
        <v>399</v>
      </c>
      <c r="Y134" s="222" t="s">
        <v>283</v>
      </c>
      <c r="Z134" s="212"/>
      <c r="AA134" s="212"/>
      <c r="AB134" s="212"/>
      <c r="AC134" s="212"/>
      <c r="AD134" s="212"/>
      <c r="AE134" s="212"/>
      <c r="AF134" s="212"/>
      <c r="AG134" s="212" t="s">
        <v>400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22.5" outlineLevel="2" x14ac:dyDescent="0.2">
      <c r="A135" s="219"/>
      <c r="B135" s="220"/>
      <c r="C135" s="264" t="s">
        <v>593</v>
      </c>
      <c r="D135" s="256"/>
      <c r="E135" s="256"/>
      <c r="F135" s="256"/>
      <c r="G135" s="256"/>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448</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43" t="str">
        <f>C135</f>
        <v>ve vybouraných otvorech, s vysekáním kapes pro zavázání, z jakýchkoliv cihel, z pomocného pracovního lešení o výšce podlahy do 1900 mm a pro zatížení do 1,5 kPa,</v>
      </c>
      <c r="BB135" s="212"/>
      <c r="BC135" s="212"/>
      <c r="BD135" s="212"/>
      <c r="BE135" s="212"/>
      <c r="BF135" s="212"/>
      <c r="BG135" s="212"/>
      <c r="BH135" s="212"/>
    </row>
    <row r="136" spans="1:60" outlineLevel="2" x14ac:dyDescent="0.2">
      <c r="A136" s="219"/>
      <c r="B136" s="220"/>
      <c r="C136" s="249" t="s">
        <v>594</v>
      </c>
      <c r="D136" s="226"/>
      <c r="E136" s="227">
        <v>4.2359999999999998</v>
      </c>
      <c r="F136" s="222"/>
      <c r="G136" s="222"/>
      <c r="H136" s="222"/>
      <c r="I136" s="222"/>
      <c r="J136" s="222"/>
      <c r="K136" s="222"/>
      <c r="L136" s="222"/>
      <c r="M136" s="222"/>
      <c r="N136" s="221"/>
      <c r="O136" s="221"/>
      <c r="P136" s="221"/>
      <c r="Q136" s="221"/>
      <c r="R136" s="222"/>
      <c r="S136" s="222"/>
      <c r="T136" s="222"/>
      <c r="U136" s="222"/>
      <c r="V136" s="222"/>
      <c r="W136" s="222"/>
      <c r="X136" s="222"/>
      <c r="Y136" s="222"/>
      <c r="Z136" s="212"/>
      <c r="AA136" s="212"/>
      <c r="AB136" s="212"/>
      <c r="AC136" s="212"/>
      <c r="AD136" s="212"/>
      <c r="AE136" s="212"/>
      <c r="AF136" s="212"/>
      <c r="AG136" s="212" t="s">
        <v>288</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36">
        <v>34</v>
      </c>
      <c r="B137" s="237" t="s">
        <v>595</v>
      </c>
      <c r="C137" s="247" t="s">
        <v>596</v>
      </c>
      <c r="D137" s="238" t="s">
        <v>445</v>
      </c>
      <c r="E137" s="239">
        <v>1.3496600000000001</v>
      </c>
      <c r="F137" s="240"/>
      <c r="G137" s="241">
        <f>ROUND(E137*F137,2)</f>
        <v>0</v>
      </c>
      <c r="H137" s="240"/>
      <c r="I137" s="241">
        <f>ROUND(E137*H137,2)</f>
        <v>0</v>
      </c>
      <c r="J137" s="240"/>
      <c r="K137" s="241">
        <f>ROUND(E137*J137,2)</f>
        <v>0</v>
      </c>
      <c r="L137" s="241">
        <v>21</v>
      </c>
      <c r="M137" s="241">
        <f>G137*(1+L137/100)</f>
        <v>0</v>
      </c>
      <c r="N137" s="239">
        <v>2.4373800000000001</v>
      </c>
      <c r="O137" s="239">
        <f>ROUND(E137*N137,2)</f>
        <v>3.29</v>
      </c>
      <c r="P137" s="239">
        <v>0</v>
      </c>
      <c r="Q137" s="239">
        <f>ROUND(E137*P137,2)</f>
        <v>0</v>
      </c>
      <c r="R137" s="241"/>
      <c r="S137" s="241" t="s">
        <v>584</v>
      </c>
      <c r="T137" s="242" t="s">
        <v>597</v>
      </c>
      <c r="U137" s="222">
        <v>3.58</v>
      </c>
      <c r="V137" s="222">
        <f>ROUND(E137*U137,2)</f>
        <v>4.83</v>
      </c>
      <c r="W137" s="222"/>
      <c r="X137" s="222" t="s">
        <v>399</v>
      </c>
      <c r="Y137" s="222" t="s">
        <v>283</v>
      </c>
      <c r="Z137" s="212"/>
      <c r="AA137" s="212"/>
      <c r="AB137" s="212"/>
      <c r="AC137" s="212"/>
      <c r="AD137" s="212"/>
      <c r="AE137" s="212"/>
      <c r="AF137" s="212"/>
      <c r="AG137" s="212" t="s">
        <v>400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2.5" outlineLevel="2" x14ac:dyDescent="0.2">
      <c r="A138" s="219"/>
      <c r="B138" s="220"/>
      <c r="C138" s="249" t="s">
        <v>598</v>
      </c>
      <c r="D138" s="226"/>
      <c r="E138" s="227">
        <v>1.3496600000000001</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288</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36">
        <v>35</v>
      </c>
      <c r="B139" s="237" t="s">
        <v>599</v>
      </c>
      <c r="C139" s="247" t="s">
        <v>600</v>
      </c>
      <c r="D139" s="238" t="s">
        <v>564</v>
      </c>
      <c r="E139" s="239">
        <v>14</v>
      </c>
      <c r="F139" s="240"/>
      <c r="G139" s="241">
        <f>ROUND(E139*F139,2)</f>
        <v>0</v>
      </c>
      <c r="H139" s="240"/>
      <c r="I139" s="241">
        <f>ROUND(E139*H139,2)</f>
        <v>0</v>
      </c>
      <c r="J139" s="240"/>
      <c r="K139" s="241">
        <f>ROUND(E139*J139,2)</f>
        <v>0</v>
      </c>
      <c r="L139" s="241">
        <v>21</v>
      </c>
      <c r="M139" s="241">
        <f>G139*(1+L139/100)</f>
        <v>0</v>
      </c>
      <c r="N139" s="239">
        <v>6.0000000000000002E-5</v>
      </c>
      <c r="O139" s="239">
        <f>ROUND(E139*N139,2)</f>
        <v>0</v>
      </c>
      <c r="P139" s="239">
        <v>0</v>
      </c>
      <c r="Q139" s="239">
        <f>ROUND(E139*P139,2)</f>
        <v>0</v>
      </c>
      <c r="R139" s="241" t="s">
        <v>493</v>
      </c>
      <c r="S139" s="241" t="s">
        <v>280</v>
      </c>
      <c r="T139" s="242" t="s">
        <v>441</v>
      </c>
      <c r="U139" s="222">
        <v>1.1000000000000001</v>
      </c>
      <c r="V139" s="222">
        <f>ROUND(E139*U139,2)</f>
        <v>15.4</v>
      </c>
      <c r="W139" s="222"/>
      <c r="X139" s="222" t="s">
        <v>399</v>
      </c>
      <c r="Y139" s="222" t="s">
        <v>283</v>
      </c>
      <c r="Z139" s="212"/>
      <c r="AA139" s="212"/>
      <c r="AB139" s="212"/>
      <c r="AC139" s="212"/>
      <c r="AD139" s="212"/>
      <c r="AE139" s="212"/>
      <c r="AF139" s="212"/>
      <c r="AG139" s="212" t="s">
        <v>400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33.75" outlineLevel="2" x14ac:dyDescent="0.2">
      <c r="A140" s="219"/>
      <c r="B140" s="220"/>
      <c r="C140" s="264" t="s">
        <v>601</v>
      </c>
      <c r="D140" s="256"/>
      <c r="E140" s="256"/>
      <c r="F140" s="256"/>
      <c r="G140" s="256"/>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448</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43" t="str">
        <f>C140</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140" s="212"/>
      <c r="BC140" s="212"/>
      <c r="BD140" s="212"/>
      <c r="BE140" s="212"/>
      <c r="BF140" s="212"/>
      <c r="BG140" s="212"/>
      <c r="BH140" s="212"/>
    </row>
    <row r="141" spans="1:60" outlineLevel="2" x14ac:dyDescent="0.2">
      <c r="A141" s="219"/>
      <c r="B141" s="220"/>
      <c r="C141" s="249" t="s">
        <v>602</v>
      </c>
      <c r="D141" s="226"/>
      <c r="E141" s="227">
        <v>14</v>
      </c>
      <c r="F141" s="222"/>
      <c r="G141" s="222"/>
      <c r="H141" s="222"/>
      <c r="I141" s="222"/>
      <c r="J141" s="222"/>
      <c r="K141" s="222"/>
      <c r="L141" s="222"/>
      <c r="M141" s="222"/>
      <c r="N141" s="221"/>
      <c r="O141" s="221"/>
      <c r="P141" s="221"/>
      <c r="Q141" s="221"/>
      <c r="R141" s="222"/>
      <c r="S141" s="222"/>
      <c r="T141" s="222"/>
      <c r="U141" s="222"/>
      <c r="V141" s="222"/>
      <c r="W141" s="222"/>
      <c r="X141" s="222"/>
      <c r="Y141" s="222"/>
      <c r="Z141" s="212"/>
      <c r="AA141" s="212"/>
      <c r="AB141" s="212"/>
      <c r="AC141" s="212"/>
      <c r="AD141" s="212"/>
      <c r="AE141" s="212"/>
      <c r="AF141" s="212"/>
      <c r="AG141" s="212" t="s">
        <v>288</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36">
        <v>36</v>
      </c>
      <c r="B142" s="237" t="s">
        <v>603</v>
      </c>
      <c r="C142" s="247" t="s">
        <v>604</v>
      </c>
      <c r="D142" s="238" t="s">
        <v>564</v>
      </c>
      <c r="E142" s="239">
        <v>40</v>
      </c>
      <c r="F142" s="240"/>
      <c r="G142" s="241">
        <f>ROUND(E142*F142,2)</f>
        <v>0</v>
      </c>
      <c r="H142" s="240"/>
      <c r="I142" s="241">
        <f>ROUND(E142*H142,2)</f>
        <v>0</v>
      </c>
      <c r="J142" s="240"/>
      <c r="K142" s="241">
        <f>ROUND(E142*J142,2)</f>
        <v>0</v>
      </c>
      <c r="L142" s="241">
        <v>21</v>
      </c>
      <c r="M142" s="241">
        <f>G142*(1+L142/100)</f>
        <v>0</v>
      </c>
      <c r="N142" s="239">
        <v>9.0000000000000006E-5</v>
      </c>
      <c r="O142" s="239">
        <f>ROUND(E142*N142,2)</f>
        <v>0</v>
      </c>
      <c r="P142" s="239">
        <v>0</v>
      </c>
      <c r="Q142" s="239">
        <f>ROUND(E142*P142,2)</f>
        <v>0</v>
      </c>
      <c r="R142" s="241" t="s">
        <v>493</v>
      </c>
      <c r="S142" s="241" t="s">
        <v>280</v>
      </c>
      <c r="T142" s="242" t="s">
        <v>441</v>
      </c>
      <c r="U142" s="222">
        <v>1.1399999999999999</v>
      </c>
      <c r="V142" s="222">
        <f>ROUND(E142*U142,2)</f>
        <v>45.6</v>
      </c>
      <c r="W142" s="222"/>
      <c r="X142" s="222" t="s">
        <v>399</v>
      </c>
      <c r="Y142" s="222" t="s">
        <v>283</v>
      </c>
      <c r="Z142" s="212"/>
      <c r="AA142" s="212"/>
      <c r="AB142" s="212"/>
      <c r="AC142" s="212"/>
      <c r="AD142" s="212"/>
      <c r="AE142" s="212"/>
      <c r="AF142" s="212"/>
      <c r="AG142" s="212" t="s">
        <v>400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33.75" outlineLevel="2" x14ac:dyDescent="0.2">
      <c r="A143" s="219"/>
      <c r="B143" s="220"/>
      <c r="C143" s="264" t="s">
        <v>601</v>
      </c>
      <c r="D143" s="256"/>
      <c r="E143" s="256"/>
      <c r="F143" s="256"/>
      <c r="G143" s="256"/>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448</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43" t="str">
        <f>C143</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143" s="212"/>
      <c r="BC143" s="212"/>
      <c r="BD143" s="212"/>
      <c r="BE143" s="212"/>
      <c r="BF143" s="212"/>
      <c r="BG143" s="212"/>
      <c r="BH143" s="212"/>
    </row>
    <row r="144" spans="1:60" outlineLevel="2" x14ac:dyDescent="0.2">
      <c r="A144" s="219"/>
      <c r="B144" s="220"/>
      <c r="C144" s="249" t="s">
        <v>605</v>
      </c>
      <c r="D144" s="226"/>
      <c r="E144" s="227">
        <v>40</v>
      </c>
      <c r="F144" s="222"/>
      <c r="G144" s="222"/>
      <c r="H144" s="222"/>
      <c r="I144" s="222"/>
      <c r="J144" s="222"/>
      <c r="K144" s="222"/>
      <c r="L144" s="222"/>
      <c r="M144" s="222"/>
      <c r="N144" s="221"/>
      <c r="O144" s="221"/>
      <c r="P144" s="221"/>
      <c r="Q144" s="221"/>
      <c r="R144" s="222"/>
      <c r="S144" s="222"/>
      <c r="T144" s="222"/>
      <c r="U144" s="222"/>
      <c r="V144" s="222"/>
      <c r="W144" s="222"/>
      <c r="X144" s="222"/>
      <c r="Y144" s="222"/>
      <c r="Z144" s="212"/>
      <c r="AA144" s="212"/>
      <c r="AB144" s="212"/>
      <c r="AC144" s="212"/>
      <c r="AD144" s="212"/>
      <c r="AE144" s="212"/>
      <c r="AF144" s="212"/>
      <c r="AG144" s="212" t="s">
        <v>288</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ht="22.5" outlineLevel="1" x14ac:dyDescent="0.2">
      <c r="A145" s="236">
        <v>37</v>
      </c>
      <c r="B145" s="237" t="s">
        <v>606</v>
      </c>
      <c r="C145" s="247" t="s">
        <v>607</v>
      </c>
      <c r="D145" s="238" t="s">
        <v>439</v>
      </c>
      <c r="E145" s="239">
        <v>531.27336000000003</v>
      </c>
      <c r="F145" s="240"/>
      <c r="G145" s="241">
        <f>ROUND(E145*F145,2)</f>
        <v>0</v>
      </c>
      <c r="H145" s="240"/>
      <c r="I145" s="241">
        <f>ROUND(E145*H145,2)</f>
        <v>0</v>
      </c>
      <c r="J145" s="240"/>
      <c r="K145" s="241">
        <f>ROUND(E145*J145,2)</f>
        <v>0</v>
      </c>
      <c r="L145" s="241">
        <v>21</v>
      </c>
      <c r="M145" s="241">
        <f>G145*(1+L145/100)</f>
        <v>0</v>
      </c>
      <c r="N145" s="239">
        <v>1.2149999999999999E-2</v>
      </c>
      <c r="O145" s="239">
        <f>ROUND(E145*N145,2)</f>
        <v>6.45</v>
      </c>
      <c r="P145" s="239">
        <v>0</v>
      </c>
      <c r="Q145" s="239">
        <f>ROUND(E145*P145,2)</f>
        <v>0</v>
      </c>
      <c r="R145" s="241" t="s">
        <v>472</v>
      </c>
      <c r="S145" s="241" t="s">
        <v>280</v>
      </c>
      <c r="T145" s="242" t="s">
        <v>441</v>
      </c>
      <c r="U145" s="222">
        <v>1.0109999999999999</v>
      </c>
      <c r="V145" s="222">
        <f>ROUND(E145*U145,2)</f>
        <v>537.12</v>
      </c>
      <c r="W145" s="222"/>
      <c r="X145" s="222" t="s">
        <v>399</v>
      </c>
      <c r="Y145" s="222" t="s">
        <v>283</v>
      </c>
      <c r="Z145" s="212"/>
      <c r="AA145" s="212"/>
      <c r="AB145" s="212"/>
      <c r="AC145" s="212"/>
      <c r="AD145" s="212"/>
      <c r="AE145" s="212"/>
      <c r="AF145" s="212"/>
      <c r="AG145" s="212" t="s">
        <v>400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49" t="s">
        <v>608</v>
      </c>
      <c r="D146" s="226"/>
      <c r="E146" s="227">
        <v>168.84</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3" x14ac:dyDescent="0.2">
      <c r="A147" s="219"/>
      <c r="B147" s="220"/>
      <c r="C147" s="249" t="s">
        <v>609</v>
      </c>
      <c r="D147" s="226"/>
      <c r="E147" s="227">
        <v>177.77500000000001</v>
      </c>
      <c r="F147" s="222"/>
      <c r="G147" s="222"/>
      <c r="H147" s="222"/>
      <c r="I147" s="222"/>
      <c r="J147" s="222"/>
      <c r="K147" s="222"/>
      <c r="L147" s="222"/>
      <c r="M147" s="222"/>
      <c r="N147" s="221"/>
      <c r="O147" s="221"/>
      <c r="P147" s="221"/>
      <c r="Q147" s="221"/>
      <c r="R147" s="222"/>
      <c r="S147" s="222"/>
      <c r="T147" s="222"/>
      <c r="U147" s="222"/>
      <c r="V147" s="222"/>
      <c r="W147" s="222"/>
      <c r="X147" s="222"/>
      <c r="Y147" s="222"/>
      <c r="Z147" s="212"/>
      <c r="AA147" s="212"/>
      <c r="AB147" s="212"/>
      <c r="AC147" s="212"/>
      <c r="AD147" s="212"/>
      <c r="AE147" s="212"/>
      <c r="AF147" s="212"/>
      <c r="AG147" s="212" t="s">
        <v>288</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49" t="s">
        <v>610</v>
      </c>
      <c r="D148" s="226"/>
      <c r="E148" s="227">
        <v>184.65835999999999</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288</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ht="22.5" outlineLevel="1" x14ac:dyDescent="0.2">
      <c r="A149" s="236">
        <v>38</v>
      </c>
      <c r="B149" s="237" t="s">
        <v>611</v>
      </c>
      <c r="C149" s="247" t="s">
        <v>612</v>
      </c>
      <c r="D149" s="238" t="s">
        <v>439</v>
      </c>
      <c r="E149" s="239">
        <v>126.3758</v>
      </c>
      <c r="F149" s="240"/>
      <c r="G149" s="241">
        <f>ROUND(E149*F149,2)</f>
        <v>0</v>
      </c>
      <c r="H149" s="240"/>
      <c r="I149" s="241">
        <f>ROUND(E149*H149,2)</f>
        <v>0</v>
      </c>
      <c r="J149" s="240"/>
      <c r="K149" s="241">
        <f>ROUND(E149*J149,2)</f>
        <v>0</v>
      </c>
      <c r="L149" s="241">
        <v>21</v>
      </c>
      <c r="M149" s="241">
        <f>G149*(1+L149/100)</f>
        <v>0</v>
      </c>
      <c r="N149" s="239">
        <v>1.3729999999999999E-2</v>
      </c>
      <c r="O149" s="239">
        <f>ROUND(E149*N149,2)</f>
        <v>1.74</v>
      </c>
      <c r="P149" s="239">
        <v>0</v>
      </c>
      <c r="Q149" s="239">
        <f>ROUND(E149*P149,2)</f>
        <v>0</v>
      </c>
      <c r="R149" s="241" t="s">
        <v>472</v>
      </c>
      <c r="S149" s="241" t="s">
        <v>280</v>
      </c>
      <c r="T149" s="242" t="s">
        <v>441</v>
      </c>
      <c r="U149" s="222">
        <v>1.0109999999999999</v>
      </c>
      <c r="V149" s="222">
        <f>ROUND(E149*U149,2)</f>
        <v>127.77</v>
      </c>
      <c r="W149" s="222"/>
      <c r="X149" s="222" t="s">
        <v>399</v>
      </c>
      <c r="Y149" s="222" t="s">
        <v>283</v>
      </c>
      <c r="Z149" s="212"/>
      <c r="AA149" s="212"/>
      <c r="AB149" s="212"/>
      <c r="AC149" s="212"/>
      <c r="AD149" s="212"/>
      <c r="AE149" s="212"/>
      <c r="AF149" s="212"/>
      <c r="AG149" s="212" t="s">
        <v>400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49" t="s">
        <v>613</v>
      </c>
      <c r="D150" s="226"/>
      <c r="E150" s="227">
        <v>126.3758</v>
      </c>
      <c r="F150" s="222"/>
      <c r="G150" s="22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288</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36">
        <v>39</v>
      </c>
      <c r="B151" s="237" t="s">
        <v>614</v>
      </c>
      <c r="C151" s="247" t="s">
        <v>615</v>
      </c>
      <c r="D151" s="238" t="s">
        <v>439</v>
      </c>
      <c r="E151" s="239">
        <v>126.3758</v>
      </c>
      <c r="F151" s="240"/>
      <c r="G151" s="241">
        <f>ROUND(E151*F151,2)</f>
        <v>0</v>
      </c>
      <c r="H151" s="240"/>
      <c r="I151" s="241">
        <f>ROUND(E151*H151,2)</f>
        <v>0</v>
      </c>
      <c r="J151" s="240"/>
      <c r="K151" s="241">
        <f>ROUND(E151*J151,2)</f>
        <v>0</v>
      </c>
      <c r="L151" s="241">
        <v>21</v>
      </c>
      <c r="M151" s="241">
        <f>G151*(1+L151/100)</f>
        <v>0</v>
      </c>
      <c r="N151" s="239">
        <v>3.8309999999999997E-2</v>
      </c>
      <c r="O151" s="239">
        <f>ROUND(E151*N151,2)</f>
        <v>4.84</v>
      </c>
      <c r="P151" s="239">
        <v>0</v>
      </c>
      <c r="Q151" s="239">
        <f>ROUND(E151*P151,2)</f>
        <v>0</v>
      </c>
      <c r="R151" s="241" t="s">
        <v>472</v>
      </c>
      <c r="S151" s="241" t="s">
        <v>280</v>
      </c>
      <c r="T151" s="242" t="s">
        <v>441</v>
      </c>
      <c r="U151" s="222">
        <v>0.2</v>
      </c>
      <c r="V151" s="222">
        <f>ROUND(E151*U151,2)</f>
        <v>25.28</v>
      </c>
      <c r="W151" s="222"/>
      <c r="X151" s="222" t="s">
        <v>399</v>
      </c>
      <c r="Y151" s="222" t="s">
        <v>283</v>
      </c>
      <c r="Z151" s="212"/>
      <c r="AA151" s="212"/>
      <c r="AB151" s="212"/>
      <c r="AC151" s="212"/>
      <c r="AD151" s="212"/>
      <c r="AE151" s="212"/>
      <c r="AF151" s="212"/>
      <c r="AG151" s="212" t="s">
        <v>400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48" t="s">
        <v>616</v>
      </c>
      <c r="D152" s="244"/>
      <c r="E152" s="244"/>
      <c r="F152" s="244"/>
      <c r="G152" s="244"/>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286</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49" t="s">
        <v>617</v>
      </c>
      <c r="D153" s="226"/>
      <c r="E153" s="227">
        <v>25.5532</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288</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49" t="s">
        <v>618</v>
      </c>
      <c r="D154" s="226"/>
      <c r="E154" s="227">
        <v>24.494</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49" t="s">
        <v>619</v>
      </c>
      <c r="D155" s="226"/>
      <c r="E155" s="227">
        <v>76.328599999999994</v>
      </c>
      <c r="F155" s="222"/>
      <c r="G155" s="222"/>
      <c r="H155" s="222"/>
      <c r="I155" s="222"/>
      <c r="J155" s="222"/>
      <c r="K155" s="222"/>
      <c r="L155" s="222"/>
      <c r="M155" s="222"/>
      <c r="N155" s="221"/>
      <c r="O155" s="221"/>
      <c r="P155" s="221"/>
      <c r="Q155" s="221"/>
      <c r="R155" s="222"/>
      <c r="S155" s="222"/>
      <c r="T155" s="222"/>
      <c r="U155" s="222"/>
      <c r="V155" s="222"/>
      <c r="W155" s="222"/>
      <c r="X155" s="222"/>
      <c r="Y155" s="222"/>
      <c r="Z155" s="212"/>
      <c r="AA155" s="212"/>
      <c r="AB155" s="212"/>
      <c r="AC155" s="212"/>
      <c r="AD155" s="212"/>
      <c r="AE155" s="212"/>
      <c r="AF155" s="212"/>
      <c r="AG155" s="212" t="s">
        <v>288</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ht="33.75" outlineLevel="1" x14ac:dyDescent="0.2">
      <c r="A156" s="236">
        <v>40</v>
      </c>
      <c r="B156" s="237" t="s">
        <v>620</v>
      </c>
      <c r="C156" s="247" t="s">
        <v>621</v>
      </c>
      <c r="D156" s="238" t="s">
        <v>564</v>
      </c>
      <c r="E156" s="239">
        <v>177.45</v>
      </c>
      <c r="F156" s="240"/>
      <c r="G156" s="241">
        <f>ROUND(E156*F156,2)</f>
        <v>0</v>
      </c>
      <c r="H156" s="240"/>
      <c r="I156" s="241">
        <f>ROUND(E156*H156,2)</f>
        <v>0</v>
      </c>
      <c r="J156" s="240"/>
      <c r="K156" s="241">
        <f>ROUND(E156*J156,2)</f>
        <v>0</v>
      </c>
      <c r="L156" s="241">
        <v>21</v>
      </c>
      <c r="M156" s="241">
        <f>G156*(1+L156/100)</f>
        <v>0</v>
      </c>
      <c r="N156" s="239">
        <v>1.1560000000000001E-2</v>
      </c>
      <c r="O156" s="239">
        <f>ROUND(E156*N156,2)</f>
        <v>2.0499999999999998</v>
      </c>
      <c r="P156" s="239">
        <v>0</v>
      </c>
      <c r="Q156" s="239">
        <f>ROUND(E156*P156,2)</f>
        <v>0</v>
      </c>
      <c r="R156" s="241" t="s">
        <v>472</v>
      </c>
      <c r="S156" s="241" t="s">
        <v>280</v>
      </c>
      <c r="T156" s="242" t="s">
        <v>441</v>
      </c>
      <c r="U156" s="222">
        <v>1.6579999999999999</v>
      </c>
      <c r="V156" s="222">
        <f>ROUND(E156*U156,2)</f>
        <v>294.20999999999998</v>
      </c>
      <c r="W156" s="222"/>
      <c r="X156" s="222" t="s">
        <v>399</v>
      </c>
      <c r="Y156" s="222" t="s">
        <v>283</v>
      </c>
      <c r="Z156" s="212"/>
      <c r="AA156" s="212"/>
      <c r="AB156" s="212"/>
      <c r="AC156" s="212"/>
      <c r="AD156" s="212"/>
      <c r="AE156" s="212"/>
      <c r="AF156" s="212"/>
      <c r="AG156" s="212" t="s">
        <v>400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
      <c r="A157" s="219"/>
      <c r="B157" s="220"/>
      <c r="C157" s="249" t="s">
        <v>622</v>
      </c>
      <c r="D157" s="226"/>
      <c r="E157" s="227">
        <v>177.45</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288</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ht="33.75" outlineLevel="1" x14ac:dyDescent="0.2">
      <c r="A158" s="236">
        <v>41</v>
      </c>
      <c r="B158" s="237" t="s">
        <v>623</v>
      </c>
      <c r="C158" s="247" t="s">
        <v>624</v>
      </c>
      <c r="D158" s="238" t="s">
        <v>564</v>
      </c>
      <c r="E158" s="239">
        <v>15.76</v>
      </c>
      <c r="F158" s="240"/>
      <c r="G158" s="241">
        <f>ROUND(E158*F158,2)</f>
        <v>0</v>
      </c>
      <c r="H158" s="240"/>
      <c r="I158" s="241">
        <f>ROUND(E158*H158,2)</f>
        <v>0</v>
      </c>
      <c r="J158" s="240"/>
      <c r="K158" s="241">
        <f>ROUND(E158*J158,2)</f>
        <v>0</v>
      </c>
      <c r="L158" s="241">
        <v>21</v>
      </c>
      <c r="M158" s="241">
        <f>G158*(1+L158/100)</f>
        <v>0</v>
      </c>
      <c r="N158" s="239">
        <v>1.7160000000000002E-2</v>
      </c>
      <c r="O158" s="239">
        <f>ROUND(E158*N158,2)</f>
        <v>0.27</v>
      </c>
      <c r="P158" s="239">
        <v>0</v>
      </c>
      <c r="Q158" s="239">
        <f>ROUND(E158*P158,2)</f>
        <v>0</v>
      </c>
      <c r="R158" s="241" t="s">
        <v>472</v>
      </c>
      <c r="S158" s="241" t="s">
        <v>280</v>
      </c>
      <c r="T158" s="242" t="s">
        <v>441</v>
      </c>
      <c r="U158" s="222">
        <v>2.1379999999999999</v>
      </c>
      <c r="V158" s="222">
        <f>ROUND(E158*U158,2)</f>
        <v>33.69</v>
      </c>
      <c r="W158" s="222"/>
      <c r="X158" s="222" t="s">
        <v>399</v>
      </c>
      <c r="Y158" s="222" t="s">
        <v>283</v>
      </c>
      <c r="Z158" s="212"/>
      <c r="AA158" s="212"/>
      <c r="AB158" s="212"/>
      <c r="AC158" s="212"/>
      <c r="AD158" s="212"/>
      <c r="AE158" s="212"/>
      <c r="AF158" s="212"/>
      <c r="AG158" s="212" t="s">
        <v>400</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49" t="s">
        <v>625</v>
      </c>
      <c r="D159" s="226"/>
      <c r="E159" s="227">
        <v>7.88</v>
      </c>
      <c r="F159" s="222"/>
      <c r="G159" s="222"/>
      <c r="H159" s="222"/>
      <c r="I159" s="222"/>
      <c r="J159" s="222"/>
      <c r="K159" s="222"/>
      <c r="L159" s="222"/>
      <c r="M159" s="222"/>
      <c r="N159" s="221"/>
      <c r="O159" s="221"/>
      <c r="P159" s="221"/>
      <c r="Q159" s="221"/>
      <c r="R159" s="222"/>
      <c r="S159" s="222"/>
      <c r="T159" s="222"/>
      <c r="U159" s="222"/>
      <c r="V159" s="222"/>
      <c r="W159" s="222"/>
      <c r="X159" s="222"/>
      <c r="Y159" s="222"/>
      <c r="Z159" s="212"/>
      <c r="AA159" s="212"/>
      <c r="AB159" s="212"/>
      <c r="AC159" s="212"/>
      <c r="AD159" s="212"/>
      <c r="AE159" s="212"/>
      <c r="AF159" s="212"/>
      <c r="AG159" s="212" t="s">
        <v>288</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49" t="s">
        <v>626</v>
      </c>
      <c r="D160" s="226"/>
      <c r="E160" s="227">
        <v>7.88</v>
      </c>
      <c r="F160" s="222"/>
      <c r="G160" s="222"/>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288</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33.75" outlineLevel="1" x14ac:dyDescent="0.2">
      <c r="A161" s="236">
        <v>42</v>
      </c>
      <c r="B161" s="237" t="s">
        <v>627</v>
      </c>
      <c r="C161" s="247" t="s">
        <v>628</v>
      </c>
      <c r="D161" s="238" t="s">
        <v>564</v>
      </c>
      <c r="E161" s="239">
        <v>270.60000000000002</v>
      </c>
      <c r="F161" s="240"/>
      <c r="G161" s="241">
        <f>ROUND(E161*F161,2)</f>
        <v>0</v>
      </c>
      <c r="H161" s="240"/>
      <c r="I161" s="241">
        <f>ROUND(E161*H161,2)</f>
        <v>0</v>
      </c>
      <c r="J161" s="240"/>
      <c r="K161" s="241">
        <f>ROUND(E161*J161,2)</f>
        <v>0</v>
      </c>
      <c r="L161" s="241">
        <v>21</v>
      </c>
      <c r="M161" s="241">
        <f>G161*(1+L161/100)</f>
        <v>0</v>
      </c>
      <c r="N161" s="239">
        <v>1.1560000000000001E-2</v>
      </c>
      <c r="O161" s="239">
        <f>ROUND(E161*N161,2)</f>
        <v>3.13</v>
      </c>
      <c r="P161" s="239">
        <v>0</v>
      </c>
      <c r="Q161" s="239">
        <f>ROUND(E161*P161,2)</f>
        <v>0</v>
      </c>
      <c r="R161" s="241" t="s">
        <v>472</v>
      </c>
      <c r="S161" s="241" t="s">
        <v>280</v>
      </c>
      <c r="T161" s="242" t="s">
        <v>441</v>
      </c>
      <c r="U161" s="222">
        <v>1.6579999999999999</v>
      </c>
      <c r="V161" s="222">
        <f>ROUND(E161*U161,2)</f>
        <v>448.65</v>
      </c>
      <c r="W161" s="222"/>
      <c r="X161" s="222" t="s">
        <v>399</v>
      </c>
      <c r="Y161" s="222" t="s">
        <v>283</v>
      </c>
      <c r="Z161" s="212"/>
      <c r="AA161" s="212"/>
      <c r="AB161" s="212"/>
      <c r="AC161" s="212"/>
      <c r="AD161" s="212"/>
      <c r="AE161" s="212"/>
      <c r="AF161" s="212"/>
      <c r="AG161" s="212" t="s">
        <v>400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49" t="s">
        <v>629</v>
      </c>
      <c r="D162" s="226"/>
      <c r="E162" s="227">
        <v>40.72</v>
      </c>
      <c r="F162" s="222"/>
      <c r="G162" s="222"/>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288</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49" t="s">
        <v>630</v>
      </c>
      <c r="D163" s="226"/>
      <c r="E163" s="227">
        <v>50.4</v>
      </c>
      <c r="F163" s="222"/>
      <c r="G163" s="222"/>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288</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49" t="s">
        <v>631</v>
      </c>
      <c r="D164" s="226"/>
      <c r="E164" s="227">
        <v>89.44</v>
      </c>
      <c r="F164" s="222"/>
      <c r="G164" s="222"/>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288</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49" t="s">
        <v>632</v>
      </c>
      <c r="D165" s="226"/>
      <c r="E165" s="227">
        <v>90.04</v>
      </c>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288</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49" t="s">
        <v>633</v>
      </c>
      <c r="D166" s="226"/>
      <c r="E166" s="227"/>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288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x14ac:dyDescent="0.2">
      <c r="A167" s="229" t="s">
        <v>275</v>
      </c>
      <c r="B167" s="230" t="s">
        <v>67</v>
      </c>
      <c r="C167" s="246" t="s">
        <v>149</v>
      </c>
      <c r="D167" s="231"/>
      <c r="E167" s="232"/>
      <c r="F167" s="233"/>
      <c r="G167" s="233">
        <f>SUMIF(AG168:AG207,"&lt;&gt;NOR",G168:G207)</f>
        <v>0</v>
      </c>
      <c r="H167" s="233"/>
      <c r="I167" s="233">
        <f>SUM(I168:I207)</f>
        <v>0</v>
      </c>
      <c r="J167" s="233"/>
      <c r="K167" s="233">
        <f>SUM(K168:K207)</f>
        <v>0</v>
      </c>
      <c r="L167" s="233"/>
      <c r="M167" s="233">
        <f>SUM(M168:M207)</f>
        <v>0</v>
      </c>
      <c r="N167" s="232"/>
      <c r="O167" s="232">
        <f>SUM(O168:O207)</f>
        <v>19.689999999999998</v>
      </c>
      <c r="P167" s="232"/>
      <c r="Q167" s="232">
        <f>SUM(Q168:Q207)</f>
        <v>0</v>
      </c>
      <c r="R167" s="233"/>
      <c r="S167" s="233"/>
      <c r="T167" s="234"/>
      <c r="U167" s="228"/>
      <c r="V167" s="228">
        <f>SUM(V168:V207)</f>
        <v>180.94</v>
      </c>
      <c r="W167" s="228"/>
      <c r="X167" s="228"/>
      <c r="Y167" s="228"/>
      <c r="AG167" t="s">
        <v>276</v>
      </c>
    </row>
    <row r="168" spans="1:60" ht="22.5" outlineLevel="1" x14ac:dyDescent="0.2">
      <c r="A168" s="236">
        <v>43</v>
      </c>
      <c r="B168" s="237" t="s">
        <v>634</v>
      </c>
      <c r="C168" s="247" t="s">
        <v>635</v>
      </c>
      <c r="D168" s="238" t="s">
        <v>492</v>
      </c>
      <c r="E168" s="239">
        <v>2</v>
      </c>
      <c r="F168" s="240"/>
      <c r="G168" s="241">
        <f>ROUND(E168*F168,2)</f>
        <v>0</v>
      </c>
      <c r="H168" s="240"/>
      <c r="I168" s="241">
        <f>ROUND(E168*H168,2)</f>
        <v>0</v>
      </c>
      <c r="J168" s="240"/>
      <c r="K168" s="241">
        <f>ROUND(E168*J168,2)</f>
        <v>0</v>
      </c>
      <c r="L168" s="241">
        <v>21</v>
      </c>
      <c r="M168" s="241">
        <f>G168*(1+L168/100)</f>
        <v>0</v>
      </c>
      <c r="N168" s="239">
        <v>4.6820000000000001E-2</v>
      </c>
      <c r="O168" s="239">
        <f>ROUND(E168*N168,2)</f>
        <v>0.09</v>
      </c>
      <c r="P168" s="239">
        <v>0</v>
      </c>
      <c r="Q168" s="239">
        <f>ROUND(E168*P168,2)</f>
        <v>0</v>
      </c>
      <c r="R168" s="241" t="s">
        <v>636</v>
      </c>
      <c r="S168" s="241" t="s">
        <v>280</v>
      </c>
      <c r="T168" s="242" t="s">
        <v>441</v>
      </c>
      <c r="U168" s="222">
        <v>0.29299999999999998</v>
      </c>
      <c r="V168" s="222">
        <f>ROUND(E168*U168,2)</f>
        <v>0.59</v>
      </c>
      <c r="W168" s="222"/>
      <c r="X168" s="222" t="s">
        <v>399</v>
      </c>
      <c r="Y168" s="222" t="s">
        <v>283</v>
      </c>
      <c r="Z168" s="212"/>
      <c r="AA168" s="212"/>
      <c r="AB168" s="212"/>
      <c r="AC168" s="212"/>
      <c r="AD168" s="212"/>
      <c r="AE168" s="212"/>
      <c r="AF168" s="212"/>
      <c r="AG168" s="212" t="s">
        <v>400</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2" x14ac:dyDescent="0.2">
      <c r="A169" s="219"/>
      <c r="B169" s="220"/>
      <c r="C169" s="264" t="s">
        <v>637</v>
      </c>
      <c r="D169" s="256"/>
      <c r="E169" s="256"/>
      <c r="F169" s="256"/>
      <c r="G169" s="256"/>
      <c r="H169" s="222"/>
      <c r="I169" s="222"/>
      <c r="J169" s="222"/>
      <c r="K169" s="222"/>
      <c r="L169" s="222"/>
      <c r="M169" s="222"/>
      <c r="N169" s="221"/>
      <c r="O169" s="221"/>
      <c r="P169" s="221"/>
      <c r="Q169" s="221"/>
      <c r="R169" s="222"/>
      <c r="S169" s="222"/>
      <c r="T169" s="222"/>
      <c r="U169" s="222"/>
      <c r="V169" s="222"/>
      <c r="W169" s="222"/>
      <c r="X169" s="222"/>
      <c r="Y169" s="222"/>
      <c r="Z169" s="212"/>
      <c r="AA169" s="212"/>
      <c r="AB169" s="212"/>
      <c r="AC169" s="212"/>
      <c r="AD169" s="212"/>
      <c r="AE169" s="212"/>
      <c r="AF169" s="212"/>
      <c r="AG169" s="212" t="s">
        <v>448</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43" t="str">
        <f>C169</f>
        <v>montáž prefabrikovaných stropních dílců se zalitím spár, včetně podpěrné konstrukce, na cementovou maltu</v>
      </c>
      <c r="BB169" s="212"/>
      <c r="BC169" s="212"/>
      <c r="BD169" s="212"/>
      <c r="BE169" s="212"/>
      <c r="BF169" s="212"/>
      <c r="BG169" s="212"/>
      <c r="BH169" s="212"/>
    </row>
    <row r="170" spans="1:60" outlineLevel="2" x14ac:dyDescent="0.2">
      <c r="A170" s="219"/>
      <c r="B170" s="220"/>
      <c r="C170" s="249" t="s">
        <v>638</v>
      </c>
      <c r="D170" s="226"/>
      <c r="E170" s="227">
        <v>2</v>
      </c>
      <c r="F170" s="222"/>
      <c r="G170" s="222"/>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288</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36">
        <v>44</v>
      </c>
      <c r="B171" s="237" t="s">
        <v>639</v>
      </c>
      <c r="C171" s="247" t="s">
        <v>640</v>
      </c>
      <c r="D171" s="238" t="s">
        <v>564</v>
      </c>
      <c r="E171" s="239">
        <v>20</v>
      </c>
      <c r="F171" s="240"/>
      <c r="G171" s="241">
        <f>ROUND(E171*F171,2)</f>
        <v>0</v>
      </c>
      <c r="H171" s="240"/>
      <c r="I171" s="241">
        <f>ROUND(E171*H171,2)</f>
        <v>0</v>
      </c>
      <c r="J171" s="240"/>
      <c r="K171" s="241">
        <f>ROUND(E171*J171,2)</f>
        <v>0</v>
      </c>
      <c r="L171" s="241">
        <v>21</v>
      </c>
      <c r="M171" s="241">
        <f>G171*(1+L171/100)</f>
        <v>0</v>
      </c>
      <c r="N171" s="239">
        <v>3.0470000000000001E-2</v>
      </c>
      <c r="O171" s="239">
        <f>ROUND(E171*N171,2)</f>
        <v>0.61</v>
      </c>
      <c r="P171" s="239">
        <v>0</v>
      </c>
      <c r="Q171" s="239">
        <f>ROUND(E171*P171,2)</f>
        <v>0</v>
      </c>
      <c r="R171" s="241" t="s">
        <v>472</v>
      </c>
      <c r="S171" s="241" t="s">
        <v>280</v>
      </c>
      <c r="T171" s="242" t="s">
        <v>441</v>
      </c>
      <c r="U171" s="222">
        <v>0.87</v>
      </c>
      <c r="V171" s="222">
        <f>ROUND(E171*U171,2)</f>
        <v>17.399999999999999</v>
      </c>
      <c r="W171" s="222"/>
      <c r="X171" s="222" t="s">
        <v>399</v>
      </c>
      <c r="Y171" s="222" t="s">
        <v>283</v>
      </c>
      <c r="Z171" s="212"/>
      <c r="AA171" s="212"/>
      <c r="AB171" s="212"/>
      <c r="AC171" s="212"/>
      <c r="AD171" s="212"/>
      <c r="AE171" s="212"/>
      <c r="AF171" s="212"/>
      <c r="AG171" s="212" t="s">
        <v>400</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64" t="s">
        <v>641</v>
      </c>
      <c r="D172" s="256"/>
      <c r="E172" s="256"/>
      <c r="F172" s="256"/>
      <c r="G172" s="256"/>
      <c r="H172" s="222"/>
      <c r="I172" s="222"/>
      <c r="J172" s="222"/>
      <c r="K172" s="222"/>
      <c r="L172" s="222"/>
      <c r="M172" s="222"/>
      <c r="N172" s="221"/>
      <c r="O172" s="221"/>
      <c r="P172" s="221"/>
      <c r="Q172" s="221"/>
      <c r="R172" s="222"/>
      <c r="S172" s="222"/>
      <c r="T172" s="222"/>
      <c r="U172" s="222"/>
      <c r="V172" s="222"/>
      <c r="W172" s="222"/>
      <c r="X172" s="222"/>
      <c r="Y172" s="222"/>
      <c r="Z172" s="212"/>
      <c r="AA172" s="212"/>
      <c r="AB172" s="212"/>
      <c r="AC172" s="212"/>
      <c r="AD172" s="212"/>
      <c r="AE172" s="212"/>
      <c r="AF172" s="212"/>
      <c r="AG172" s="212" t="s">
        <v>448</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49" t="s">
        <v>642</v>
      </c>
      <c r="D173" s="226"/>
      <c r="E173" s="227">
        <v>20</v>
      </c>
      <c r="F173" s="222"/>
      <c r="G173" s="222"/>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288</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
      <c r="A174" s="236">
        <v>45</v>
      </c>
      <c r="B174" s="237" t="s">
        <v>643</v>
      </c>
      <c r="C174" s="247" t="s">
        <v>644</v>
      </c>
      <c r="D174" s="238" t="s">
        <v>564</v>
      </c>
      <c r="E174" s="239">
        <v>20</v>
      </c>
      <c r="F174" s="240"/>
      <c r="G174" s="241">
        <f>ROUND(E174*F174,2)</f>
        <v>0</v>
      </c>
      <c r="H174" s="240"/>
      <c r="I174" s="241">
        <f>ROUND(E174*H174,2)</f>
        <v>0</v>
      </c>
      <c r="J174" s="240"/>
      <c r="K174" s="241">
        <f>ROUND(E174*J174,2)</f>
        <v>0</v>
      </c>
      <c r="L174" s="241">
        <v>21</v>
      </c>
      <c r="M174" s="241">
        <f>G174*(1+L174/100)</f>
        <v>0</v>
      </c>
      <c r="N174" s="239">
        <v>0</v>
      </c>
      <c r="O174" s="239">
        <f>ROUND(E174*N174,2)</f>
        <v>0</v>
      </c>
      <c r="P174" s="239">
        <v>0</v>
      </c>
      <c r="Q174" s="239">
        <f>ROUND(E174*P174,2)</f>
        <v>0</v>
      </c>
      <c r="R174" s="241" t="s">
        <v>472</v>
      </c>
      <c r="S174" s="241" t="s">
        <v>280</v>
      </c>
      <c r="T174" s="242" t="s">
        <v>441</v>
      </c>
      <c r="U174" s="222">
        <v>0.23200000000000001</v>
      </c>
      <c r="V174" s="222">
        <f>ROUND(E174*U174,2)</f>
        <v>4.6399999999999997</v>
      </c>
      <c r="W174" s="222"/>
      <c r="X174" s="222" t="s">
        <v>399</v>
      </c>
      <c r="Y174" s="222" t="s">
        <v>283</v>
      </c>
      <c r="Z174" s="212"/>
      <c r="AA174" s="212"/>
      <c r="AB174" s="212"/>
      <c r="AC174" s="212"/>
      <c r="AD174" s="212"/>
      <c r="AE174" s="212"/>
      <c r="AF174" s="212"/>
      <c r="AG174" s="212" t="s">
        <v>400</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64" t="s">
        <v>641</v>
      </c>
      <c r="D175" s="256"/>
      <c r="E175" s="256"/>
      <c r="F175" s="256"/>
      <c r="G175" s="256"/>
      <c r="H175" s="222"/>
      <c r="I175" s="222"/>
      <c r="J175" s="222"/>
      <c r="K175" s="222"/>
      <c r="L175" s="222"/>
      <c r="M175" s="222"/>
      <c r="N175" s="221"/>
      <c r="O175" s="221"/>
      <c r="P175" s="221"/>
      <c r="Q175" s="221"/>
      <c r="R175" s="222"/>
      <c r="S175" s="222"/>
      <c r="T175" s="222"/>
      <c r="U175" s="222"/>
      <c r="V175" s="222"/>
      <c r="W175" s="222"/>
      <c r="X175" s="222"/>
      <c r="Y175" s="222"/>
      <c r="Z175" s="212"/>
      <c r="AA175" s="212"/>
      <c r="AB175" s="212"/>
      <c r="AC175" s="212"/>
      <c r="AD175" s="212"/>
      <c r="AE175" s="212"/>
      <c r="AF175" s="212"/>
      <c r="AG175" s="212" t="s">
        <v>448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ht="22.5" outlineLevel="1" x14ac:dyDescent="0.2">
      <c r="A176" s="236">
        <v>46</v>
      </c>
      <c r="B176" s="237" t="s">
        <v>645</v>
      </c>
      <c r="C176" s="247" t="s">
        <v>646</v>
      </c>
      <c r="D176" s="238" t="s">
        <v>439</v>
      </c>
      <c r="E176" s="239">
        <v>81</v>
      </c>
      <c r="F176" s="240"/>
      <c r="G176" s="241">
        <f>ROUND(E176*F176,2)</f>
        <v>0</v>
      </c>
      <c r="H176" s="240"/>
      <c r="I176" s="241">
        <f>ROUND(E176*H176,2)</f>
        <v>0</v>
      </c>
      <c r="J176" s="240"/>
      <c r="K176" s="241">
        <f>ROUND(E176*J176,2)</f>
        <v>0</v>
      </c>
      <c r="L176" s="241">
        <v>21</v>
      </c>
      <c r="M176" s="241">
        <f>G176*(1+L176/100)</f>
        <v>0</v>
      </c>
      <c r="N176" s="239">
        <v>1.3169999999999999E-2</v>
      </c>
      <c r="O176" s="239">
        <f>ROUND(E176*N176,2)</f>
        <v>1.07</v>
      </c>
      <c r="P176" s="239">
        <v>0</v>
      </c>
      <c r="Q176" s="239">
        <f>ROUND(E176*P176,2)</f>
        <v>0</v>
      </c>
      <c r="R176" s="241" t="s">
        <v>472</v>
      </c>
      <c r="S176" s="241" t="s">
        <v>280</v>
      </c>
      <c r="T176" s="242" t="s">
        <v>441</v>
      </c>
      <c r="U176" s="222">
        <v>0.16300000000000001</v>
      </c>
      <c r="V176" s="222">
        <f>ROUND(E176*U176,2)</f>
        <v>13.2</v>
      </c>
      <c r="W176" s="222"/>
      <c r="X176" s="222" t="s">
        <v>399</v>
      </c>
      <c r="Y176" s="222" t="s">
        <v>283</v>
      </c>
      <c r="Z176" s="212"/>
      <c r="AA176" s="212"/>
      <c r="AB176" s="212"/>
      <c r="AC176" s="212"/>
      <c r="AD176" s="212"/>
      <c r="AE176" s="212"/>
      <c r="AF176" s="212"/>
      <c r="AG176" s="212" t="s">
        <v>400</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ht="22.5" outlineLevel="2" x14ac:dyDescent="0.2">
      <c r="A177" s="219"/>
      <c r="B177" s="220"/>
      <c r="C177" s="264" t="s">
        <v>647</v>
      </c>
      <c r="D177" s="256"/>
      <c r="E177" s="256"/>
      <c r="F177" s="256"/>
      <c r="G177" s="256"/>
      <c r="H177" s="222"/>
      <c r="I177" s="222"/>
      <c r="J177" s="222"/>
      <c r="K177" s="222"/>
      <c r="L177" s="222"/>
      <c r="M177" s="222"/>
      <c r="N177" s="221"/>
      <c r="O177" s="221"/>
      <c r="P177" s="221"/>
      <c r="Q177" s="221"/>
      <c r="R177" s="222"/>
      <c r="S177" s="222"/>
      <c r="T177" s="222"/>
      <c r="U177" s="222"/>
      <c r="V177" s="222"/>
      <c r="W177" s="222"/>
      <c r="X177" s="222"/>
      <c r="Y177" s="222"/>
      <c r="Z177" s="212"/>
      <c r="AA177" s="212"/>
      <c r="AB177" s="212"/>
      <c r="AC177" s="212"/>
      <c r="AD177" s="212"/>
      <c r="AE177" s="212"/>
      <c r="AF177" s="212"/>
      <c r="AG177" s="212" t="s">
        <v>448</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43" t="str">
        <f>C177</f>
        <v>otevřeného podhledu, bez podpěrné konstrukce, s osazením na sucho na zdech do připravených ozubů, popř. na rovných zdech, trámech, průvlacích, nebo do traverz, bez úpravy povrchu plechů, s pomocným lešením.</v>
      </c>
      <c r="BB177" s="212"/>
      <c r="BC177" s="212"/>
      <c r="BD177" s="212"/>
      <c r="BE177" s="212"/>
      <c r="BF177" s="212"/>
      <c r="BG177" s="212"/>
      <c r="BH177" s="212"/>
    </row>
    <row r="178" spans="1:60" outlineLevel="2" x14ac:dyDescent="0.2">
      <c r="A178" s="219"/>
      <c r="B178" s="220"/>
      <c r="C178" s="250" t="s">
        <v>648</v>
      </c>
      <c r="D178" s="245"/>
      <c r="E178" s="245"/>
      <c r="F178" s="245"/>
      <c r="G178" s="245"/>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286</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2" x14ac:dyDescent="0.2">
      <c r="A179" s="219"/>
      <c r="B179" s="220"/>
      <c r="C179" s="249" t="s">
        <v>649</v>
      </c>
      <c r="D179" s="226"/>
      <c r="E179" s="227">
        <v>81</v>
      </c>
      <c r="F179" s="222"/>
      <c r="G179" s="222"/>
      <c r="H179" s="222"/>
      <c r="I179" s="222"/>
      <c r="J179" s="222"/>
      <c r="K179" s="222"/>
      <c r="L179" s="222"/>
      <c r="M179" s="222"/>
      <c r="N179" s="221"/>
      <c r="O179" s="221"/>
      <c r="P179" s="221"/>
      <c r="Q179" s="221"/>
      <c r="R179" s="222"/>
      <c r="S179" s="222"/>
      <c r="T179" s="222"/>
      <c r="U179" s="222"/>
      <c r="V179" s="222"/>
      <c r="W179" s="222"/>
      <c r="X179" s="222"/>
      <c r="Y179" s="222"/>
      <c r="Z179" s="212"/>
      <c r="AA179" s="212"/>
      <c r="AB179" s="212"/>
      <c r="AC179" s="212"/>
      <c r="AD179" s="212"/>
      <c r="AE179" s="212"/>
      <c r="AF179" s="212"/>
      <c r="AG179" s="212" t="s">
        <v>288</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ht="22.5" outlineLevel="1" x14ac:dyDescent="0.2">
      <c r="A180" s="236">
        <v>47</v>
      </c>
      <c r="B180" s="237" t="s">
        <v>650</v>
      </c>
      <c r="C180" s="247" t="s">
        <v>651</v>
      </c>
      <c r="D180" s="238" t="s">
        <v>492</v>
      </c>
      <c r="E180" s="239">
        <v>50</v>
      </c>
      <c r="F180" s="240"/>
      <c r="G180" s="241">
        <f>ROUND(E180*F180,2)</f>
        <v>0</v>
      </c>
      <c r="H180" s="240"/>
      <c r="I180" s="241">
        <f>ROUND(E180*H180,2)</f>
        <v>0</v>
      </c>
      <c r="J180" s="240"/>
      <c r="K180" s="241">
        <f>ROUND(E180*J180,2)</f>
        <v>0</v>
      </c>
      <c r="L180" s="241">
        <v>21</v>
      </c>
      <c r="M180" s="241">
        <f>G180*(1+L180/100)</f>
        <v>0</v>
      </c>
      <c r="N180" s="239">
        <v>5.4399999999999997E-2</v>
      </c>
      <c r="O180" s="239">
        <f>ROUND(E180*N180,2)</f>
        <v>2.72</v>
      </c>
      <c r="P180" s="239">
        <v>0</v>
      </c>
      <c r="Q180" s="239">
        <f>ROUND(E180*P180,2)</f>
        <v>0</v>
      </c>
      <c r="R180" s="241" t="s">
        <v>493</v>
      </c>
      <c r="S180" s="241" t="s">
        <v>280</v>
      </c>
      <c r="T180" s="242" t="s">
        <v>441</v>
      </c>
      <c r="U180" s="222">
        <v>0.29349999999999998</v>
      </c>
      <c r="V180" s="222">
        <f>ROUND(E180*U180,2)</f>
        <v>14.68</v>
      </c>
      <c r="W180" s="222"/>
      <c r="X180" s="222" t="s">
        <v>399</v>
      </c>
      <c r="Y180" s="222" t="s">
        <v>283</v>
      </c>
      <c r="Z180" s="212"/>
      <c r="AA180" s="212"/>
      <c r="AB180" s="212"/>
      <c r="AC180" s="212"/>
      <c r="AD180" s="212"/>
      <c r="AE180" s="212"/>
      <c r="AF180" s="212"/>
      <c r="AG180" s="212" t="s">
        <v>400</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2" x14ac:dyDescent="0.2">
      <c r="A181" s="219"/>
      <c r="B181" s="220"/>
      <c r="C181" s="249" t="s">
        <v>652</v>
      </c>
      <c r="D181" s="226"/>
      <c r="E181" s="227">
        <v>24</v>
      </c>
      <c r="F181" s="222"/>
      <c r="G181" s="222"/>
      <c r="H181" s="222"/>
      <c r="I181" s="222"/>
      <c r="J181" s="222"/>
      <c r="K181" s="222"/>
      <c r="L181" s="222"/>
      <c r="M181" s="222"/>
      <c r="N181" s="221"/>
      <c r="O181" s="221"/>
      <c r="P181" s="221"/>
      <c r="Q181" s="221"/>
      <c r="R181" s="222"/>
      <c r="S181" s="222"/>
      <c r="T181" s="222"/>
      <c r="U181" s="222"/>
      <c r="V181" s="222"/>
      <c r="W181" s="222"/>
      <c r="X181" s="222"/>
      <c r="Y181" s="222"/>
      <c r="Z181" s="212"/>
      <c r="AA181" s="212"/>
      <c r="AB181" s="212"/>
      <c r="AC181" s="212"/>
      <c r="AD181" s="212"/>
      <c r="AE181" s="212"/>
      <c r="AF181" s="212"/>
      <c r="AG181" s="212" t="s">
        <v>288</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49" t="s">
        <v>653</v>
      </c>
      <c r="D182" s="226"/>
      <c r="E182" s="227">
        <v>22</v>
      </c>
      <c r="F182" s="222"/>
      <c r="G182" s="222"/>
      <c r="H182" s="222"/>
      <c r="I182" s="222"/>
      <c r="J182" s="222"/>
      <c r="K182" s="222"/>
      <c r="L182" s="222"/>
      <c r="M182" s="222"/>
      <c r="N182" s="221"/>
      <c r="O182" s="221"/>
      <c r="P182" s="221"/>
      <c r="Q182" s="221"/>
      <c r="R182" s="222"/>
      <c r="S182" s="222"/>
      <c r="T182" s="222"/>
      <c r="U182" s="222"/>
      <c r="V182" s="222"/>
      <c r="W182" s="222"/>
      <c r="X182" s="222"/>
      <c r="Y182" s="222"/>
      <c r="Z182" s="212"/>
      <c r="AA182" s="212"/>
      <c r="AB182" s="212"/>
      <c r="AC182" s="212"/>
      <c r="AD182" s="212"/>
      <c r="AE182" s="212"/>
      <c r="AF182" s="212"/>
      <c r="AG182" s="212" t="s">
        <v>288</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3" x14ac:dyDescent="0.2">
      <c r="A183" s="219"/>
      <c r="B183" s="220"/>
      <c r="C183" s="249" t="s">
        <v>654</v>
      </c>
      <c r="D183" s="226"/>
      <c r="E183" s="227">
        <v>4</v>
      </c>
      <c r="F183" s="222"/>
      <c r="G183" s="222"/>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288</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
      <c r="A184" s="236">
        <v>48</v>
      </c>
      <c r="B184" s="237" t="s">
        <v>655</v>
      </c>
      <c r="C184" s="247" t="s">
        <v>656</v>
      </c>
      <c r="D184" s="238" t="s">
        <v>439</v>
      </c>
      <c r="E184" s="239">
        <v>38.344000000000001</v>
      </c>
      <c r="F184" s="240"/>
      <c r="G184" s="241">
        <f>ROUND(E184*F184,2)</f>
        <v>0</v>
      </c>
      <c r="H184" s="240"/>
      <c r="I184" s="241">
        <f>ROUND(E184*H184,2)</f>
        <v>0</v>
      </c>
      <c r="J184" s="240"/>
      <c r="K184" s="241">
        <f>ROUND(E184*J184,2)</f>
        <v>0</v>
      </c>
      <c r="L184" s="241">
        <v>21</v>
      </c>
      <c r="M184" s="241">
        <f>G184*(1+L184/100)</f>
        <v>0</v>
      </c>
      <c r="N184" s="239">
        <v>5.7700000000000001E-2</v>
      </c>
      <c r="O184" s="239">
        <f>ROUND(E184*N184,2)</f>
        <v>2.21</v>
      </c>
      <c r="P184" s="239">
        <v>0</v>
      </c>
      <c r="Q184" s="239">
        <f>ROUND(E184*P184,2)</f>
        <v>0</v>
      </c>
      <c r="R184" s="241" t="s">
        <v>472</v>
      </c>
      <c r="S184" s="241" t="s">
        <v>280</v>
      </c>
      <c r="T184" s="242" t="s">
        <v>441</v>
      </c>
      <c r="U184" s="222">
        <v>0.95</v>
      </c>
      <c r="V184" s="222">
        <f>ROUND(E184*U184,2)</f>
        <v>36.43</v>
      </c>
      <c r="W184" s="222"/>
      <c r="X184" s="222" t="s">
        <v>399</v>
      </c>
      <c r="Y184" s="222" t="s">
        <v>283</v>
      </c>
      <c r="Z184" s="212"/>
      <c r="AA184" s="212"/>
      <c r="AB184" s="212"/>
      <c r="AC184" s="212"/>
      <c r="AD184" s="212"/>
      <c r="AE184" s="212"/>
      <c r="AF184" s="212"/>
      <c r="AG184" s="212" t="s">
        <v>400</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ht="33.75" outlineLevel="2" x14ac:dyDescent="0.2">
      <c r="A185" s="219"/>
      <c r="B185" s="220"/>
      <c r="C185" s="264" t="s">
        <v>657</v>
      </c>
      <c r="D185" s="256"/>
      <c r="E185" s="256"/>
      <c r="F185" s="256"/>
      <c r="G185" s="256"/>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448</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43" t="str">
        <f>C185</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85" s="212"/>
      <c r="BC185" s="212"/>
      <c r="BD185" s="212"/>
      <c r="BE185" s="212"/>
      <c r="BF185" s="212"/>
      <c r="BG185" s="212"/>
      <c r="BH185" s="212"/>
    </row>
    <row r="186" spans="1:60" outlineLevel="2" x14ac:dyDescent="0.2">
      <c r="A186" s="219"/>
      <c r="B186" s="220"/>
      <c r="C186" s="249" t="s">
        <v>658</v>
      </c>
      <c r="D186" s="226"/>
      <c r="E186" s="227">
        <v>13.98</v>
      </c>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288</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49" t="s">
        <v>659</v>
      </c>
      <c r="D187" s="226"/>
      <c r="E187" s="227">
        <v>5.76</v>
      </c>
      <c r="F187" s="222"/>
      <c r="G187" s="222"/>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288</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49" t="s">
        <v>660</v>
      </c>
      <c r="D188" s="226"/>
      <c r="E188" s="227">
        <v>18.603999999999999</v>
      </c>
      <c r="F188" s="222"/>
      <c r="G188" s="22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288</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
      <c r="A189" s="236">
        <v>49</v>
      </c>
      <c r="B189" s="237" t="s">
        <v>661</v>
      </c>
      <c r="C189" s="247" t="s">
        <v>662</v>
      </c>
      <c r="D189" s="238" t="s">
        <v>439</v>
      </c>
      <c r="E189" s="239">
        <v>38.344000000000001</v>
      </c>
      <c r="F189" s="240"/>
      <c r="G189" s="241">
        <f>ROUND(E189*F189,2)</f>
        <v>0</v>
      </c>
      <c r="H189" s="240"/>
      <c r="I189" s="241">
        <f>ROUND(E189*H189,2)</f>
        <v>0</v>
      </c>
      <c r="J189" s="240"/>
      <c r="K189" s="241">
        <f>ROUND(E189*J189,2)</f>
        <v>0</v>
      </c>
      <c r="L189" s="241">
        <v>21</v>
      </c>
      <c r="M189" s="241">
        <f>G189*(1+L189/100)</f>
        <v>0</v>
      </c>
      <c r="N189" s="239">
        <v>0</v>
      </c>
      <c r="O189" s="239">
        <f>ROUND(E189*N189,2)</f>
        <v>0</v>
      </c>
      <c r="P189" s="239">
        <v>0</v>
      </c>
      <c r="Q189" s="239">
        <f>ROUND(E189*P189,2)</f>
        <v>0</v>
      </c>
      <c r="R189" s="241" t="s">
        <v>472</v>
      </c>
      <c r="S189" s="241" t="s">
        <v>280</v>
      </c>
      <c r="T189" s="242" t="s">
        <v>441</v>
      </c>
      <c r="U189" s="222">
        <v>0.37</v>
      </c>
      <c r="V189" s="222">
        <f>ROUND(E189*U189,2)</f>
        <v>14.19</v>
      </c>
      <c r="W189" s="222"/>
      <c r="X189" s="222" t="s">
        <v>399</v>
      </c>
      <c r="Y189" s="222" t="s">
        <v>283</v>
      </c>
      <c r="Z189" s="212"/>
      <c r="AA189" s="212"/>
      <c r="AB189" s="212"/>
      <c r="AC189" s="212"/>
      <c r="AD189" s="212"/>
      <c r="AE189" s="212"/>
      <c r="AF189" s="212"/>
      <c r="AG189" s="212" t="s">
        <v>400</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ht="33.75" outlineLevel="2" x14ac:dyDescent="0.2">
      <c r="A190" s="219"/>
      <c r="B190" s="220"/>
      <c r="C190" s="264" t="s">
        <v>657</v>
      </c>
      <c r="D190" s="256"/>
      <c r="E190" s="256"/>
      <c r="F190" s="256"/>
      <c r="G190" s="256"/>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448</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43" t="str">
        <f>C190</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190" s="212"/>
      <c r="BC190" s="212"/>
      <c r="BD190" s="212"/>
      <c r="BE190" s="212"/>
      <c r="BF190" s="212"/>
      <c r="BG190" s="212"/>
      <c r="BH190" s="212"/>
    </row>
    <row r="191" spans="1:60" outlineLevel="1" x14ac:dyDescent="0.2">
      <c r="A191" s="236">
        <v>50</v>
      </c>
      <c r="B191" s="237" t="s">
        <v>663</v>
      </c>
      <c r="C191" s="247" t="s">
        <v>664</v>
      </c>
      <c r="D191" s="238" t="s">
        <v>439</v>
      </c>
      <c r="E191" s="239">
        <v>30.0855</v>
      </c>
      <c r="F191" s="240"/>
      <c r="G191" s="241">
        <f>ROUND(E191*F191,2)</f>
        <v>0</v>
      </c>
      <c r="H191" s="240"/>
      <c r="I191" s="241">
        <f>ROUND(E191*H191,2)</f>
        <v>0</v>
      </c>
      <c r="J191" s="240"/>
      <c r="K191" s="241">
        <f>ROUND(E191*J191,2)</f>
        <v>0</v>
      </c>
      <c r="L191" s="241">
        <v>21</v>
      </c>
      <c r="M191" s="241">
        <f>G191*(1+L191/100)</f>
        <v>0</v>
      </c>
      <c r="N191" s="239">
        <v>5.3499999999999997E-3</v>
      </c>
      <c r="O191" s="239">
        <f>ROUND(E191*N191,2)</f>
        <v>0.16</v>
      </c>
      <c r="P191" s="239">
        <v>0</v>
      </c>
      <c r="Q191" s="239">
        <f>ROUND(E191*P191,2)</f>
        <v>0</v>
      </c>
      <c r="R191" s="241" t="s">
        <v>472</v>
      </c>
      <c r="S191" s="241" t="s">
        <v>280</v>
      </c>
      <c r="T191" s="242" t="s">
        <v>441</v>
      </c>
      <c r="U191" s="222">
        <v>0.77500000000000002</v>
      </c>
      <c r="V191" s="222">
        <f>ROUND(E191*U191,2)</f>
        <v>23.32</v>
      </c>
      <c r="W191" s="222"/>
      <c r="X191" s="222" t="s">
        <v>399</v>
      </c>
      <c r="Y191" s="222" t="s">
        <v>283</v>
      </c>
      <c r="Z191" s="212"/>
      <c r="AA191" s="212"/>
      <c r="AB191" s="212"/>
      <c r="AC191" s="212"/>
      <c r="AD191" s="212"/>
      <c r="AE191" s="212"/>
      <c r="AF191" s="212"/>
      <c r="AG191" s="212" t="s">
        <v>400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64" t="s">
        <v>665</v>
      </c>
      <c r="D192" s="256"/>
      <c r="E192" s="256"/>
      <c r="F192" s="256"/>
      <c r="G192" s="256"/>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448</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
      <c r="A193" s="236">
        <v>51</v>
      </c>
      <c r="B193" s="237" t="s">
        <v>666</v>
      </c>
      <c r="C193" s="247" t="s">
        <v>667</v>
      </c>
      <c r="D193" s="238" t="s">
        <v>439</v>
      </c>
      <c r="E193" s="239">
        <v>30.0855</v>
      </c>
      <c r="F193" s="240"/>
      <c r="G193" s="241">
        <f>ROUND(E193*F193,2)</f>
        <v>0</v>
      </c>
      <c r="H193" s="240"/>
      <c r="I193" s="241">
        <f>ROUND(E193*H193,2)</f>
        <v>0</v>
      </c>
      <c r="J193" s="240"/>
      <c r="K193" s="241">
        <f>ROUND(E193*J193,2)</f>
        <v>0</v>
      </c>
      <c r="L193" s="241">
        <v>21</v>
      </c>
      <c r="M193" s="241">
        <f>G193*(1+L193/100)</f>
        <v>0</v>
      </c>
      <c r="N193" s="239">
        <v>0</v>
      </c>
      <c r="O193" s="239">
        <f>ROUND(E193*N193,2)</f>
        <v>0</v>
      </c>
      <c r="P193" s="239">
        <v>0</v>
      </c>
      <c r="Q193" s="239">
        <f>ROUND(E193*P193,2)</f>
        <v>0</v>
      </c>
      <c r="R193" s="241" t="s">
        <v>472</v>
      </c>
      <c r="S193" s="241" t="s">
        <v>280</v>
      </c>
      <c r="T193" s="242" t="s">
        <v>441</v>
      </c>
      <c r="U193" s="222">
        <v>0.27</v>
      </c>
      <c r="V193" s="222">
        <f>ROUND(E193*U193,2)</f>
        <v>8.1199999999999992</v>
      </c>
      <c r="W193" s="222"/>
      <c r="X193" s="222" t="s">
        <v>399</v>
      </c>
      <c r="Y193" s="222" t="s">
        <v>283</v>
      </c>
      <c r="Z193" s="212"/>
      <c r="AA193" s="212"/>
      <c r="AB193" s="212"/>
      <c r="AC193" s="212"/>
      <c r="AD193" s="212"/>
      <c r="AE193" s="212"/>
      <c r="AF193" s="212"/>
      <c r="AG193" s="212" t="s">
        <v>400</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64" t="s">
        <v>665</v>
      </c>
      <c r="D194" s="256"/>
      <c r="E194" s="256"/>
      <c r="F194" s="256"/>
      <c r="G194" s="256"/>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448</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36">
        <v>52</v>
      </c>
      <c r="B195" s="237" t="s">
        <v>668</v>
      </c>
      <c r="C195" s="247" t="s">
        <v>669</v>
      </c>
      <c r="D195" s="238" t="s">
        <v>445</v>
      </c>
      <c r="E195" s="239">
        <v>4.8335999999999997</v>
      </c>
      <c r="F195" s="240"/>
      <c r="G195" s="241">
        <f>ROUND(E195*F195,2)</f>
        <v>0</v>
      </c>
      <c r="H195" s="240"/>
      <c r="I195" s="241">
        <f>ROUND(E195*H195,2)</f>
        <v>0</v>
      </c>
      <c r="J195" s="240"/>
      <c r="K195" s="241">
        <f>ROUND(E195*J195,2)</f>
        <v>0</v>
      </c>
      <c r="L195" s="241">
        <v>21</v>
      </c>
      <c r="M195" s="241">
        <f>G195*(1+L195/100)</f>
        <v>0</v>
      </c>
      <c r="N195" s="239">
        <v>2.5251100000000002</v>
      </c>
      <c r="O195" s="239">
        <f>ROUND(E195*N195,2)</f>
        <v>12.21</v>
      </c>
      <c r="P195" s="239">
        <v>0</v>
      </c>
      <c r="Q195" s="239">
        <f>ROUND(E195*P195,2)</f>
        <v>0</v>
      </c>
      <c r="R195" s="241" t="s">
        <v>472</v>
      </c>
      <c r="S195" s="241" t="s">
        <v>280</v>
      </c>
      <c r="T195" s="242" t="s">
        <v>441</v>
      </c>
      <c r="U195" s="222">
        <v>1.448</v>
      </c>
      <c r="V195" s="222">
        <f>ROUND(E195*U195,2)</f>
        <v>7</v>
      </c>
      <c r="W195" s="222"/>
      <c r="X195" s="222" t="s">
        <v>399</v>
      </c>
      <c r="Y195" s="222" t="s">
        <v>283</v>
      </c>
      <c r="Z195" s="212"/>
      <c r="AA195" s="212"/>
      <c r="AB195" s="212"/>
      <c r="AC195" s="212"/>
      <c r="AD195" s="212"/>
      <c r="AE195" s="212"/>
      <c r="AF195" s="212"/>
      <c r="AG195" s="212" t="s">
        <v>400</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2" x14ac:dyDescent="0.2">
      <c r="A196" s="219"/>
      <c r="B196" s="220"/>
      <c r="C196" s="249" t="s">
        <v>670</v>
      </c>
      <c r="D196" s="226"/>
      <c r="E196" s="227">
        <v>1.2</v>
      </c>
      <c r="F196" s="222"/>
      <c r="G196" s="222"/>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288</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3" x14ac:dyDescent="0.2">
      <c r="A197" s="219"/>
      <c r="B197" s="220"/>
      <c r="C197" s="249" t="s">
        <v>671</v>
      </c>
      <c r="D197" s="226"/>
      <c r="E197" s="227">
        <v>2.8347000000000002</v>
      </c>
      <c r="F197" s="222"/>
      <c r="G197" s="222"/>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288</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3" x14ac:dyDescent="0.2">
      <c r="A198" s="219"/>
      <c r="B198" s="220"/>
      <c r="C198" s="249" t="s">
        <v>672</v>
      </c>
      <c r="D198" s="226"/>
      <c r="E198" s="227">
        <v>0.79890000000000005</v>
      </c>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288</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1" x14ac:dyDescent="0.2">
      <c r="A199" s="236">
        <v>53</v>
      </c>
      <c r="B199" s="237" t="s">
        <v>673</v>
      </c>
      <c r="C199" s="247" t="s">
        <v>674</v>
      </c>
      <c r="D199" s="238" t="s">
        <v>439</v>
      </c>
      <c r="E199" s="239">
        <v>30.0855</v>
      </c>
      <c r="F199" s="240"/>
      <c r="G199" s="241">
        <f>ROUND(E199*F199,2)</f>
        <v>0</v>
      </c>
      <c r="H199" s="240"/>
      <c r="I199" s="241">
        <f>ROUND(E199*H199,2)</f>
        <v>0</v>
      </c>
      <c r="J199" s="240"/>
      <c r="K199" s="241">
        <f>ROUND(E199*J199,2)</f>
        <v>0</v>
      </c>
      <c r="L199" s="241">
        <v>21</v>
      </c>
      <c r="M199" s="241">
        <f>G199*(1+L199/100)</f>
        <v>0</v>
      </c>
      <c r="N199" s="239">
        <v>7.8200000000000006E-3</v>
      </c>
      <c r="O199" s="239">
        <f>ROUND(E199*N199,2)</f>
        <v>0.24</v>
      </c>
      <c r="P199" s="239">
        <v>0</v>
      </c>
      <c r="Q199" s="239">
        <f>ROUND(E199*P199,2)</f>
        <v>0</v>
      </c>
      <c r="R199" s="241" t="s">
        <v>472</v>
      </c>
      <c r="S199" s="241" t="s">
        <v>280</v>
      </c>
      <c r="T199" s="242" t="s">
        <v>441</v>
      </c>
      <c r="U199" s="222">
        <v>0.79</v>
      </c>
      <c r="V199" s="222">
        <f>ROUND(E199*U199,2)</f>
        <v>23.77</v>
      </c>
      <c r="W199" s="222"/>
      <c r="X199" s="222" t="s">
        <v>399</v>
      </c>
      <c r="Y199" s="222" t="s">
        <v>283</v>
      </c>
      <c r="Z199" s="212"/>
      <c r="AA199" s="212"/>
      <c r="AB199" s="212"/>
      <c r="AC199" s="212"/>
      <c r="AD199" s="212"/>
      <c r="AE199" s="212"/>
      <c r="AF199" s="212"/>
      <c r="AG199" s="212" t="s">
        <v>400</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2" x14ac:dyDescent="0.2">
      <c r="A200" s="219"/>
      <c r="B200" s="220"/>
      <c r="C200" s="249" t="s">
        <v>675</v>
      </c>
      <c r="D200" s="226"/>
      <c r="E200" s="227">
        <v>8</v>
      </c>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288</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49" t="s">
        <v>660</v>
      </c>
      <c r="D201" s="226"/>
      <c r="E201" s="227">
        <v>18.603999999999999</v>
      </c>
      <c r="F201" s="222"/>
      <c r="G201" s="222"/>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288</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
      <c r="A202" s="219"/>
      <c r="B202" s="220"/>
      <c r="C202" s="249" t="s">
        <v>676</v>
      </c>
      <c r="D202" s="226"/>
      <c r="E202" s="227">
        <v>3.4815</v>
      </c>
      <c r="F202" s="222"/>
      <c r="G202" s="222"/>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288</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57">
        <v>54</v>
      </c>
      <c r="B203" s="258" t="s">
        <v>677</v>
      </c>
      <c r="C203" s="265" t="s">
        <v>678</v>
      </c>
      <c r="D203" s="259" t="s">
        <v>439</v>
      </c>
      <c r="E203" s="260">
        <v>30.0855</v>
      </c>
      <c r="F203" s="261"/>
      <c r="G203" s="262">
        <f>ROUND(E203*F203,2)</f>
        <v>0</v>
      </c>
      <c r="H203" s="261"/>
      <c r="I203" s="262">
        <f>ROUND(E203*H203,2)</f>
        <v>0</v>
      </c>
      <c r="J203" s="261"/>
      <c r="K203" s="262">
        <f>ROUND(E203*J203,2)</f>
        <v>0</v>
      </c>
      <c r="L203" s="262">
        <v>21</v>
      </c>
      <c r="M203" s="262">
        <f>G203*(1+L203/100)</f>
        <v>0</v>
      </c>
      <c r="N203" s="260">
        <v>0</v>
      </c>
      <c r="O203" s="260">
        <f>ROUND(E203*N203,2)</f>
        <v>0</v>
      </c>
      <c r="P203" s="260">
        <v>0</v>
      </c>
      <c r="Q203" s="260">
        <f>ROUND(E203*P203,2)</f>
        <v>0</v>
      </c>
      <c r="R203" s="262" t="s">
        <v>472</v>
      </c>
      <c r="S203" s="262" t="s">
        <v>280</v>
      </c>
      <c r="T203" s="263" t="s">
        <v>441</v>
      </c>
      <c r="U203" s="222">
        <v>0.24</v>
      </c>
      <c r="V203" s="222">
        <f>ROUND(E203*U203,2)</f>
        <v>7.22</v>
      </c>
      <c r="W203" s="222"/>
      <c r="X203" s="222" t="s">
        <v>399</v>
      </c>
      <c r="Y203" s="222" t="s">
        <v>283</v>
      </c>
      <c r="Z203" s="212"/>
      <c r="AA203" s="212"/>
      <c r="AB203" s="212"/>
      <c r="AC203" s="212"/>
      <c r="AD203" s="212"/>
      <c r="AE203" s="212"/>
      <c r="AF203" s="212"/>
      <c r="AG203" s="212" t="s">
        <v>400</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
      <c r="A204" s="236">
        <v>55</v>
      </c>
      <c r="B204" s="237" t="s">
        <v>679</v>
      </c>
      <c r="C204" s="247" t="s">
        <v>680</v>
      </c>
      <c r="D204" s="238" t="s">
        <v>482</v>
      </c>
      <c r="E204" s="239">
        <v>0.37526999999999999</v>
      </c>
      <c r="F204" s="240"/>
      <c r="G204" s="241">
        <f>ROUND(E204*F204,2)</f>
        <v>0</v>
      </c>
      <c r="H204" s="240"/>
      <c r="I204" s="241">
        <f>ROUND(E204*H204,2)</f>
        <v>0</v>
      </c>
      <c r="J204" s="240"/>
      <c r="K204" s="241">
        <f>ROUND(E204*J204,2)</f>
        <v>0</v>
      </c>
      <c r="L204" s="241">
        <v>21</v>
      </c>
      <c r="M204" s="241">
        <f>G204*(1+L204/100)</f>
        <v>0</v>
      </c>
      <c r="N204" s="239">
        <v>1.0166500000000001</v>
      </c>
      <c r="O204" s="239">
        <f>ROUND(E204*N204,2)</f>
        <v>0.38</v>
      </c>
      <c r="P204" s="239">
        <v>0</v>
      </c>
      <c r="Q204" s="239">
        <f>ROUND(E204*P204,2)</f>
        <v>0</v>
      </c>
      <c r="R204" s="241" t="s">
        <v>472</v>
      </c>
      <c r="S204" s="241" t="s">
        <v>280</v>
      </c>
      <c r="T204" s="242" t="s">
        <v>441</v>
      </c>
      <c r="U204" s="222">
        <v>27.672999999999998</v>
      </c>
      <c r="V204" s="222">
        <f>ROUND(E204*U204,2)</f>
        <v>10.38</v>
      </c>
      <c r="W204" s="222"/>
      <c r="X204" s="222" t="s">
        <v>399</v>
      </c>
      <c r="Y204" s="222" t="s">
        <v>283</v>
      </c>
      <c r="Z204" s="212"/>
      <c r="AA204" s="212"/>
      <c r="AB204" s="212"/>
      <c r="AC204" s="212"/>
      <c r="AD204" s="212"/>
      <c r="AE204" s="212"/>
      <c r="AF204" s="212"/>
      <c r="AG204" s="212" t="s">
        <v>400</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64" t="s">
        <v>681</v>
      </c>
      <c r="D205" s="256"/>
      <c r="E205" s="256"/>
      <c r="F205" s="256"/>
      <c r="G205" s="256"/>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448</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49" t="s">
        <v>682</v>
      </c>
      <c r="D206" s="226"/>
      <c r="E206" s="227">
        <v>0.128</v>
      </c>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288</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
      <c r="A207" s="219"/>
      <c r="B207" s="220"/>
      <c r="C207" s="249" t="s">
        <v>683</v>
      </c>
      <c r="D207" s="226"/>
      <c r="E207" s="227">
        <v>0.24728</v>
      </c>
      <c r="F207" s="222"/>
      <c r="G207" s="222"/>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288</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x14ac:dyDescent="0.2">
      <c r="A208" s="229" t="s">
        <v>275</v>
      </c>
      <c r="B208" s="230" t="s">
        <v>70</v>
      </c>
      <c r="C208" s="246" t="s">
        <v>150</v>
      </c>
      <c r="D208" s="231"/>
      <c r="E208" s="232"/>
      <c r="F208" s="233"/>
      <c r="G208" s="233">
        <f>SUMIF(AG209:AG213,"&lt;&gt;NOR",G209:G213)</f>
        <v>0</v>
      </c>
      <c r="H208" s="233"/>
      <c r="I208" s="233">
        <f>SUM(I209:I213)</f>
        <v>0</v>
      </c>
      <c r="J208" s="233"/>
      <c r="K208" s="233">
        <f>SUM(K209:K213)</f>
        <v>0</v>
      </c>
      <c r="L208" s="233"/>
      <c r="M208" s="233">
        <f>SUM(M209:M213)</f>
        <v>0</v>
      </c>
      <c r="N208" s="232"/>
      <c r="O208" s="232">
        <f>SUM(O209:O213)</f>
        <v>16.899999999999999</v>
      </c>
      <c r="P208" s="232"/>
      <c r="Q208" s="232">
        <f>SUM(Q209:Q213)</f>
        <v>0</v>
      </c>
      <c r="R208" s="233"/>
      <c r="S208" s="233"/>
      <c r="T208" s="234"/>
      <c r="U208" s="228"/>
      <c r="V208" s="228">
        <f>SUM(V209:V213)</f>
        <v>20.2</v>
      </c>
      <c r="W208" s="228"/>
      <c r="X208" s="228"/>
      <c r="Y208" s="228"/>
      <c r="AG208" t="s">
        <v>276</v>
      </c>
    </row>
    <row r="209" spans="1:60" ht="22.5" outlineLevel="1" x14ac:dyDescent="0.2">
      <c r="A209" s="236">
        <v>56</v>
      </c>
      <c r="B209" s="237" t="s">
        <v>684</v>
      </c>
      <c r="C209" s="247" t="s">
        <v>685</v>
      </c>
      <c r="D209" s="238" t="s">
        <v>439</v>
      </c>
      <c r="E209" s="239">
        <v>51</v>
      </c>
      <c r="F209" s="240"/>
      <c r="G209" s="241">
        <f>ROUND(E209*F209,2)</f>
        <v>0</v>
      </c>
      <c r="H209" s="240"/>
      <c r="I209" s="241">
        <f>ROUND(E209*H209,2)</f>
        <v>0</v>
      </c>
      <c r="J209" s="240"/>
      <c r="K209" s="241">
        <f>ROUND(E209*J209,2)</f>
        <v>0</v>
      </c>
      <c r="L209" s="241">
        <v>21</v>
      </c>
      <c r="M209" s="241">
        <f>G209*(1+L209/100)</f>
        <v>0</v>
      </c>
      <c r="N209" s="239">
        <v>0.126</v>
      </c>
      <c r="O209" s="239">
        <f>ROUND(E209*N209,2)</f>
        <v>6.43</v>
      </c>
      <c r="P209" s="239">
        <v>0</v>
      </c>
      <c r="Q209" s="239">
        <f>ROUND(E209*P209,2)</f>
        <v>0</v>
      </c>
      <c r="R209" s="241" t="s">
        <v>440</v>
      </c>
      <c r="S209" s="241" t="s">
        <v>280</v>
      </c>
      <c r="T209" s="242" t="s">
        <v>441</v>
      </c>
      <c r="U209" s="222">
        <v>2.1000000000000001E-2</v>
      </c>
      <c r="V209" s="222">
        <f>ROUND(E209*U209,2)</f>
        <v>1.07</v>
      </c>
      <c r="W209" s="222"/>
      <c r="X209" s="222" t="s">
        <v>399</v>
      </c>
      <c r="Y209" s="222" t="s">
        <v>283</v>
      </c>
      <c r="Z209" s="212"/>
      <c r="AA209" s="212"/>
      <c r="AB209" s="212"/>
      <c r="AC209" s="212"/>
      <c r="AD209" s="212"/>
      <c r="AE209" s="212"/>
      <c r="AF209" s="212"/>
      <c r="AG209" s="212" t="s">
        <v>400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2" x14ac:dyDescent="0.2">
      <c r="A210" s="219"/>
      <c r="B210" s="220"/>
      <c r="C210" s="249" t="s">
        <v>686</v>
      </c>
      <c r="D210" s="226"/>
      <c r="E210" s="227">
        <v>51</v>
      </c>
      <c r="F210" s="222"/>
      <c r="G210" s="222"/>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288</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ht="22.5" outlineLevel="1" x14ac:dyDescent="0.2">
      <c r="A211" s="236">
        <v>57</v>
      </c>
      <c r="B211" s="237" t="s">
        <v>687</v>
      </c>
      <c r="C211" s="247" t="s">
        <v>688</v>
      </c>
      <c r="D211" s="238" t="s">
        <v>439</v>
      </c>
      <c r="E211" s="239">
        <v>51</v>
      </c>
      <c r="F211" s="240"/>
      <c r="G211" s="241">
        <f>ROUND(E211*F211,2)</f>
        <v>0</v>
      </c>
      <c r="H211" s="240"/>
      <c r="I211" s="241">
        <f>ROUND(E211*H211,2)</f>
        <v>0</v>
      </c>
      <c r="J211" s="240"/>
      <c r="K211" s="241">
        <f>ROUND(E211*J211,2)</f>
        <v>0</v>
      </c>
      <c r="L211" s="241">
        <v>21</v>
      </c>
      <c r="M211" s="241">
        <f>G211*(1+L211/100)</f>
        <v>0</v>
      </c>
      <c r="N211" s="239">
        <v>0.20532</v>
      </c>
      <c r="O211" s="239">
        <f>ROUND(E211*N211,2)</f>
        <v>10.47</v>
      </c>
      <c r="P211" s="239">
        <v>0</v>
      </c>
      <c r="Q211" s="239">
        <f>ROUND(E211*P211,2)</f>
        <v>0</v>
      </c>
      <c r="R211" s="241" t="s">
        <v>440</v>
      </c>
      <c r="S211" s="241" t="s">
        <v>280</v>
      </c>
      <c r="T211" s="242" t="s">
        <v>441</v>
      </c>
      <c r="U211" s="222">
        <v>0.375</v>
      </c>
      <c r="V211" s="222">
        <f>ROUND(E211*U211,2)</f>
        <v>19.13</v>
      </c>
      <c r="W211" s="222"/>
      <c r="X211" s="222" t="s">
        <v>399</v>
      </c>
      <c r="Y211" s="222" t="s">
        <v>283</v>
      </c>
      <c r="Z211" s="212"/>
      <c r="AA211" s="212"/>
      <c r="AB211" s="212"/>
      <c r="AC211" s="212"/>
      <c r="AD211" s="212"/>
      <c r="AE211" s="212"/>
      <c r="AF211" s="212"/>
      <c r="AG211" s="212" t="s">
        <v>400</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ht="22.5" outlineLevel="2" x14ac:dyDescent="0.2">
      <c r="A212" s="219"/>
      <c r="B212" s="220"/>
      <c r="C212" s="264" t="s">
        <v>689</v>
      </c>
      <c r="D212" s="256"/>
      <c r="E212" s="256"/>
      <c r="F212" s="256"/>
      <c r="G212" s="256"/>
      <c r="H212" s="222"/>
      <c r="I212" s="222"/>
      <c r="J212" s="222"/>
      <c r="K212" s="222"/>
      <c r="L212" s="222"/>
      <c r="M212" s="222"/>
      <c r="N212" s="221"/>
      <c r="O212" s="221"/>
      <c r="P212" s="221"/>
      <c r="Q212" s="221"/>
      <c r="R212" s="222"/>
      <c r="S212" s="222"/>
      <c r="T212" s="222"/>
      <c r="U212" s="222"/>
      <c r="V212" s="222"/>
      <c r="W212" s="222"/>
      <c r="X212" s="222"/>
      <c r="Y212" s="222"/>
      <c r="Z212" s="212"/>
      <c r="AA212" s="212"/>
      <c r="AB212" s="212"/>
      <c r="AC212" s="212"/>
      <c r="AD212" s="212"/>
      <c r="AE212" s="212"/>
      <c r="AF212" s="212"/>
      <c r="AG212" s="212" t="s">
        <v>448</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43" t="str">
        <f>C212</f>
        <v>komunikací pro pěší do velikosti dlaždic 0,25 m2 s provedením lože do tl. 30 mm, s vyplněním spár a se smetením přebytečného materiálu na vzdálenost do 3 m</v>
      </c>
      <c r="BB212" s="212"/>
      <c r="BC212" s="212"/>
      <c r="BD212" s="212"/>
      <c r="BE212" s="212"/>
      <c r="BF212" s="212"/>
      <c r="BG212" s="212"/>
      <c r="BH212" s="212"/>
    </row>
    <row r="213" spans="1:60" outlineLevel="2" x14ac:dyDescent="0.2">
      <c r="A213" s="219"/>
      <c r="B213" s="220"/>
      <c r="C213" s="249" t="s">
        <v>690</v>
      </c>
      <c r="D213" s="226"/>
      <c r="E213" s="227">
        <v>51</v>
      </c>
      <c r="F213" s="222"/>
      <c r="G213" s="222"/>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288</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x14ac:dyDescent="0.2">
      <c r="A214" s="229" t="s">
        <v>275</v>
      </c>
      <c r="B214" s="230" t="s">
        <v>154</v>
      </c>
      <c r="C214" s="246" t="s">
        <v>155</v>
      </c>
      <c r="D214" s="231"/>
      <c r="E214" s="232"/>
      <c r="F214" s="233"/>
      <c r="G214" s="233">
        <f>SUMIF(AG215:AG251,"&lt;&gt;NOR",G215:G251)</f>
        <v>0</v>
      </c>
      <c r="H214" s="233"/>
      <c r="I214" s="233">
        <f>SUM(I215:I251)</f>
        <v>0</v>
      </c>
      <c r="J214" s="233"/>
      <c r="K214" s="233">
        <f>SUM(K215:K251)</f>
        <v>0</v>
      </c>
      <c r="L214" s="233"/>
      <c r="M214" s="233">
        <f>SUM(M215:M251)</f>
        <v>0</v>
      </c>
      <c r="N214" s="232"/>
      <c r="O214" s="232">
        <f>SUM(O215:O251)</f>
        <v>64.16</v>
      </c>
      <c r="P214" s="232"/>
      <c r="Q214" s="232">
        <f>SUM(Q215:Q251)</f>
        <v>0</v>
      </c>
      <c r="R214" s="233"/>
      <c r="S214" s="233"/>
      <c r="T214" s="234"/>
      <c r="U214" s="228"/>
      <c r="V214" s="228">
        <f>SUM(V215:V251)</f>
        <v>1219.0999999999999</v>
      </c>
      <c r="W214" s="228"/>
      <c r="X214" s="228"/>
      <c r="Y214" s="228"/>
      <c r="AG214" t="s">
        <v>276</v>
      </c>
    </row>
    <row r="215" spans="1:60" ht="22.5" outlineLevel="1" x14ac:dyDescent="0.2">
      <c r="A215" s="236">
        <v>58</v>
      </c>
      <c r="B215" s="237" t="s">
        <v>691</v>
      </c>
      <c r="C215" s="247" t="s">
        <v>692</v>
      </c>
      <c r="D215" s="238" t="s">
        <v>439</v>
      </c>
      <c r="E215" s="239">
        <v>991.98792000000003</v>
      </c>
      <c r="F215" s="240"/>
      <c r="G215" s="241">
        <f>ROUND(E215*F215,2)</f>
        <v>0</v>
      </c>
      <c r="H215" s="240"/>
      <c r="I215" s="241">
        <f>ROUND(E215*H215,2)</f>
        <v>0</v>
      </c>
      <c r="J215" s="240"/>
      <c r="K215" s="241">
        <f>ROUND(E215*J215,2)</f>
        <v>0</v>
      </c>
      <c r="L215" s="241">
        <v>21</v>
      </c>
      <c r="M215" s="241">
        <f>G215*(1+L215/100)</f>
        <v>0</v>
      </c>
      <c r="N215" s="239">
        <v>3.2000000000000003E-4</v>
      </c>
      <c r="O215" s="239">
        <f>ROUND(E215*N215,2)</f>
        <v>0.32</v>
      </c>
      <c r="P215" s="239">
        <v>0</v>
      </c>
      <c r="Q215" s="239">
        <f>ROUND(E215*P215,2)</f>
        <v>0</v>
      </c>
      <c r="R215" s="241" t="s">
        <v>472</v>
      </c>
      <c r="S215" s="241" t="s">
        <v>280</v>
      </c>
      <c r="T215" s="242" t="s">
        <v>441</v>
      </c>
      <c r="U215" s="222">
        <v>7.0000000000000007E-2</v>
      </c>
      <c r="V215" s="222">
        <f>ROUND(E215*U215,2)</f>
        <v>69.44</v>
      </c>
      <c r="W215" s="222"/>
      <c r="X215" s="222" t="s">
        <v>399</v>
      </c>
      <c r="Y215" s="222" t="s">
        <v>283</v>
      </c>
      <c r="Z215" s="212"/>
      <c r="AA215" s="212"/>
      <c r="AB215" s="212"/>
      <c r="AC215" s="212"/>
      <c r="AD215" s="212"/>
      <c r="AE215" s="212"/>
      <c r="AF215" s="212"/>
      <c r="AG215" s="212" t="s">
        <v>400</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64" t="s">
        <v>693</v>
      </c>
      <c r="D216" s="256"/>
      <c r="E216" s="256"/>
      <c r="F216" s="256"/>
      <c r="G216" s="256"/>
      <c r="H216" s="222"/>
      <c r="I216" s="222"/>
      <c r="J216" s="222"/>
      <c r="K216" s="222"/>
      <c r="L216" s="222"/>
      <c r="M216" s="222"/>
      <c r="N216" s="221"/>
      <c r="O216" s="221"/>
      <c r="P216" s="221"/>
      <c r="Q216" s="221"/>
      <c r="R216" s="222"/>
      <c r="S216" s="222"/>
      <c r="T216" s="222"/>
      <c r="U216" s="222"/>
      <c r="V216" s="222"/>
      <c r="W216" s="222"/>
      <c r="X216" s="222"/>
      <c r="Y216" s="222"/>
      <c r="Z216" s="212"/>
      <c r="AA216" s="212"/>
      <c r="AB216" s="212"/>
      <c r="AC216" s="212"/>
      <c r="AD216" s="212"/>
      <c r="AE216" s="212"/>
      <c r="AF216" s="212"/>
      <c r="AG216" s="212" t="s">
        <v>448</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2" x14ac:dyDescent="0.2">
      <c r="A217" s="219"/>
      <c r="B217" s="220"/>
      <c r="C217" s="249" t="s">
        <v>694</v>
      </c>
      <c r="D217" s="226"/>
      <c r="E217" s="227"/>
      <c r="F217" s="222"/>
      <c r="G217" s="222"/>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288</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ht="22.5" outlineLevel="3" x14ac:dyDescent="0.2">
      <c r="A218" s="219"/>
      <c r="B218" s="220"/>
      <c r="C218" s="249" t="s">
        <v>695</v>
      </c>
      <c r="D218" s="226"/>
      <c r="E218" s="227">
        <v>309.3372</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288</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3" x14ac:dyDescent="0.2">
      <c r="A219" s="219"/>
      <c r="B219" s="220"/>
      <c r="C219" s="249" t="s">
        <v>696</v>
      </c>
      <c r="D219" s="226"/>
      <c r="E219" s="227">
        <v>53.7776</v>
      </c>
      <c r="F219" s="222"/>
      <c r="G219" s="222"/>
      <c r="H219" s="222"/>
      <c r="I219" s="222"/>
      <c r="J219" s="222"/>
      <c r="K219" s="222"/>
      <c r="L219" s="222"/>
      <c r="M219" s="222"/>
      <c r="N219" s="221"/>
      <c r="O219" s="221"/>
      <c r="P219" s="221"/>
      <c r="Q219" s="221"/>
      <c r="R219" s="222"/>
      <c r="S219" s="222"/>
      <c r="T219" s="222"/>
      <c r="U219" s="222"/>
      <c r="V219" s="222"/>
      <c r="W219" s="222"/>
      <c r="X219" s="222"/>
      <c r="Y219" s="222"/>
      <c r="Z219" s="212"/>
      <c r="AA219" s="212"/>
      <c r="AB219" s="212"/>
      <c r="AC219" s="212"/>
      <c r="AD219" s="212"/>
      <c r="AE219" s="212"/>
      <c r="AF219" s="212"/>
      <c r="AG219" s="212" t="s">
        <v>288</v>
      </c>
      <c r="AH219" s="212">
        <v>0</v>
      </c>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3" x14ac:dyDescent="0.2">
      <c r="A220" s="219"/>
      <c r="B220" s="220"/>
      <c r="C220" s="249" t="s">
        <v>697</v>
      </c>
      <c r="D220" s="226"/>
      <c r="E220" s="227">
        <v>202.7912</v>
      </c>
      <c r="F220" s="222"/>
      <c r="G220" s="222"/>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288</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
      <c r="A221" s="219"/>
      <c r="B221" s="220"/>
      <c r="C221" s="249" t="s">
        <v>698</v>
      </c>
      <c r="D221" s="226"/>
      <c r="E221" s="227">
        <v>92.858000000000004</v>
      </c>
      <c r="F221" s="222"/>
      <c r="G221" s="222"/>
      <c r="H221" s="222"/>
      <c r="I221" s="222"/>
      <c r="J221" s="222"/>
      <c r="K221" s="222"/>
      <c r="L221" s="222"/>
      <c r="M221" s="222"/>
      <c r="N221" s="221"/>
      <c r="O221" s="221"/>
      <c r="P221" s="221"/>
      <c r="Q221" s="221"/>
      <c r="R221" s="222"/>
      <c r="S221" s="222"/>
      <c r="T221" s="222"/>
      <c r="U221" s="222"/>
      <c r="V221" s="222"/>
      <c r="W221" s="222"/>
      <c r="X221" s="222"/>
      <c r="Y221" s="222"/>
      <c r="Z221" s="212"/>
      <c r="AA221" s="212"/>
      <c r="AB221" s="212"/>
      <c r="AC221" s="212"/>
      <c r="AD221" s="212"/>
      <c r="AE221" s="212"/>
      <c r="AF221" s="212"/>
      <c r="AG221" s="212" t="s">
        <v>288</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49" t="s">
        <v>699</v>
      </c>
      <c r="D222" s="226"/>
      <c r="E222" s="227">
        <v>54.090800000000002</v>
      </c>
      <c r="F222" s="222"/>
      <c r="G222" s="222"/>
      <c r="H222" s="222"/>
      <c r="I222" s="222"/>
      <c r="J222" s="222"/>
      <c r="K222" s="222"/>
      <c r="L222" s="222"/>
      <c r="M222" s="222"/>
      <c r="N222" s="221"/>
      <c r="O222" s="221"/>
      <c r="P222" s="221"/>
      <c r="Q222" s="221"/>
      <c r="R222" s="222"/>
      <c r="S222" s="222"/>
      <c r="T222" s="222"/>
      <c r="U222" s="222"/>
      <c r="V222" s="222"/>
      <c r="W222" s="222"/>
      <c r="X222" s="222"/>
      <c r="Y222" s="222"/>
      <c r="Z222" s="212"/>
      <c r="AA222" s="212"/>
      <c r="AB222" s="212"/>
      <c r="AC222" s="212"/>
      <c r="AD222" s="212"/>
      <c r="AE222" s="212"/>
      <c r="AF222" s="212"/>
      <c r="AG222" s="212" t="s">
        <v>288</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49" t="s">
        <v>700</v>
      </c>
      <c r="D223" s="226"/>
      <c r="E223" s="227">
        <v>29.440799999999999</v>
      </c>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288</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3" x14ac:dyDescent="0.2">
      <c r="A224" s="219"/>
      <c r="B224" s="220"/>
      <c r="C224" s="249" t="s">
        <v>701</v>
      </c>
      <c r="D224" s="226"/>
      <c r="E224" s="227">
        <v>159.16592</v>
      </c>
      <c r="F224" s="222"/>
      <c r="G224" s="222"/>
      <c r="H224" s="222"/>
      <c r="I224" s="222"/>
      <c r="J224" s="222"/>
      <c r="K224" s="222"/>
      <c r="L224" s="222"/>
      <c r="M224" s="222"/>
      <c r="N224" s="221"/>
      <c r="O224" s="221"/>
      <c r="P224" s="221"/>
      <c r="Q224" s="221"/>
      <c r="R224" s="222"/>
      <c r="S224" s="222"/>
      <c r="T224" s="222"/>
      <c r="U224" s="222"/>
      <c r="V224" s="222"/>
      <c r="W224" s="222"/>
      <c r="X224" s="222"/>
      <c r="Y224" s="222"/>
      <c r="Z224" s="212"/>
      <c r="AA224" s="212"/>
      <c r="AB224" s="212"/>
      <c r="AC224" s="212"/>
      <c r="AD224" s="212"/>
      <c r="AE224" s="212"/>
      <c r="AF224" s="212"/>
      <c r="AG224" s="212" t="s">
        <v>288</v>
      </c>
      <c r="AH224" s="212">
        <v>0</v>
      </c>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ht="22.5" outlineLevel="3" x14ac:dyDescent="0.2">
      <c r="A225" s="219"/>
      <c r="B225" s="220"/>
      <c r="C225" s="249" t="s">
        <v>702</v>
      </c>
      <c r="D225" s="226"/>
      <c r="E225" s="227">
        <v>47.618000000000002</v>
      </c>
      <c r="F225" s="222"/>
      <c r="G225" s="222"/>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288</v>
      </c>
      <c r="AH225" s="212">
        <v>0</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
      <c r="A226" s="219"/>
      <c r="B226" s="220"/>
      <c r="C226" s="249" t="s">
        <v>703</v>
      </c>
      <c r="D226" s="226"/>
      <c r="E226" s="227">
        <v>17.898800000000001</v>
      </c>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288</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49" t="s">
        <v>704</v>
      </c>
      <c r="D227" s="226"/>
      <c r="E227" s="227">
        <v>25.009599999999999</v>
      </c>
      <c r="F227" s="222"/>
      <c r="G227" s="222"/>
      <c r="H227" s="222"/>
      <c r="I227" s="222"/>
      <c r="J227" s="222"/>
      <c r="K227" s="222"/>
      <c r="L227" s="222"/>
      <c r="M227" s="222"/>
      <c r="N227" s="221"/>
      <c r="O227" s="221"/>
      <c r="P227" s="221"/>
      <c r="Q227" s="221"/>
      <c r="R227" s="222"/>
      <c r="S227" s="222"/>
      <c r="T227" s="222"/>
      <c r="U227" s="222"/>
      <c r="V227" s="222"/>
      <c r="W227" s="222"/>
      <c r="X227" s="222"/>
      <c r="Y227" s="222"/>
      <c r="Z227" s="212"/>
      <c r="AA227" s="212"/>
      <c r="AB227" s="212"/>
      <c r="AC227" s="212"/>
      <c r="AD227" s="212"/>
      <c r="AE227" s="212"/>
      <c r="AF227" s="212"/>
      <c r="AG227" s="212" t="s">
        <v>288</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
      <c r="A228" s="236">
        <v>59</v>
      </c>
      <c r="B228" s="237" t="s">
        <v>705</v>
      </c>
      <c r="C228" s="247" t="s">
        <v>706</v>
      </c>
      <c r="D228" s="238" t="s">
        <v>439</v>
      </c>
      <c r="E228" s="239">
        <v>1279.8954000000001</v>
      </c>
      <c r="F228" s="240"/>
      <c r="G228" s="241">
        <f>ROUND(E228*F228,2)</f>
        <v>0</v>
      </c>
      <c r="H228" s="240"/>
      <c r="I228" s="241">
        <f>ROUND(E228*H228,2)</f>
        <v>0</v>
      </c>
      <c r="J228" s="240"/>
      <c r="K228" s="241">
        <f>ROUND(E228*J228,2)</f>
        <v>0</v>
      </c>
      <c r="L228" s="241">
        <v>21</v>
      </c>
      <c r="M228" s="241">
        <f>G228*(1+L228/100)</f>
        <v>0</v>
      </c>
      <c r="N228" s="239">
        <v>4.7660000000000001E-2</v>
      </c>
      <c r="O228" s="239">
        <f>ROUND(E228*N228,2)</f>
        <v>61</v>
      </c>
      <c r="P228" s="239">
        <v>0</v>
      </c>
      <c r="Q228" s="239">
        <f>ROUND(E228*P228,2)</f>
        <v>0</v>
      </c>
      <c r="R228" s="241" t="s">
        <v>472</v>
      </c>
      <c r="S228" s="241" t="s">
        <v>280</v>
      </c>
      <c r="T228" s="242" t="s">
        <v>441</v>
      </c>
      <c r="U228" s="222">
        <v>0.84</v>
      </c>
      <c r="V228" s="222">
        <f>ROUND(E228*U228,2)</f>
        <v>1075.1099999999999</v>
      </c>
      <c r="W228" s="222"/>
      <c r="X228" s="222" t="s">
        <v>399</v>
      </c>
      <c r="Y228" s="222" t="s">
        <v>283</v>
      </c>
      <c r="Z228" s="212"/>
      <c r="AA228" s="212"/>
      <c r="AB228" s="212"/>
      <c r="AC228" s="212"/>
      <c r="AD228" s="212"/>
      <c r="AE228" s="212"/>
      <c r="AF228" s="212"/>
      <c r="AG228" s="212" t="s">
        <v>400</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2" x14ac:dyDescent="0.2">
      <c r="A229" s="219"/>
      <c r="B229" s="220"/>
      <c r="C229" s="249" t="s">
        <v>707</v>
      </c>
      <c r="D229" s="226"/>
      <c r="E229" s="227">
        <v>112.64</v>
      </c>
      <c r="F229" s="222"/>
      <c r="G229" s="222"/>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288</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49" t="s">
        <v>708</v>
      </c>
      <c r="D230" s="226"/>
      <c r="E230" s="227">
        <v>-7.1807999999999996</v>
      </c>
      <c r="F230" s="222"/>
      <c r="G230" s="222"/>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288</v>
      </c>
      <c r="AH230" s="212">
        <v>0</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3" x14ac:dyDescent="0.2">
      <c r="A231" s="219"/>
      <c r="B231" s="220"/>
      <c r="C231" s="249" t="s">
        <v>709</v>
      </c>
      <c r="D231" s="226"/>
      <c r="E231" s="227">
        <v>62.872500000000002</v>
      </c>
      <c r="F231" s="222"/>
      <c r="G231" s="222"/>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288</v>
      </c>
      <c r="AH231" s="212">
        <v>0</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
      <c r="A232" s="219"/>
      <c r="B232" s="220"/>
      <c r="C232" s="249" t="s">
        <v>710</v>
      </c>
      <c r="D232" s="226"/>
      <c r="E232" s="227">
        <v>-7.1807999999999996</v>
      </c>
      <c r="F232" s="222"/>
      <c r="G232" s="222"/>
      <c r="H232" s="222"/>
      <c r="I232" s="222"/>
      <c r="J232" s="222"/>
      <c r="K232" s="222"/>
      <c r="L232" s="222"/>
      <c r="M232" s="222"/>
      <c r="N232" s="221"/>
      <c r="O232" s="221"/>
      <c r="P232" s="221"/>
      <c r="Q232" s="221"/>
      <c r="R232" s="222"/>
      <c r="S232" s="222"/>
      <c r="T232" s="222"/>
      <c r="U232" s="222"/>
      <c r="V232" s="222"/>
      <c r="W232" s="222"/>
      <c r="X232" s="222"/>
      <c r="Y232" s="222"/>
      <c r="Z232" s="212"/>
      <c r="AA232" s="212"/>
      <c r="AB232" s="212"/>
      <c r="AC232" s="212"/>
      <c r="AD232" s="212"/>
      <c r="AE232" s="212"/>
      <c r="AF232" s="212"/>
      <c r="AG232" s="212" t="s">
        <v>288</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3" x14ac:dyDescent="0.2">
      <c r="A233" s="219"/>
      <c r="B233" s="220"/>
      <c r="C233" s="249" t="s">
        <v>711</v>
      </c>
      <c r="D233" s="226"/>
      <c r="E233" s="227">
        <v>5.952</v>
      </c>
      <c r="F233" s="222"/>
      <c r="G233" s="222"/>
      <c r="H233" s="222"/>
      <c r="I233" s="222"/>
      <c r="J233" s="222"/>
      <c r="K233" s="222"/>
      <c r="L233" s="222"/>
      <c r="M233" s="222"/>
      <c r="N233" s="221"/>
      <c r="O233" s="221"/>
      <c r="P233" s="221"/>
      <c r="Q233" s="221"/>
      <c r="R233" s="222"/>
      <c r="S233" s="222"/>
      <c r="T233" s="222"/>
      <c r="U233" s="222"/>
      <c r="V233" s="222"/>
      <c r="W233" s="222"/>
      <c r="X233" s="222"/>
      <c r="Y233" s="222"/>
      <c r="Z233" s="212"/>
      <c r="AA233" s="212"/>
      <c r="AB233" s="212"/>
      <c r="AC233" s="212"/>
      <c r="AD233" s="212"/>
      <c r="AE233" s="212"/>
      <c r="AF233" s="212"/>
      <c r="AG233" s="212" t="s">
        <v>288</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49" t="s">
        <v>712</v>
      </c>
      <c r="D234" s="226"/>
      <c r="E234" s="227">
        <v>246.67</v>
      </c>
      <c r="F234" s="222"/>
      <c r="G234" s="222"/>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288</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49" t="s">
        <v>713</v>
      </c>
      <c r="D235" s="226"/>
      <c r="E235" s="227">
        <v>-48.1</v>
      </c>
      <c r="F235" s="222"/>
      <c r="G235" s="222"/>
      <c r="H235" s="222"/>
      <c r="I235" s="222"/>
      <c r="J235" s="222"/>
      <c r="K235" s="222"/>
      <c r="L235" s="222"/>
      <c r="M235" s="222"/>
      <c r="N235" s="221"/>
      <c r="O235" s="221"/>
      <c r="P235" s="221"/>
      <c r="Q235" s="221"/>
      <c r="R235" s="222"/>
      <c r="S235" s="222"/>
      <c r="T235" s="222"/>
      <c r="U235" s="222"/>
      <c r="V235" s="222"/>
      <c r="W235" s="222"/>
      <c r="X235" s="222"/>
      <c r="Y235" s="222"/>
      <c r="Z235" s="212"/>
      <c r="AA235" s="212"/>
      <c r="AB235" s="212"/>
      <c r="AC235" s="212"/>
      <c r="AD235" s="212"/>
      <c r="AE235" s="212"/>
      <c r="AF235" s="212"/>
      <c r="AG235" s="212" t="s">
        <v>288</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49" t="s">
        <v>714</v>
      </c>
      <c r="D236" s="226"/>
      <c r="E236" s="227">
        <v>1</v>
      </c>
      <c r="F236" s="222"/>
      <c r="G236" s="222"/>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288</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49" t="s">
        <v>715</v>
      </c>
      <c r="D237" s="226"/>
      <c r="E237" s="227">
        <v>913.22249999999997</v>
      </c>
      <c r="F237" s="222"/>
      <c r="G237" s="222"/>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288</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1" x14ac:dyDescent="0.2">
      <c r="A238" s="236">
        <v>60</v>
      </c>
      <c r="B238" s="237" t="s">
        <v>716</v>
      </c>
      <c r="C238" s="247" t="s">
        <v>717</v>
      </c>
      <c r="D238" s="238" t="s">
        <v>439</v>
      </c>
      <c r="E238" s="239">
        <v>19.584</v>
      </c>
      <c r="F238" s="240"/>
      <c r="G238" s="241">
        <f>ROUND(E238*F238,2)</f>
        <v>0</v>
      </c>
      <c r="H238" s="240"/>
      <c r="I238" s="241">
        <f>ROUND(E238*H238,2)</f>
        <v>0</v>
      </c>
      <c r="J238" s="240"/>
      <c r="K238" s="241">
        <f>ROUND(E238*J238,2)</f>
        <v>0</v>
      </c>
      <c r="L238" s="241">
        <v>21</v>
      </c>
      <c r="M238" s="241">
        <f>G238*(1+L238/100)</f>
        <v>0</v>
      </c>
      <c r="N238" s="239">
        <v>3.4909999999999997E-2</v>
      </c>
      <c r="O238" s="239">
        <f>ROUND(E238*N238,2)</f>
        <v>0.68</v>
      </c>
      <c r="P238" s="239">
        <v>0</v>
      </c>
      <c r="Q238" s="239">
        <f>ROUND(E238*P238,2)</f>
        <v>0</v>
      </c>
      <c r="R238" s="241" t="s">
        <v>493</v>
      </c>
      <c r="S238" s="241" t="s">
        <v>280</v>
      </c>
      <c r="T238" s="242" t="s">
        <v>441</v>
      </c>
      <c r="U238" s="222">
        <v>1.1841699999999999</v>
      </c>
      <c r="V238" s="222">
        <f>ROUND(E238*U238,2)</f>
        <v>23.19</v>
      </c>
      <c r="W238" s="222"/>
      <c r="X238" s="222" t="s">
        <v>399</v>
      </c>
      <c r="Y238" s="222" t="s">
        <v>283</v>
      </c>
      <c r="Z238" s="212"/>
      <c r="AA238" s="212"/>
      <c r="AB238" s="212"/>
      <c r="AC238" s="212"/>
      <c r="AD238" s="212"/>
      <c r="AE238" s="212"/>
      <c r="AF238" s="212"/>
      <c r="AG238" s="212" t="s">
        <v>400</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2" x14ac:dyDescent="0.2">
      <c r="A239" s="219"/>
      <c r="B239" s="220"/>
      <c r="C239" s="264" t="s">
        <v>718</v>
      </c>
      <c r="D239" s="256"/>
      <c r="E239" s="256"/>
      <c r="F239" s="256"/>
      <c r="G239" s="256"/>
      <c r="H239" s="222"/>
      <c r="I239" s="222"/>
      <c r="J239" s="222"/>
      <c r="K239" s="222"/>
      <c r="L239" s="222"/>
      <c r="M239" s="222"/>
      <c r="N239" s="221"/>
      <c r="O239" s="221"/>
      <c r="P239" s="221"/>
      <c r="Q239" s="221"/>
      <c r="R239" s="222"/>
      <c r="S239" s="222"/>
      <c r="T239" s="222"/>
      <c r="U239" s="222"/>
      <c r="V239" s="222"/>
      <c r="W239" s="222"/>
      <c r="X239" s="222"/>
      <c r="Y239" s="222"/>
      <c r="Z239" s="212"/>
      <c r="AA239" s="212"/>
      <c r="AB239" s="212"/>
      <c r="AC239" s="212"/>
      <c r="AD239" s="212"/>
      <c r="AE239" s="212"/>
      <c r="AF239" s="212"/>
      <c r="AG239" s="212" t="s">
        <v>448</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43" t="str">
        <f>C239</f>
        <v>okenního nebo dveřního, z pomocného pracovního lešení o výšce podlahy do 1900 mm a pro zatížení do 1,5 kPa,</v>
      </c>
      <c r="BB239" s="212"/>
      <c r="BC239" s="212"/>
      <c r="BD239" s="212"/>
      <c r="BE239" s="212"/>
      <c r="BF239" s="212"/>
      <c r="BG239" s="212"/>
      <c r="BH239" s="212"/>
    </row>
    <row r="240" spans="1:60" outlineLevel="2" x14ac:dyDescent="0.2">
      <c r="A240" s="219"/>
      <c r="B240" s="220"/>
      <c r="C240" s="249" t="s">
        <v>719</v>
      </c>
      <c r="D240" s="226"/>
      <c r="E240" s="227">
        <v>19.584</v>
      </c>
      <c r="F240" s="222"/>
      <c r="G240" s="222"/>
      <c r="H240" s="222"/>
      <c r="I240" s="222"/>
      <c r="J240" s="222"/>
      <c r="K240" s="222"/>
      <c r="L240" s="222"/>
      <c r="M240" s="222"/>
      <c r="N240" s="221"/>
      <c r="O240" s="221"/>
      <c r="P240" s="221"/>
      <c r="Q240" s="221"/>
      <c r="R240" s="222"/>
      <c r="S240" s="222"/>
      <c r="T240" s="222"/>
      <c r="U240" s="222"/>
      <c r="V240" s="222"/>
      <c r="W240" s="222"/>
      <c r="X240" s="222"/>
      <c r="Y240" s="222"/>
      <c r="Z240" s="212"/>
      <c r="AA240" s="212"/>
      <c r="AB240" s="212"/>
      <c r="AC240" s="212"/>
      <c r="AD240" s="212"/>
      <c r="AE240" s="212"/>
      <c r="AF240" s="212"/>
      <c r="AG240" s="212" t="s">
        <v>288</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1" x14ac:dyDescent="0.2">
      <c r="A241" s="236">
        <v>61</v>
      </c>
      <c r="B241" s="237" t="s">
        <v>720</v>
      </c>
      <c r="C241" s="247" t="s">
        <v>721</v>
      </c>
      <c r="D241" s="238" t="s">
        <v>564</v>
      </c>
      <c r="E241" s="239">
        <v>175.65</v>
      </c>
      <c r="F241" s="240"/>
      <c r="G241" s="241">
        <f>ROUND(E241*F241,2)</f>
        <v>0</v>
      </c>
      <c r="H241" s="240"/>
      <c r="I241" s="241">
        <f>ROUND(E241*H241,2)</f>
        <v>0</v>
      </c>
      <c r="J241" s="240"/>
      <c r="K241" s="241">
        <f>ROUND(E241*J241,2)</f>
        <v>0</v>
      </c>
      <c r="L241" s="241">
        <v>21</v>
      </c>
      <c r="M241" s="241">
        <f>G241*(1+L241/100)</f>
        <v>0</v>
      </c>
      <c r="N241" s="239">
        <v>4.6000000000000001E-4</v>
      </c>
      <c r="O241" s="239">
        <f>ROUND(E241*N241,2)</f>
        <v>0.08</v>
      </c>
      <c r="P241" s="239">
        <v>0</v>
      </c>
      <c r="Q241" s="239">
        <f>ROUND(E241*P241,2)</f>
        <v>0</v>
      </c>
      <c r="R241" s="241" t="s">
        <v>472</v>
      </c>
      <c r="S241" s="241" t="s">
        <v>280</v>
      </c>
      <c r="T241" s="242" t="s">
        <v>441</v>
      </c>
      <c r="U241" s="222">
        <v>0.12</v>
      </c>
      <c r="V241" s="222">
        <f>ROUND(E241*U241,2)</f>
        <v>21.08</v>
      </c>
      <c r="W241" s="222"/>
      <c r="X241" s="222" t="s">
        <v>399</v>
      </c>
      <c r="Y241" s="222" t="s">
        <v>283</v>
      </c>
      <c r="Z241" s="212"/>
      <c r="AA241" s="212"/>
      <c r="AB241" s="212"/>
      <c r="AC241" s="212"/>
      <c r="AD241" s="212"/>
      <c r="AE241" s="212"/>
      <c r="AF241" s="212"/>
      <c r="AG241" s="212" t="s">
        <v>400</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2" x14ac:dyDescent="0.2">
      <c r="A242" s="219"/>
      <c r="B242" s="220"/>
      <c r="C242" s="264" t="s">
        <v>722</v>
      </c>
      <c r="D242" s="256"/>
      <c r="E242" s="256"/>
      <c r="F242" s="256"/>
      <c r="G242" s="256"/>
      <c r="H242" s="222"/>
      <c r="I242" s="222"/>
      <c r="J242" s="222"/>
      <c r="K242" s="222"/>
      <c r="L242" s="222"/>
      <c r="M242" s="222"/>
      <c r="N242" s="221"/>
      <c r="O242" s="221"/>
      <c r="P242" s="221"/>
      <c r="Q242" s="221"/>
      <c r="R242" s="222"/>
      <c r="S242" s="222"/>
      <c r="T242" s="222"/>
      <c r="U242" s="222"/>
      <c r="V242" s="222"/>
      <c r="W242" s="222"/>
      <c r="X242" s="222"/>
      <c r="Y242" s="222"/>
      <c r="Z242" s="212"/>
      <c r="AA242" s="212"/>
      <c r="AB242" s="212"/>
      <c r="AC242" s="212"/>
      <c r="AD242" s="212"/>
      <c r="AE242" s="212"/>
      <c r="AF242" s="212"/>
      <c r="AG242" s="212" t="s">
        <v>448</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2" x14ac:dyDescent="0.2">
      <c r="A243" s="219"/>
      <c r="B243" s="220"/>
      <c r="C243" s="249" t="s">
        <v>723</v>
      </c>
      <c r="D243" s="226"/>
      <c r="E243" s="227">
        <v>115.85</v>
      </c>
      <c r="F243" s="222"/>
      <c r="G243" s="222"/>
      <c r="H243" s="222"/>
      <c r="I243" s="222"/>
      <c r="J243" s="222"/>
      <c r="K243" s="222"/>
      <c r="L243" s="222"/>
      <c r="M243" s="222"/>
      <c r="N243" s="221"/>
      <c r="O243" s="221"/>
      <c r="P243" s="221"/>
      <c r="Q243" s="221"/>
      <c r="R243" s="222"/>
      <c r="S243" s="222"/>
      <c r="T243" s="222"/>
      <c r="U243" s="222"/>
      <c r="V243" s="222"/>
      <c r="W243" s="222"/>
      <c r="X243" s="222"/>
      <c r="Y243" s="222"/>
      <c r="Z243" s="212"/>
      <c r="AA243" s="212"/>
      <c r="AB243" s="212"/>
      <c r="AC243" s="212"/>
      <c r="AD243" s="212"/>
      <c r="AE243" s="212"/>
      <c r="AF243" s="212"/>
      <c r="AG243" s="212" t="s">
        <v>288</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3" x14ac:dyDescent="0.2">
      <c r="A244" s="219"/>
      <c r="B244" s="220"/>
      <c r="C244" s="249" t="s">
        <v>724</v>
      </c>
      <c r="D244" s="226"/>
      <c r="E244" s="227">
        <v>59.8</v>
      </c>
      <c r="F244" s="222"/>
      <c r="G244" s="222"/>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288</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ht="22.5" outlineLevel="1" x14ac:dyDescent="0.2">
      <c r="A245" s="236">
        <v>62</v>
      </c>
      <c r="B245" s="237" t="s">
        <v>725</v>
      </c>
      <c r="C245" s="247" t="s">
        <v>726</v>
      </c>
      <c r="D245" s="238" t="s">
        <v>439</v>
      </c>
      <c r="E245" s="239">
        <v>59.51</v>
      </c>
      <c r="F245" s="240"/>
      <c r="G245" s="241">
        <f>ROUND(E245*F245,2)</f>
        <v>0</v>
      </c>
      <c r="H245" s="240"/>
      <c r="I245" s="241">
        <f>ROUND(E245*H245,2)</f>
        <v>0</v>
      </c>
      <c r="J245" s="240"/>
      <c r="K245" s="241">
        <f>ROUND(E245*J245,2)</f>
        <v>0</v>
      </c>
      <c r="L245" s="241">
        <v>21</v>
      </c>
      <c r="M245" s="241">
        <f>G245*(1+L245/100)</f>
        <v>0</v>
      </c>
      <c r="N245" s="239">
        <v>2.0999999999999999E-3</v>
      </c>
      <c r="O245" s="239">
        <f>ROUND(E245*N245,2)</f>
        <v>0.12</v>
      </c>
      <c r="P245" s="239">
        <v>0</v>
      </c>
      <c r="Q245" s="239">
        <f>ROUND(E245*P245,2)</f>
        <v>0</v>
      </c>
      <c r="R245" s="241" t="s">
        <v>493</v>
      </c>
      <c r="S245" s="241" t="s">
        <v>727</v>
      </c>
      <c r="T245" s="242" t="s">
        <v>727</v>
      </c>
      <c r="U245" s="222">
        <v>0.05</v>
      </c>
      <c r="V245" s="222">
        <f>ROUND(E245*U245,2)</f>
        <v>2.98</v>
      </c>
      <c r="W245" s="222"/>
      <c r="X245" s="222" t="s">
        <v>399</v>
      </c>
      <c r="Y245" s="222" t="s">
        <v>283</v>
      </c>
      <c r="Z245" s="212"/>
      <c r="AA245" s="212"/>
      <c r="AB245" s="212"/>
      <c r="AC245" s="212"/>
      <c r="AD245" s="212"/>
      <c r="AE245" s="212"/>
      <c r="AF245" s="212"/>
      <c r="AG245" s="212" t="s">
        <v>400</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2" x14ac:dyDescent="0.2">
      <c r="A246" s="219"/>
      <c r="B246" s="220"/>
      <c r="C246" s="249" t="s">
        <v>728</v>
      </c>
      <c r="D246" s="226"/>
      <c r="E246" s="227"/>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288</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49" t="s">
        <v>729</v>
      </c>
      <c r="D247" s="226"/>
      <c r="E247" s="227"/>
      <c r="F247" s="222"/>
      <c r="G247" s="222"/>
      <c r="H247" s="222"/>
      <c r="I247" s="222"/>
      <c r="J247" s="222"/>
      <c r="K247" s="222"/>
      <c r="L247" s="222"/>
      <c r="M247" s="222"/>
      <c r="N247" s="221"/>
      <c r="O247" s="221"/>
      <c r="P247" s="221"/>
      <c r="Q247" s="221"/>
      <c r="R247" s="222"/>
      <c r="S247" s="222"/>
      <c r="T247" s="222"/>
      <c r="U247" s="222"/>
      <c r="V247" s="222"/>
      <c r="W247" s="222"/>
      <c r="X247" s="222"/>
      <c r="Y247" s="222"/>
      <c r="Z247" s="212"/>
      <c r="AA247" s="212"/>
      <c r="AB247" s="212"/>
      <c r="AC247" s="212"/>
      <c r="AD247" s="212"/>
      <c r="AE247" s="212"/>
      <c r="AF247" s="212"/>
      <c r="AG247" s="212" t="s">
        <v>288</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49" t="s">
        <v>730</v>
      </c>
      <c r="D248" s="226"/>
      <c r="E248" s="227">
        <v>59.51</v>
      </c>
      <c r="F248" s="222"/>
      <c r="G248" s="222"/>
      <c r="H248" s="222"/>
      <c r="I248" s="222"/>
      <c r="J248" s="222"/>
      <c r="K248" s="222"/>
      <c r="L248" s="222"/>
      <c r="M248" s="222"/>
      <c r="N248" s="221"/>
      <c r="O248" s="221"/>
      <c r="P248" s="221"/>
      <c r="Q248" s="221"/>
      <c r="R248" s="222"/>
      <c r="S248" s="222"/>
      <c r="T248" s="222"/>
      <c r="U248" s="222"/>
      <c r="V248" s="222"/>
      <c r="W248" s="222"/>
      <c r="X248" s="222"/>
      <c r="Y248" s="222"/>
      <c r="Z248" s="212"/>
      <c r="AA248" s="212"/>
      <c r="AB248" s="212"/>
      <c r="AC248" s="212"/>
      <c r="AD248" s="212"/>
      <c r="AE248" s="212"/>
      <c r="AF248" s="212"/>
      <c r="AG248" s="212" t="s">
        <v>288</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36">
        <v>63</v>
      </c>
      <c r="B249" s="237" t="s">
        <v>731</v>
      </c>
      <c r="C249" s="247" t="s">
        <v>732</v>
      </c>
      <c r="D249" s="238" t="s">
        <v>439</v>
      </c>
      <c r="E249" s="239">
        <v>13</v>
      </c>
      <c r="F249" s="240"/>
      <c r="G249" s="241">
        <f>ROUND(E249*F249,2)</f>
        <v>0</v>
      </c>
      <c r="H249" s="240"/>
      <c r="I249" s="241">
        <f>ROUND(E249*H249,2)</f>
        <v>0</v>
      </c>
      <c r="J249" s="240"/>
      <c r="K249" s="241">
        <f>ROUND(E249*J249,2)</f>
        <v>0</v>
      </c>
      <c r="L249" s="241">
        <v>21</v>
      </c>
      <c r="M249" s="241">
        <f>G249*(1+L249/100)</f>
        <v>0</v>
      </c>
      <c r="N249" s="239">
        <v>0.15039</v>
      </c>
      <c r="O249" s="239">
        <f>ROUND(E249*N249,2)</f>
        <v>1.96</v>
      </c>
      <c r="P249" s="239">
        <v>0</v>
      </c>
      <c r="Q249" s="239">
        <f>ROUND(E249*P249,2)</f>
        <v>0</v>
      </c>
      <c r="R249" s="241" t="s">
        <v>733</v>
      </c>
      <c r="S249" s="241" t="s">
        <v>280</v>
      </c>
      <c r="T249" s="242" t="s">
        <v>441</v>
      </c>
      <c r="U249" s="222">
        <v>2.0999599999999998</v>
      </c>
      <c r="V249" s="222">
        <f>ROUND(E249*U249,2)</f>
        <v>27.3</v>
      </c>
      <c r="W249" s="222"/>
      <c r="X249" s="222" t="s">
        <v>734</v>
      </c>
      <c r="Y249" s="222" t="s">
        <v>283</v>
      </c>
      <c r="Z249" s="212"/>
      <c r="AA249" s="212"/>
      <c r="AB249" s="212"/>
      <c r="AC249" s="212"/>
      <c r="AD249" s="212"/>
      <c r="AE249" s="212"/>
      <c r="AF249" s="212"/>
      <c r="AG249" s="212" t="s">
        <v>735</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ht="22.5" outlineLevel="2" x14ac:dyDescent="0.2">
      <c r="A250" s="219"/>
      <c r="B250" s="220"/>
      <c r="C250" s="264" t="s">
        <v>736</v>
      </c>
      <c r="D250" s="256"/>
      <c r="E250" s="256"/>
      <c r="F250" s="256"/>
      <c r="G250" s="256"/>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448</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43" t="str">
        <f>C250</f>
        <v>oprava malých ploch vnitřních stěn do 1 m2, pačokování 1 m2 jednonásobné s broušením a přesádrováním, malba klihová dvojnásobná jednobarevná s obroušením v místnostech výšky do 3,8 m.</v>
      </c>
      <c r="BB250" s="212"/>
      <c r="BC250" s="212"/>
      <c r="BD250" s="212"/>
      <c r="BE250" s="212"/>
      <c r="BF250" s="212"/>
      <c r="BG250" s="212"/>
      <c r="BH250" s="212"/>
    </row>
    <row r="251" spans="1:60" outlineLevel="2" x14ac:dyDescent="0.2">
      <c r="A251" s="219"/>
      <c r="B251" s="220"/>
      <c r="C251" s="249" t="s">
        <v>737</v>
      </c>
      <c r="D251" s="226"/>
      <c r="E251" s="227">
        <v>13</v>
      </c>
      <c r="F251" s="222"/>
      <c r="G251" s="222"/>
      <c r="H251" s="222"/>
      <c r="I251" s="222"/>
      <c r="J251" s="222"/>
      <c r="K251" s="222"/>
      <c r="L251" s="222"/>
      <c r="M251" s="222"/>
      <c r="N251" s="221"/>
      <c r="O251" s="221"/>
      <c r="P251" s="221"/>
      <c r="Q251" s="221"/>
      <c r="R251" s="222"/>
      <c r="S251" s="222"/>
      <c r="T251" s="222"/>
      <c r="U251" s="222"/>
      <c r="V251" s="222"/>
      <c r="W251" s="222"/>
      <c r="X251" s="222"/>
      <c r="Y251" s="222"/>
      <c r="Z251" s="212"/>
      <c r="AA251" s="212"/>
      <c r="AB251" s="212"/>
      <c r="AC251" s="212"/>
      <c r="AD251" s="212"/>
      <c r="AE251" s="212"/>
      <c r="AF251" s="212"/>
      <c r="AG251" s="212" t="s">
        <v>288</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x14ac:dyDescent="0.2">
      <c r="A252" s="229" t="s">
        <v>275</v>
      </c>
      <c r="B252" s="230" t="s">
        <v>156</v>
      </c>
      <c r="C252" s="246" t="s">
        <v>157</v>
      </c>
      <c r="D252" s="231"/>
      <c r="E252" s="232"/>
      <c r="F252" s="233"/>
      <c r="G252" s="233">
        <f>SUMIF(AG253:AG321,"&lt;&gt;NOR",G253:G321)</f>
        <v>0</v>
      </c>
      <c r="H252" s="233"/>
      <c r="I252" s="233">
        <f>SUM(I253:I321)</f>
        <v>0</v>
      </c>
      <c r="J252" s="233"/>
      <c r="K252" s="233">
        <f>SUM(K253:K321)</f>
        <v>0</v>
      </c>
      <c r="L252" s="233"/>
      <c r="M252" s="233">
        <f>SUM(M253:M321)</f>
        <v>0</v>
      </c>
      <c r="N252" s="232"/>
      <c r="O252" s="232">
        <f>SUM(O253:O321)</f>
        <v>80.510000000000005</v>
      </c>
      <c r="P252" s="232"/>
      <c r="Q252" s="232">
        <f>SUM(Q253:Q321)</f>
        <v>0</v>
      </c>
      <c r="R252" s="233"/>
      <c r="S252" s="233"/>
      <c r="T252" s="234"/>
      <c r="U252" s="228"/>
      <c r="V252" s="228">
        <f>SUM(V253:V321)</f>
        <v>3936.5099999999993</v>
      </c>
      <c r="W252" s="228"/>
      <c r="X252" s="228"/>
      <c r="Y252" s="228"/>
      <c r="AG252" t="s">
        <v>276</v>
      </c>
    </row>
    <row r="253" spans="1:60" outlineLevel="1" x14ac:dyDescent="0.2">
      <c r="A253" s="236">
        <v>64</v>
      </c>
      <c r="B253" s="237" t="s">
        <v>738</v>
      </c>
      <c r="C253" s="247" t="s">
        <v>739</v>
      </c>
      <c r="D253" s="238" t="s">
        <v>439</v>
      </c>
      <c r="E253" s="239">
        <v>669.4144</v>
      </c>
      <c r="F253" s="240"/>
      <c r="G253" s="241">
        <f>ROUND(E253*F253,2)</f>
        <v>0</v>
      </c>
      <c r="H253" s="240"/>
      <c r="I253" s="241">
        <f>ROUND(E253*H253,2)</f>
        <v>0</v>
      </c>
      <c r="J253" s="240"/>
      <c r="K253" s="241">
        <f>ROUND(E253*J253,2)</f>
        <v>0</v>
      </c>
      <c r="L253" s="241">
        <v>21</v>
      </c>
      <c r="M253" s="241">
        <f>G253*(1+L253/100)</f>
        <v>0</v>
      </c>
      <c r="N253" s="239">
        <v>4.0000000000000003E-5</v>
      </c>
      <c r="O253" s="239">
        <f>ROUND(E253*N253,2)</f>
        <v>0.03</v>
      </c>
      <c r="P253" s="239">
        <v>0</v>
      </c>
      <c r="Q253" s="239">
        <f>ROUND(E253*P253,2)</f>
        <v>0</v>
      </c>
      <c r="R253" s="241" t="s">
        <v>472</v>
      </c>
      <c r="S253" s="241" t="s">
        <v>280</v>
      </c>
      <c r="T253" s="242" t="s">
        <v>441</v>
      </c>
      <c r="U253" s="222">
        <v>7.8E-2</v>
      </c>
      <c r="V253" s="222">
        <f>ROUND(E253*U253,2)</f>
        <v>52.21</v>
      </c>
      <c r="W253" s="222"/>
      <c r="X253" s="222" t="s">
        <v>399</v>
      </c>
      <c r="Y253" s="222" t="s">
        <v>283</v>
      </c>
      <c r="Z253" s="212"/>
      <c r="AA253" s="212"/>
      <c r="AB253" s="212"/>
      <c r="AC253" s="212"/>
      <c r="AD253" s="212"/>
      <c r="AE253" s="212"/>
      <c r="AF253" s="212"/>
      <c r="AG253" s="212" t="s">
        <v>400</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ht="22.5" outlineLevel="2" x14ac:dyDescent="0.2">
      <c r="A254" s="219"/>
      <c r="B254" s="220"/>
      <c r="C254" s="264" t="s">
        <v>740</v>
      </c>
      <c r="D254" s="256"/>
      <c r="E254" s="256"/>
      <c r="F254" s="256"/>
      <c r="G254" s="256"/>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448</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43" t="str">
        <f>C254</f>
        <v>s rámy a zárubněmi, zábradlí, předmětů oplechování apod., které se zřizují ještě před úpravami povrchu, před jejich znečištěním při úpravách povrchu nástřikem plastických (lepivých) maltovin</v>
      </c>
      <c r="BB254" s="212"/>
      <c r="BC254" s="212"/>
      <c r="BD254" s="212"/>
      <c r="BE254" s="212"/>
      <c r="BF254" s="212"/>
      <c r="BG254" s="212"/>
      <c r="BH254" s="212"/>
    </row>
    <row r="255" spans="1:60" ht="22.5" outlineLevel="2" x14ac:dyDescent="0.2">
      <c r="A255" s="219"/>
      <c r="B255" s="220"/>
      <c r="C255" s="249" t="s">
        <v>741</v>
      </c>
      <c r="D255" s="226"/>
      <c r="E255" s="227">
        <v>298.94420000000002</v>
      </c>
      <c r="F255" s="222"/>
      <c r="G255" s="222"/>
      <c r="H255" s="222"/>
      <c r="I255" s="222"/>
      <c r="J255" s="222"/>
      <c r="K255" s="222"/>
      <c r="L255" s="222"/>
      <c r="M255" s="222"/>
      <c r="N255" s="221"/>
      <c r="O255" s="221"/>
      <c r="P255" s="221"/>
      <c r="Q255" s="221"/>
      <c r="R255" s="222"/>
      <c r="S255" s="222"/>
      <c r="T255" s="222"/>
      <c r="U255" s="222"/>
      <c r="V255" s="222"/>
      <c r="W255" s="222"/>
      <c r="X255" s="222"/>
      <c r="Y255" s="222"/>
      <c r="Z255" s="212"/>
      <c r="AA255" s="212"/>
      <c r="AB255" s="212"/>
      <c r="AC255" s="212"/>
      <c r="AD255" s="212"/>
      <c r="AE255" s="212"/>
      <c r="AF255" s="212"/>
      <c r="AG255" s="212" t="s">
        <v>288</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ht="22.5" outlineLevel="3" x14ac:dyDescent="0.2">
      <c r="A256" s="219"/>
      <c r="B256" s="220"/>
      <c r="C256" s="249" t="s">
        <v>742</v>
      </c>
      <c r="D256" s="226"/>
      <c r="E256" s="227">
        <v>151.03559999999999</v>
      </c>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288</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3" x14ac:dyDescent="0.2">
      <c r="A257" s="219"/>
      <c r="B257" s="220"/>
      <c r="C257" s="249" t="s">
        <v>743</v>
      </c>
      <c r="D257" s="226"/>
      <c r="E257" s="227">
        <v>124.1653</v>
      </c>
      <c r="F257" s="222"/>
      <c r="G257" s="222"/>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288</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3" x14ac:dyDescent="0.2">
      <c r="A258" s="219"/>
      <c r="B258" s="220"/>
      <c r="C258" s="249" t="s">
        <v>744</v>
      </c>
      <c r="D258" s="226"/>
      <c r="E258" s="227">
        <v>26.4465</v>
      </c>
      <c r="F258" s="222"/>
      <c r="G258" s="222"/>
      <c r="H258" s="222"/>
      <c r="I258" s="222"/>
      <c r="J258" s="222"/>
      <c r="K258" s="222"/>
      <c r="L258" s="222"/>
      <c r="M258" s="222"/>
      <c r="N258" s="221"/>
      <c r="O258" s="221"/>
      <c r="P258" s="221"/>
      <c r="Q258" s="221"/>
      <c r="R258" s="222"/>
      <c r="S258" s="222"/>
      <c r="T258" s="222"/>
      <c r="U258" s="222"/>
      <c r="V258" s="222"/>
      <c r="W258" s="222"/>
      <c r="X258" s="222"/>
      <c r="Y258" s="222"/>
      <c r="Z258" s="212"/>
      <c r="AA258" s="212"/>
      <c r="AB258" s="212"/>
      <c r="AC258" s="212"/>
      <c r="AD258" s="212"/>
      <c r="AE258" s="212"/>
      <c r="AF258" s="212"/>
      <c r="AG258" s="212" t="s">
        <v>288</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49" t="s">
        <v>745</v>
      </c>
      <c r="D259" s="226"/>
      <c r="E259" s="227">
        <v>24.058299999999999</v>
      </c>
      <c r="F259" s="222"/>
      <c r="G259" s="222"/>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288</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ht="22.5" outlineLevel="3" x14ac:dyDescent="0.2">
      <c r="A260" s="219"/>
      <c r="B260" s="220"/>
      <c r="C260" s="249" t="s">
        <v>746</v>
      </c>
      <c r="D260" s="226"/>
      <c r="E260" s="227">
        <v>44.764499999999998</v>
      </c>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288</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ht="33.75" outlineLevel="1" x14ac:dyDescent="0.2">
      <c r="A261" s="236">
        <v>65</v>
      </c>
      <c r="B261" s="237" t="s">
        <v>747</v>
      </c>
      <c r="C261" s="247" t="s">
        <v>748</v>
      </c>
      <c r="D261" s="238" t="s">
        <v>439</v>
      </c>
      <c r="E261" s="239">
        <v>2048.0410999999999</v>
      </c>
      <c r="F261" s="240"/>
      <c r="G261" s="241">
        <f>ROUND(E261*F261,2)</f>
        <v>0</v>
      </c>
      <c r="H261" s="240"/>
      <c r="I261" s="241">
        <f>ROUND(E261*H261,2)</f>
        <v>0</v>
      </c>
      <c r="J261" s="240"/>
      <c r="K261" s="241">
        <f>ROUND(E261*J261,2)</f>
        <v>0</v>
      </c>
      <c r="L261" s="241">
        <v>21</v>
      </c>
      <c r="M261" s="241">
        <f>G261*(1+L261/100)</f>
        <v>0</v>
      </c>
      <c r="N261" s="239">
        <v>3.4029999999999998E-2</v>
      </c>
      <c r="O261" s="239">
        <f>ROUND(E261*N261,2)</f>
        <v>69.69</v>
      </c>
      <c r="P261" s="239">
        <v>0</v>
      </c>
      <c r="Q261" s="239">
        <f>ROUND(E261*P261,2)</f>
        <v>0</v>
      </c>
      <c r="R261" s="241" t="s">
        <v>472</v>
      </c>
      <c r="S261" s="241" t="s">
        <v>316</v>
      </c>
      <c r="T261" s="242" t="s">
        <v>441</v>
      </c>
      <c r="U261" s="222">
        <v>1.4157999999999999</v>
      </c>
      <c r="V261" s="222">
        <f>ROUND(E261*U261,2)</f>
        <v>2899.62</v>
      </c>
      <c r="W261" s="222"/>
      <c r="X261" s="222" t="s">
        <v>399</v>
      </c>
      <c r="Y261" s="222" t="s">
        <v>283</v>
      </c>
      <c r="Z261" s="212"/>
      <c r="AA261" s="212"/>
      <c r="AB261" s="212"/>
      <c r="AC261" s="212"/>
      <c r="AD261" s="212"/>
      <c r="AE261" s="212"/>
      <c r="AF261" s="212"/>
      <c r="AG261" s="212" t="s">
        <v>400</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ht="33.75" outlineLevel="2" x14ac:dyDescent="0.2">
      <c r="A262" s="219"/>
      <c r="B262" s="220"/>
      <c r="C262" s="264" t="s">
        <v>749</v>
      </c>
      <c r="D262" s="256"/>
      <c r="E262" s="256"/>
      <c r="F262" s="256"/>
      <c r="G262" s="256"/>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448</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43" t="str">
        <f>C262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62" s="212"/>
      <c r="BC262" s="212"/>
      <c r="BD262" s="212"/>
      <c r="BE262" s="212"/>
      <c r="BF262" s="212"/>
      <c r="BG262" s="212"/>
      <c r="BH262" s="212"/>
    </row>
    <row r="263" spans="1:60" outlineLevel="2" x14ac:dyDescent="0.2">
      <c r="A263" s="219"/>
      <c r="B263" s="220"/>
      <c r="C263" s="249" t="s">
        <v>750</v>
      </c>
      <c r="D263" s="226"/>
      <c r="E263" s="227">
        <v>985.53</v>
      </c>
      <c r="F263" s="222"/>
      <c r="G263" s="222"/>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288</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ht="22.5" outlineLevel="3" x14ac:dyDescent="0.2">
      <c r="A264" s="219"/>
      <c r="B264" s="220"/>
      <c r="C264" s="249" t="s">
        <v>751</v>
      </c>
      <c r="D264" s="226"/>
      <c r="E264" s="227">
        <v>-292.84649999999999</v>
      </c>
      <c r="F264" s="222"/>
      <c r="G264" s="222"/>
      <c r="H264" s="222"/>
      <c r="I264" s="222"/>
      <c r="J264" s="222"/>
      <c r="K264" s="222"/>
      <c r="L264" s="222"/>
      <c r="M264" s="222"/>
      <c r="N264" s="221"/>
      <c r="O264" s="221"/>
      <c r="P264" s="221"/>
      <c r="Q264" s="221"/>
      <c r="R264" s="222"/>
      <c r="S264" s="222"/>
      <c r="T264" s="222"/>
      <c r="U264" s="222"/>
      <c r="V264" s="222"/>
      <c r="W264" s="222"/>
      <c r="X264" s="222"/>
      <c r="Y264" s="222"/>
      <c r="Z264" s="212"/>
      <c r="AA264" s="212"/>
      <c r="AB264" s="212"/>
      <c r="AC264" s="212"/>
      <c r="AD264" s="212"/>
      <c r="AE264" s="212"/>
      <c r="AF264" s="212"/>
      <c r="AG264" s="212" t="s">
        <v>288</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3" x14ac:dyDescent="0.2">
      <c r="A265" s="219"/>
      <c r="B265" s="220"/>
      <c r="C265" s="249" t="s">
        <v>752</v>
      </c>
      <c r="D265" s="226"/>
      <c r="E265" s="227">
        <v>-67.754999999999995</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288</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49" t="s">
        <v>753</v>
      </c>
      <c r="D266" s="226"/>
      <c r="E266" s="227">
        <v>1049.8499999999999</v>
      </c>
      <c r="F266" s="222"/>
      <c r="G266" s="222"/>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288</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ht="33.75" outlineLevel="3" x14ac:dyDescent="0.2">
      <c r="A267" s="219"/>
      <c r="B267" s="220"/>
      <c r="C267" s="249" t="s">
        <v>754</v>
      </c>
      <c r="D267" s="226"/>
      <c r="E267" s="227">
        <v>-225.79230000000001</v>
      </c>
      <c r="F267" s="222"/>
      <c r="G267" s="222"/>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288</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ht="33.75" outlineLevel="3" x14ac:dyDescent="0.2">
      <c r="A268" s="219"/>
      <c r="B268" s="220"/>
      <c r="C268" s="249" t="s">
        <v>755</v>
      </c>
      <c r="D268" s="226"/>
      <c r="E268" s="227">
        <v>-40.286000000000001</v>
      </c>
      <c r="F268" s="222"/>
      <c r="G268" s="222"/>
      <c r="H268" s="222"/>
      <c r="I268" s="222"/>
      <c r="J268" s="222"/>
      <c r="K268" s="222"/>
      <c r="L268" s="222"/>
      <c r="M268" s="222"/>
      <c r="N268" s="221"/>
      <c r="O268" s="221"/>
      <c r="P268" s="221"/>
      <c r="Q268" s="221"/>
      <c r="R268" s="222"/>
      <c r="S268" s="222"/>
      <c r="T268" s="222"/>
      <c r="U268" s="222"/>
      <c r="V268" s="222"/>
      <c r="W268" s="222"/>
      <c r="X268" s="222"/>
      <c r="Y268" s="222"/>
      <c r="Z268" s="212"/>
      <c r="AA268" s="212"/>
      <c r="AB268" s="212"/>
      <c r="AC268" s="212"/>
      <c r="AD268" s="212"/>
      <c r="AE268" s="212"/>
      <c r="AF268" s="212"/>
      <c r="AG268" s="212" t="s">
        <v>288</v>
      </c>
      <c r="AH268" s="212">
        <v>0</v>
      </c>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3" x14ac:dyDescent="0.2">
      <c r="A269" s="219"/>
      <c r="B269" s="220"/>
      <c r="C269" s="249" t="s">
        <v>756</v>
      </c>
      <c r="D269" s="226"/>
      <c r="E269" s="227">
        <v>-21.073499999999999</v>
      </c>
      <c r="F269" s="222"/>
      <c r="G269" s="222"/>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288</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49" t="s">
        <v>757</v>
      </c>
      <c r="D270" s="226"/>
      <c r="E270" s="227">
        <v>33.857999999999997</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288</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3" x14ac:dyDescent="0.2">
      <c r="A271" s="219"/>
      <c r="B271" s="220"/>
      <c r="C271" s="249" t="s">
        <v>758</v>
      </c>
      <c r="D271" s="226"/>
      <c r="E271" s="227">
        <v>206.47</v>
      </c>
      <c r="F271" s="222"/>
      <c r="G271" s="222"/>
      <c r="H271" s="222"/>
      <c r="I271" s="222"/>
      <c r="J271" s="222"/>
      <c r="K271" s="222"/>
      <c r="L271" s="222"/>
      <c r="M271" s="222"/>
      <c r="N271" s="221"/>
      <c r="O271" s="221"/>
      <c r="P271" s="221"/>
      <c r="Q271" s="221"/>
      <c r="R271" s="222"/>
      <c r="S271" s="222"/>
      <c r="T271" s="222"/>
      <c r="U271" s="222"/>
      <c r="V271" s="222"/>
      <c r="W271" s="222"/>
      <c r="X271" s="222"/>
      <c r="Y271" s="222"/>
      <c r="Z271" s="212"/>
      <c r="AA271" s="212"/>
      <c r="AB271" s="212"/>
      <c r="AC271" s="212"/>
      <c r="AD271" s="212"/>
      <c r="AE271" s="212"/>
      <c r="AF271" s="212"/>
      <c r="AG271" s="212" t="s">
        <v>288</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3" x14ac:dyDescent="0.2">
      <c r="A272" s="219"/>
      <c r="B272" s="220"/>
      <c r="C272" s="249" t="s">
        <v>759</v>
      </c>
      <c r="D272" s="226"/>
      <c r="E272" s="227">
        <v>-23.626999999999999</v>
      </c>
      <c r="F272" s="222"/>
      <c r="G272" s="222"/>
      <c r="H272" s="222"/>
      <c r="I272" s="222"/>
      <c r="J272" s="222"/>
      <c r="K272" s="222"/>
      <c r="L272" s="222"/>
      <c r="M272" s="222"/>
      <c r="N272" s="221"/>
      <c r="O272" s="221"/>
      <c r="P272" s="221"/>
      <c r="Q272" s="221"/>
      <c r="R272" s="222"/>
      <c r="S272" s="222"/>
      <c r="T272" s="222"/>
      <c r="U272" s="222"/>
      <c r="V272" s="222"/>
      <c r="W272" s="222"/>
      <c r="X272" s="222"/>
      <c r="Y272" s="222"/>
      <c r="Z272" s="212"/>
      <c r="AA272" s="212"/>
      <c r="AB272" s="212"/>
      <c r="AC272" s="212"/>
      <c r="AD272" s="212"/>
      <c r="AE272" s="212"/>
      <c r="AF272" s="212"/>
      <c r="AG272" s="212" t="s">
        <v>288</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49" t="s">
        <v>760</v>
      </c>
      <c r="D273" s="226"/>
      <c r="E273" s="227">
        <v>226.6</v>
      </c>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288</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3" x14ac:dyDescent="0.2">
      <c r="A274" s="219"/>
      <c r="B274" s="220"/>
      <c r="C274" s="249" t="s">
        <v>761</v>
      </c>
      <c r="D274" s="226"/>
      <c r="E274" s="227">
        <v>-26.088999999999999</v>
      </c>
      <c r="F274" s="222"/>
      <c r="G274" s="222"/>
      <c r="H274" s="222"/>
      <c r="I274" s="222"/>
      <c r="J274" s="222"/>
      <c r="K274" s="222"/>
      <c r="L274" s="222"/>
      <c r="M274" s="222"/>
      <c r="N274" s="221"/>
      <c r="O274" s="221"/>
      <c r="P274" s="221"/>
      <c r="Q274" s="221"/>
      <c r="R274" s="222"/>
      <c r="S274" s="222"/>
      <c r="T274" s="222"/>
      <c r="U274" s="222"/>
      <c r="V274" s="222"/>
      <c r="W274" s="222"/>
      <c r="X274" s="222"/>
      <c r="Y274" s="222"/>
      <c r="Z274" s="212"/>
      <c r="AA274" s="212"/>
      <c r="AB274" s="212"/>
      <c r="AC274" s="212"/>
      <c r="AD274" s="212"/>
      <c r="AE274" s="212"/>
      <c r="AF274" s="212"/>
      <c r="AG274" s="212" t="s">
        <v>288</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49" t="s">
        <v>762</v>
      </c>
      <c r="D275" s="226"/>
      <c r="E275" s="227">
        <v>37.293999999999997</v>
      </c>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288</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49" t="s">
        <v>763</v>
      </c>
      <c r="D276" s="226"/>
      <c r="E276" s="227">
        <v>-2.9104999999999999</v>
      </c>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288</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49" t="s">
        <v>764</v>
      </c>
      <c r="D277" s="226"/>
      <c r="E277" s="227">
        <v>3.48</v>
      </c>
      <c r="F277" s="222"/>
      <c r="G277" s="222"/>
      <c r="H277" s="222"/>
      <c r="I277" s="222"/>
      <c r="J277" s="222"/>
      <c r="K277" s="222"/>
      <c r="L277" s="222"/>
      <c r="M277" s="222"/>
      <c r="N277" s="221"/>
      <c r="O277" s="221"/>
      <c r="P277" s="221"/>
      <c r="Q277" s="221"/>
      <c r="R277" s="222"/>
      <c r="S277" s="222"/>
      <c r="T277" s="222"/>
      <c r="U277" s="222"/>
      <c r="V277" s="222"/>
      <c r="W277" s="222"/>
      <c r="X277" s="222"/>
      <c r="Y277" s="222"/>
      <c r="Z277" s="212"/>
      <c r="AA277" s="212"/>
      <c r="AB277" s="212"/>
      <c r="AC277" s="212"/>
      <c r="AD277" s="212"/>
      <c r="AE277" s="212"/>
      <c r="AF277" s="212"/>
      <c r="AG277" s="212" t="s">
        <v>288</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3" x14ac:dyDescent="0.2">
      <c r="A278" s="219"/>
      <c r="B278" s="220"/>
      <c r="C278" s="249" t="s">
        <v>765</v>
      </c>
      <c r="D278" s="226"/>
      <c r="E278" s="227">
        <v>40.28</v>
      </c>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288</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49" t="s">
        <v>766</v>
      </c>
      <c r="D279" s="226"/>
      <c r="E279" s="227">
        <v>-8.3979999999999997</v>
      </c>
      <c r="F279" s="222"/>
      <c r="G279" s="222"/>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288</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49" t="s">
        <v>767</v>
      </c>
      <c r="D280" s="226"/>
      <c r="E280" s="227">
        <v>56.823</v>
      </c>
      <c r="F280" s="222"/>
      <c r="G280" s="222"/>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288</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49" t="s">
        <v>768</v>
      </c>
      <c r="D281" s="226"/>
      <c r="E281" s="227">
        <v>55.3</v>
      </c>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288</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3" x14ac:dyDescent="0.2">
      <c r="A282" s="219"/>
      <c r="B282" s="220"/>
      <c r="C282" s="249" t="s">
        <v>769</v>
      </c>
      <c r="D282" s="226"/>
      <c r="E282" s="227">
        <v>42.23</v>
      </c>
      <c r="F282" s="222"/>
      <c r="G282" s="222"/>
      <c r="H282" s="222"/>
      <c r="I282" s="222"/>
      <c r="J282" s="222"/>
      <c r="K282" s="222"/>
      <c r="L282" s="222"/>
      <c r="M282" s="222"/>
      <c r="N282" s="221"/>
      <c r="O282" s="221"/>
      <c r="P282" s="221"/>
      <c r="Q282" s="221"/>
      <c r="R282" s="222"/>
      <c r="S282" s="222"/>
      <c r="T282" s="222"/>
      <c r="U282" s="222"/>
      <c r="V282" s="222"/>
      <c r="W282" s="222"/>
      <c r="X282" s="222"/>
      <c r="Y282" s="222"/>
      <c r="Z282" s="212"/>
      <c r="AA282" s="212"/>
      <c r="AB282" s="212"/>
      <c r="AC282" s="212"/>
      <c r="AD282" s="212"/>
      <c r="AE282" s="212"/>
      <c r="AF282" s="212"/>
      <c r="AG282" s="212" t="s">
        <v>288</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49" t="s">
        <v>770</v>
      </c>
      <c r="D283" s="226"/>
      <c r="E283" s="227">
        <v>-2.0474999999999999</v>
      </c>
      <c r="F283" s="222"/>
      <c r="G283" s="222"/>
      <c r="H283" s="222"/>
      <c r="I283" s="222"/>
      <c r="J283" s="222"/>
      <c r="K283" s="222"/>
      <c r="L283" s="222"/>
      <c r="M283" s="222"/>
      <c r="N283" s="221"/>
      <c r="O283" s="221"/>
      <c r="P283" s="221"/>
      <c r="Q283" s="221"/>
      <c r="R283" s="222"/>
      <c r="S283" s="222"/>
      <c r="T283" s="222"/>
      <c r="U283" s="222"/>
      <c r="V283" s="222"/>
      <c r="W283" s="222"/>
      <c r="X283" s="222"/>
      <c r="Y283" s="222"/>
      <c r="Z283" s="212"/>
      <c r="AA283" s="212"/>
      <c r="AB283" s="212"/>
      <c r="AC283" s="212"/>
      <c r="AD283" s="212"/>
      <c r="AE283" s="212"/>
      <c r="AF283" s="212"/>
      <c r="AG283" s="212" t="s">
        <v>288</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49" t="s">
        <v>771</v>
      </c>
      <c r="D284" s="226"/>
      <c r="E284" s="227">
        <v>4.1113999999999997</v>
      </c>
      <c r="F284" s="222"/>
      <c r="G284" s="222"/>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288</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49" t="s">
        <v>772</v>
      </c>
      <c r="D285" s="226"/>
      <c r="E285" s="227">
        <v>17.04</v>
      </c>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288</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ht="22.5" outlineLevel="1" x14ac:dyDescent="0.2">
      <c r="A286" s="236">
        <v>66</v>
      </c>
      <c r="B286" s="237" t="s">
        <v>773</v>
      </c>
      <c r="C286" s="247" t="s">
        <v>774</v>
      </c>
      <c r="D286" s="238" t="s">
        <v>439</v>
      </c>
      <c r="E286" s="239">
        <v>124.26609999999999</v>
      </c>
      <c r="F286" s="240"/>
      <c r="G286" s="241">
        <f>ROUND(E286*F286,2)</f>
        <v>0</v>
      </c>
      <c r="H286" s="240"/>
      <c r="I286" s="241">
        <f>ROUND(E286*H286,2)</f>
        <v>0</v>
      </c>
      <c r="J286" s="240"/>
      <c r="K286" s="241">
        <f>ROUND(E286*J286,2)</f>
        <v>0</v>
      </c>
      <c r="L286" s="241">
        <v>21</v>
      </c>
      <c r="M286" s="241">
        <f>G286*(1+L286/100)</f>
        <v>0</v>
      </c>
      <c r="N286" s="239">
        <v>1.12E-2</v>
      </c>
      <c r="O286" s="239">
        <f>ROUND(E286*N286,2)</f>
        <v>1.39</v>
      </c>
      <c r="P286" s="239">
        <v>0</v>
      </c>
      <c r="Q286" s="239">
        <f>ROUND(E286*P286,2)</f>
        <v>0</v>
      </c>
      <c r="R286" s="241" t="s">
        <v>472</v>
      </c>
      <c r="S286" s="241" t="s">
        <v>316</v>
      </c>
      <c r="T286" s="242" t="s">
        <v>441</v>
      </c>
      <c r="U286" s="222">
        <v>2.33</v>
      </c>
      <c r="V286" s="222">
        <f>ROUND(E286*U286,2)</f>
        <v>289.54000000000002</v>
      </c>
      <c r="W286" s="222"/>
      <c r="X286" s="222" t="s">
        <v>399</v>
      </c>
      <c r="Y286" s="222" t="s">
        <v>283</v>
      </c>
      <c r="Z286" s="212"/>
      <c r="AA286" s="212"/>
      <c r="AB286" s="212"/>
      <c r="AC286" s="212"/>
      <c r="AD286" s="212"/>
      <c r="AE286" s="212"/>
      <c r="AF286" s="212"/>
      <c r="AG286" s="212" t="s">
        <v>400</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2" x14ac:dyDescent="0.2">
      <c r="A287" s="219"/>
      <c r="B287" s="220"/>
      <c r="C287" s="264" t="s">
        <v>775</v>
      </c>
      <c r="D287" s="256"/>
      <c r="E287" s="256"/>
      <c r="F287" s="256"/>
      <c r="G287" s="256"/>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448</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
      <c r="A288" s="219"/>
      <c r="B288" s="220"/>
      <c r="C288" s="250" t="s">
        <v>776</v>
      </c>
      <c r="D288" s="245"/>
      <c r="E288" s="245"/>
      <c r="F288" s="245"/>
      <c r="G288" s="245"/>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286</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43" t="str">
        <f>C288</f>
        <v>Položka obsahuje: podkladní stěrku, okenní a rohové lišty, výztužnou stěrku, kontaktní nátěr a povrchovou úpravu omítkou.</v>
      </c>
      <c r="BB288" s="212"/>
      <c r="BC288" s="212"/>
      <c r="BD288" s="212"/>
      <c r="BE288" s="212"/>
      <c r="BF288" s="212"/>
      <c r="BG288" s="212"/>
      <c r="BH288" s="212"/>
    </row>
    <row r="289" spans="1:60" ht="33.75" outlineLevel="2" x14ac:dyDescent="0.2">
      <c r="A289" s="219"/>
      <c r="B289" s="220"/>
      <c r="C289" s="249" t="s">
        <v>777</v>
      </c>
      <c r="D289" s="226"/>
      <c r="E289" s="227">
        <v>77.045400000000001</v>
      </c>
      <c r="F289" s="222"/>
      <c r="G289" s="222"/>
      <c r="H289" s="222"/>
      <c r="I289" s="222"/>
      <c r="J289" s="222"/>
      <c r="K289" s="222"/>
      <c r="L289" s="222"/>
      <c r="M289" s="222"/>
      <c r="N289" s="221"/>
      <c r="O289" s="221"/>
      <c r="P289" s="221"/>
      <c r="Q289" s="221"/>
      <c r="R289" s="222"/>
      <c r="S289" s="222"/>
      <c r="T289" s="222"/>
      <c r="U289" s="222"/>
      <c r="V289" s="222"/>
      <c r="W289" s="222"/>
      <c r="X289" s="222"/>
      <c r="Y289" s="222"/>
      <c r="Z289" s="212"/>
      <c r="AA289" s="212"/>
      <c r="AB289" s="212"/>
      <c r="AC289" s="212"/>
      <c r="AD289" s="212"/>
      <c r="AE289" s="212"/>
      <c r="AF289" s="212"/>
      <c r="AG289" s="212" t="s">
        <v>288</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3" x14ac:dyDescent="0.2">
      <c r="A290" s="219"/>
      <c r="B290" s="220"/>
      <c r="C290" s="249" t="s">
        <v>778</v>
      </c>
      <c r="D290" s="226"/>
      <c r="E290" s="227">
        <v>31.716000000000001</v>
      </c>
      <c r="F290" s="222"/>
      <c r="G290" s="222"/>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288</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49" t="s">
        <v>779</v>
      </c>
      <c r="D291" s="226"/>
      <c r="E291" s="227">
        <v>0.8347</v>
      </c>
      <c r="F291" s="222"/>
      <c r="G291" s="222"/>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288</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49" t="s">
        <v>780</v>
      </c>
      <c r="D292" s="226"/>
      <c r="E292" s="227">
        <v>14.67</v>
      </c>
      <c r="F292" s="222"/>
      <c r="G292" s="222"/>
      <c r="H292" s="222"/>
      <c r="I292" s="222"/>
      <c r="J292" s="222"/>
      <c r="K292" s="222"/>
      <c r="L292" s="222"/>
      <c r="M292" s="222"/>
      <c r="N292" s="221"/>
      <c r="O292" s="221"/>
      <c r="P292" s="221"/>
      <c r="Q292" s="221"/>
      <c r="R292" s="222"/>
      <c r="S292" s="222"/>
      <c r="T292" s="222"/>
      <c r="U292" s="222"/>
      <c r="V292" s="222"/>
      <c r="W292" s="222"/>
      <c r="X292" s="222"/>
      <c r="Y292" s="222"/>
      <c r="Z292" s="212"/>
      <c r="AA292" s="212"/>
      <c r="AB292" s="212"/>
      <c r="AC292" s="212"/>
      <c r="AD292" s="212"/>
      <c r="AE292" s="212"/>
      <c r="AF292" s="212"/>
      <c r="AG292" s="212" t="s">
        <v>288</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1" x14ac:dyDescent="0.2">
      <c r="A293" s="236">
        <v>67</v>
      </c>
      <c r="B293" s="237" t="s">
        <v>781</v>
      </c>
      <c r="C293" s="247" t="s">
        <v>782</v>
      </c>
      <c r="D293" s="238" t="s">
        <v>439</v>
      </c>
      <c r="E293" s="239">
        <v>17.04</v>
      </c>
      <c r="F293" s="240"/>
      <c r="G293" s="241">
        <f>ROUND(E293*F293,2)</f>
        <v>0</v>
      </c>
      <c r="H293" s="240"/>
      <c r="I293" s="241">
        <f>ROUND(E293*H293,2)</f>
        <v>0</v>
      </c>
      <c r="J293" s="240"/>
      <c r="K293" s="241">
        <f>ROUND(E293*J293,2)</f>
        <v>0</v>
      </c>
      <c r="L293" s="241">
        <v>21</v>
      </c>
      <c r="M293" s="241">
        <f>G293*(1+L293/100)</f>
        <v>0</v>
      </c>
      <c r="N293" s="239">
        <v>0</v>
      </c>
      <c r="O293" s="239">
        <f>ROUND(E293*N293,2)</f>
        <v>0</v>
      </c>
      <c r="P293" s="239">
        <v>0</v>
      </c>
      <c r="Q293" s="239">
        <f>ROUND(E293*P293,2)</f>
        <v>0</v>
      </c>
      <c r="R293" s="241" t="s">
        <v>472</v>
      </c>
      <c r="S293" s="241" t="s">
        <v>280</v>
      </c>
      <c r="T293" s="242" t="s">
        <v>441</v>
      </c>
      <c r="U293" s="222">
        <v>0.46973999999999999</v>
      </c>
      <c r="V293" s="222">
        <f>ROUND(E293*U293,2)</f>
        <v>8</v>
      </c>
      <c r="W293" s="222"/>
      <c r="X293" s="222" t="s">
        <v>399</v>
      </c>
      <c r="Y293" s="222" t="s">
        <v>283</v>
      </c>
      <c r="Z293" s="212"/>
      <c r="AA293" s="212"/>
      <c r="AB293" s="212"/>
      <c r="AC293" s="212"/>
      <c r="AD293" s="212"/>
      <c r="AE293" s="212"/>
      <c r="AF293" s="212"/>
      <c r="AG293" s="212" t="s">
        <v>400</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ht="33.75" outlineLevel="2" x14ac:dyDescent="0.2">
      <c r="A294" s="219"/>
      <c r="B294" s="220"/>
      <c r="C294" s="248" t="s">
        <v>2137</v>
      </c>
      <c r="D294" s="244"/>
      <c r="E294" s="244"/>
      <c r="F294" s="244"/>
      <c r="G294" s="244"/>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286</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43" t="str">
        <f>C294</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 egalizační nátěr.</v>
      </c>
      <c r="BB294" s="212"/>
      <c r="BC294" s="212"/>
      <c r="BD294" s="212"/>
      <c r="BE294" s="212"/>
      <c r="BF294" s="212"/>
      <c r="BG294" s="212"/>
      <c r="BH294" s="212"/>
    </row>
    <row r="295" spans="1:60" outlineLevel="3" x14ac:dyDescent="0.2">
      <c r="A295" s="219"/>
      <c r="B295" s="220"/>
      <c r="C295" s="250" t="s">
        <v>783</v>
      </c>
      <c r="D295" s="245"/>
      <c r="E295" s="245"/>
      <c r="F295" s="245"/>
      <c r="G295" s="245"/>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286</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2" x14ac:dyDescent="0.2">
      <c r="A296" s="219"/>
      <c r="B296" s="220"/>
      <c r="C296" s="249" t="s">
        <v>772</v>
      </c>
      <c r="D296" s="226"/>
      <c r="E296" s="227">
        <v>17.04</v>
      </c>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288</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1" x14ac:dyDescent="0.2">
      <c r="A297" s="236">
        <v>68</v>
      </c>
      <c r="B297" s="237" t="s">
        <v>784</v>
      </c>
      <c r="C297" s="247" t="s">
        <v>785</v>
      </c>
      <c r="D297" s="238" t="s">
        <v>439</v>
      </c>
      <c r="E297" s="239">
        <v>17.04</v>
      </c>
      <c r="F297" s="240"/>
      <c r="G297" s="241">
        <f>ROUND(E297*F297,2)</f>
        <v>0</v>
      </c>
      <c r="H297" s="240"/>
      <c r="I297" s="241">
        <f>ROUND(E297*H297,2)</f>
        <v>0</v>
      </c>
      <c r="J297" s="240"/>
      <c r="K297" s="241">
        <f>ROUND(E297*J297,2)</f>
        <v>0</v>
      </c>
      <c r="L297" s="241">
        <v>21</v>
      </c>
      <c r="M297" s="241">
        <f>G297*(1+L297/100)</f>
        <v>0</v>
      </c>
      <c r="N297" s="239">
        <v>0</v>
      </c>
      <c r="O297" s="239">
        <f>ROUND(E297*N297,2)</f>
        <v>0</v>
      </c>
      <c r="P297" s="239">
        <v>0</v>
      </c>
      <c r="Q297" s="239">
        <f>ROUND(E297*P297,2)</f>
        <v>0</v>
      </c>
      <c r="R297" s="241" t="s">
        <v>472</v>
      </c>
      <c r="S297" s="241" t="s">
        <v>280</v>
      </c>
      <c r="T297" s="242" t="s">
        <v>441</v>
      </c>
      <c r="U297" s="222">
        <v>0.06</v>
      </c>
      <c r="V297" s="222">
        <f>ROUND(E297*U297,2)</f>
        <v>1.02</v>
      </c>
      <c r="W297" s="222"/>
      <c r="X297" s="222" t="s">
        <v>399</v>
      </c>
      <c r="Y297" s="222" t="s">
        <v>283</v>
      </c>
      <c r="Z297" s="212"/>
      <c r="AA297" s="212"/>
      <c r="AB297" s="212"/>
      <c r="AC297" s="212"/>
      <c r="AD297" s="212"/>
      <c r="AE297" s="212"/>
      <c r="AF297" s="212"/>
      <c r="AG297" s="212" t="s">
        <v>400</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2" x14ac:dyDescent="0.2">
      <c r="A298" s="219"/>
      <c r="B298" s="220"/>
      <c r="C298" s="249" t="s">
        <v>772</v>
      </c>
      <c r="D298" s="226"/>
      <c r="E298" s="227">
        <v>17.04</v>
      </c>
      <c r="F298" s="222"/>
      <c r="G298" s="222"/>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288</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1" x14ac:dyDescent="0.2">
      <c r="A299" s="257">
        <v>69</v>
      </c>
      <c r="B299" s="258" t="s">
        <v>786</v>
      </c>
      <c r="C299" s="265" t="s">
        <v>787</v>
      </c>
      <c r="D299" s="259" t="s">
        <v>564</v>
      </c>
      <c r="E299" s="260">
        <v>235.65</v>
      </c>
      <c r="F299" s="261"/>
      <c r="G299" s="262">
        <f>ROUND(E299*F299,2)</f>
        <v>0</v>
      </c>
      <c r="H299" s="261"/>
      <c r="I299" s="262">
        <f>ROUND(E299*H299,2)</f>
        <v>0</v>
      </c>
      <c r="J299" s="261"/>
      <c r="K299" s="262">
        <f>ROUND(E299*J299,2)</f>
        <v>0</v>
      </c>
      <c r="L299" s="262">
        <v>21</v>
      </c>
      <c r="M299" s="262">
        <f>G299*(1+L299/100)</f>
        <v>0</v>
      </c>
      <c r="N299" s="260">
        <v>6.4000000000000005E-4</v>
      </c>
      <c r="O299" s="260">
        <f>ROUND(E299*N299,2)</f>
        <v>0.15</v>
      </c>
      <c r="P299" s="260">
        <v>0</v>
      </c>
      <c r="Q299" s="260">
        <f>ROUND(E299*P299,2)</f>
        <v>0</v>
      </c>
      <c r="R299" s="262" t="s">
        <v>472</v>
      </c>
      <c r="S299" s="262" t="s">
        <v>280</v>
      </c>
      <c r="T299" s="263" t="s">
        <v>441</v>
      </c>
      <c r="U299" s="222">
        <v>0.21360000000000001</v>
      </c>
      <c r="V299" s="222">
        <f>ROUND(E299*U299,2)</f>
        <v>50.33</v>
      </c>
      <c r="W299" s="222"/>
      <c r="X299" s="222" t="s">
        <v>399</v>
      </c>
      <c r="Y299" s="222" t="s">
        <v>283</v>
      </c>
      <c r="Z299" s="212"/>
      <c r="AA299" s="212"/>
      <c r="AB299" s="212"/>
      <c r="AC299" s="212"/>
      <c r="AD299" s="212"/>
      <c r="AE299" s="212"/>
      <c r="AF299" s="212"/>
      <c r="AG299" s="212" t="s">
        <v>400</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ht="22.5" outlineLevel="1" x14ac:dyDescent="0.2">
      <c r="A300" s="236">
        <v>70</v>
      </c>
      <c r="B300" s="237" t="s">
        <v>788</v>
      </c>
      <c r="C300" s="247" t="s">
        <v>789</v>
      </c>
      <c r="D300" s="238" t="s">
        <v>564</v>
      </c>
      <c r="E300" s="239">
        <v>235.65</v>
      </c>
      <c r="F300" s="240"/>
      <c r="G300" s="241">
        <f>ROUND(E300*F300,2)</f>
        <v>0</v>
      </c>
      <c r="H300" s="240"/>
      <c r="I300" s="241">
        <f>ROUND(E300*H300,2)</f>
        <v>0</v>
      </c>
      <c r="J300" s="240"/>
      <c r="K300" s="241">
        <f>ROUND(E300*J300,2)</f>
        <v>0</v>
      </c>
      <c r="L300" s="241">
        <v>21</v>
      </c>
      <c r="M300" s="241">
        <f>G300*(1+L300/100)</f>
        <v>0</v>
      </c>
      <c r="N300" s="239">
        <v>0</v>
      </c>
      <c r="O300" s="239">
        <f>ROUND(E300*N300,2)</f>
        <v>0</v>
      </c>
      <c r="P300" s="239">
        <v>0</v>
      </c>
      <c r="Q300" s="239">
        <f>ROUND(E300*P300,2)</f>
        <v>0</v>
      </c>
      <c r="R300" s="241" t="s">
        <v>472</v>
      </c>
      <c r="S300" s="241" t="s">
        <v>280</v>
      </c>
      <c r="T300" s="242" t="s">
        <v>441</v>
      </c>
      <c r="U300" s="222">
        <v>3.3300000000000003E-2</v>
      </c>
      <c r="V300" s="222">
        <f>ROUND(E300*U300,2)</f>
        <v>7.85</v>
      </c>
      <c r="W300" s="222"/>
      <c r="X300" s="222" t="s">
        <v>399</v>
      </c>
      <c r="Y300" s="222" t="s">
        <v>283</v>
      </c>
      <c r="Z300" s="212"/>
      <c r="AA300" s="212"/>
      <c r="AB300" s="212"/>
      <c r="AC300" s="212"/>
      <c r="AD300" s="212"/>
      <c r="AE300" s="212"/>
      <c r="AF300" s="212"/>
      <c r="AG300" s="212" t="s">
        <v>400</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2" x14ac:dyDescent="0.2">
      <c r="A301" s="219"/>
      <c r="B301" s="220"/>
      <c r="C301" s="248" t="s">
        <v>790</v>
      </c>
      <c r="D301" s="244"/>
      <c r="E301" s="244"/>
      <c r="F301" s="244"/>
      <c r="G301" s="244"/>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286</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1" x14ac:dyDescent="0.2">
      <c r="A302" s="236">
        <v>71</v>
      </c>
      <c r="B302" s="237" t="s">
        <v>791</v>
      </c>
      <c r="C302" s="247" t="s">
        <v>792</v>
      </c>
      <c r="D302" s="238" t="s">
        <v>439</v>
      </c>
      <c r="E302" s="239">
        <v>117.9863</v>
      </c>
      <c r="F302" s="240"/>
      <c r="G302" s="241">
        <f>ROUND(E302*F302,2)</f>
        <v>0</v>
      </c>
      <c r="H302" s="240"/>
      <c r="I302" s="241">
        <f>ROUND(E302*H302,2)</f>
        <v>0</v>
      </c>
      <c r="J302" s="240"/>
      <c r="K302" s="241">
        <f>ROUND(E302*J302,2)</f>
        <v>0</v>
      </c>
      <c r="L302" s="241">
        <v>21</v>
      </c>
      <c r="M302" s="241">
        <f>G302*(1+L302/100)</f>
        <v>0</v>
      </c>
      <c r="N302" s="239">
        <v>1.1310000000000001E-2</v>
      </c>
      <c r="O302" s="239">
        <f>ROUND(E302*N302,2)</f>
        <v>1.33</v>
      </c>
      <c r="P302" s="239">
        <v>0</v>
      </c>
      <c r="Q302" s="239">
        <f>ROUND(E302*P302,2)</f>
        <v>0</v>
      </c>
      <c r="R302" s="241" t="s">
        <v>472</v>
      </c>
      <c r="S302" s="241" t="s">
        <v>793</v>
      </c>
      <c r="T302" s="242" t="s">
        <v>793</v>
      </c>
      <c r="U302" s="222">
        <v>5.5E-2</v>
      </c>
      <c r="V302" s="222">
        <f>ROUND(E302*U302,2)</f>
        <v>6.49</v>
      </c>
      <c r="W302" s="222"/>
      <c r="X302" s="222" t="s">
        <v>399</v>
      </c>
      <c r="Y302" s="222" t="s">
        <v>283</v>
      </c>
      <c r="Z302" s="212"/>
      <c r="AA302" s="212"/>
      <c r="AB302" s="212"/>
      <c r="AC302" s="212"/>
      <c r="AD302" s="212"/>
      <c r="AE302" s="212"/>
      <c r="AF302" s="212"/>
      <c r="AG302" s="212" t="s">
        <v>400</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
      <c r="A303" s="219"/>
      <c r="B303" s="220"/>
      <c r="C303" s="264" t="s">
        <v>794</v>
      </c>
      <c r="D303" s="256"/>
      <c r="E303" s="256"/>
      <c r="F303" s="256"/>
      <c r="G303" s="256"/>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448</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2" x14ac:dyDescent="0.2">
      <c r="A304" s="219"/>
      <c r="B304" s="220"/>
      <c r="C304" s="249" t="s">
        <v>795</v>
      </c>
      <c r="D304" s="226"/>
      <c r="E304" s="227"/>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288</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49" t="s">
        <v>796</v>
      </c>
      <c r="D305" s="226"/>
      <c r="E305" s="227">
        <v>11.058299999999999</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288</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49" t="s">
        <v>797</v>
      </c>
      <c r="D306" s="226"/>
      <c r="E306" s="227">
        <v>56.442</v>
      </c>
      <c r="F306" s="222"/>
      <c r="G306" s="222"/>
      <c r="H306" s="222"/>
      <c r="I306" s="222"/>
      <c r="J306" s="222"/>
      <c r="K306" s="222"/>
      <c r="L306" s="222"/>
      <c r="M306" s="222"/>
      <c r="N306" s="221"/>
      <c r="O306" s="221"/>
      <c r="P306" s="221"/>
      <c r="Q306" s="221"/>
      <c r="R306" s="222"/>
      <c r="S306" s="222"/>
      <c r="T306" s="222"/>
      <c r="U306" s="222"/>
      <c r="V306" s="222"/>
      <c r="W306" s="222"/>
      <c r="X306" s="222"/>
      <c r="Y306" s="222"/>
      <c r="Z306" s="212"/>
      <c r="AA306" s="212"/>
      <c r="AB306" s="212"/>
      <c r="AC306" s="212"/>
      <c r="AD306" s="212"/>
      <c r="AE306" s="212"/>
      <c r="AF306" s="212"/>
      <c r="AG306" s="212" t="s">
        <v>288</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3" x14ac:dyDescent="0.2">
      <c r="A307" s="219"/>
      <c r="B307" s="220"/>
      <c r="C307" s="249" t="s">
        <v>798</v>
      </c>
      <c r="D307" s="226"/>
      <c r="E307" s="227">
        <v>11.65</v>
      </c>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288</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49" t="s">
        <v>799</v>
      </c>
      <c r="D308" s="226"/>
      <c r="E308" s="227">
        <v>38.835999999999999</v>
      </c>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288</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
      <c r="A309" s="236">
        <v>72</v>
      </c>
      <c r="B309" s="237" t="s">
        <v>800</v>
      </c>
      <c r="C309" s="247" t="s">
        <v>801</v>
      </c>
      <c r="D309" s="238" t="s">
        <v>439</v>
      </c>
      <c r="E309" s="239">
        <v>2316.8523</v>
      </c>
      <c r="F309" s="240"/>
      <c r="G309" s="241">
        <f>ROUND(E309*F309,2)</f>
        <v>0</v>
      </c>
      <c r="H309" s="240"/>
      <c r="I309" s="241">
        <f>ROUND(E309*H309,2)</f>
        <v>0</v>
      </c>
      <c r="J309" s="240"/>
      <c r="K309" s="241">
        <f>ROUND(E309*J309,2)</f>
        <v>0</v>
      </c>
      <c r="L309" s="241">
        <v>21</v>
      </c>
      <c r="M309" s="241">
        <f>G309*(1+L309/100)</f>
        <v>0</v>
      </c>
      <c r="N309" s="239">
        <v>2.0000000000000002E-5</v>
      </c>
      <c r="O309" s="239">
        <f>ROUND(E309*N309,2)</f>
        <v>0.05</v>
      </c>
      <c r="P309" s="239">
        <v>0</v>
      </c>
      <c r="Q309" s="239">
        <f>ROUND(E309*P309,2)</f>
        <v>0</v>
      </c>
      <c r="R309" s="241" t="s">
        <v>472</v>
      </c>
      <c r="S309" s="241" t="s">
        <v>280</v>
      </c>
      <c r="T309" s="242" t="s">
        <v>441</v>
      </c>
      <c r="U309" s="222">
        <v>0.11</v>
      </c>
      <c r="V309" s="222">
        <f>ROUND(E309*U309,2)</f>
        <v>254.85</v>
      </c>
      <c r="W309" s="222"/>
      <c r="X309" s="222" t="s">
        <v>399</v>
      </c>
      <c r="Y309" s="222" t="s">
        <v>283</v>
      </c>
      <c r="Z309" s="212"/>
      <c r="AA309" s="212"/>
      <c r="AB309" s="212"/>
      <c r="AC309" s="212"/>
      <c r="AD309" s="212"/>
      <c r="AE309" s="212"/>
      <c r="AF309" s="212"/>
      <c r="AG309" s="212" t="s">
        <v>400</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49" t="s">
        <v>802</v>
      </c>
      <c r="D310" s="226"/>
      <c r="E310" s="227">
        <v>2316.8523</v>
      </c>
      <c r="F310" s="222"/>
      <c r="G310" s="222"/>
      <c r="H310" s="222"/>
      <c r="I310" s="222"/>
      <c r="J310" s="222"/>
      <c r="K310" s="222"/>
      <c r="L310" s="222"/>
      <c r="M310" s="222"/>
      <c r="N310" s="221"/>
      <c r="O310" s="221"/>
      <c r="P310" s="221"/>
      <c r="Q310" s="221"/>
      <c r="R310" s="222"/>
      <c r="S310" s="222"/>
      <c r="T310" s="222"/>
      <c r="U310" s="222"/>
      <c r="V310" s="222"/>
      <c r="W310" s="222"/>
      <c r="X310" s="222"/>
      <c r="Y310" s="222"/>
      <c r="Z310" s="212"/>
      <c r="AA310" s="212"/>
      <c r="AB310" s="212"/>
      <c r="AC310" s="212"/>
      <c r="AD310" s="212"/>
      <c r="AE310" s="212"/>
      <c r="AF310" s="212"/>
      <c r="AG310" s="212" t="s">
        <v>288</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ht="22.5" outlineLevel="1" x14ac:dyDescent="0.2">
      <c r="A311" s="236">
        <v>73</v>
      </c>
      <c r="B311" s="237" t="s">
        <v>803</v>
      </c>
      <c r="C311" s="247" t="s">
        <v>804</v>
      </c>
      <c r="D311" s="238" t="s">
        <v>439</v>
      </c>
      <c r="E311" s="239">
        <v>268.81119999999999</v>
      </c>
      <c r="F311" s="240"/>
      <c r="G311" s="241">
        <f>ROUND(E311*F311,2)</f>
        <v>0</v>
      </c>
      <c r="H311" s="240"/>
      <c r="I311" s="241">
        <f>ROUND(E311*H311,2)</f>
        <v>0</v>
      </c>
      <c r="J311" s="240"/>
      <c r="K311" s="241">
        <f>ROUND(E311*J311,2)</f>
        <v>0</v>
      </c>
      <c r="L311" s="241">
        <v>21</v>
      </c>
      <c r="M311" s="241">
        <f>G311*(1+L311/100)</f>
        <v>0</v>
      </c>
      <c r="N311" s="239">
        <v>2.9270000000000001E-2</v>
      </c>
      <c r="O311" s="239">
        <f>ROUND(E311*N311,2)</f>
        <v>7.87</v>
      </c>
      <c r="P311" s="239">
        <v>0</v>
      </c>
      <c r="Q311" s="239">
        <f>ROUND(E311*P311,2)</f>
        <v>0</v>
      </c>
      <c r="R311" s="241"/>
      <c r="S311" s="241" t="s">
        <v>316</v>
      </c>
      <c r="T311" s="242" t="s">
        <v>441</v>
      </c>
      <c r="U311" s="222">
        <v>1.3637999999999999</v>
      </c>
      <c r="V311" s="222">
        <f>ROUND(E311*U311,2)</f>
        <v>366.6</v>
      </c>
      <c r="W311" s="222"/>
      <c r="X311" s="222" t="s">
        <v>399</v>
      </c>
      <c r="Y311" s="222" t="s">
        <v>283</v>
      </c>
      <c r="Z311" s="212"/>
      <c r="AA311" s="212"/>
      <c r="AB311" s="212"/>
      <c r="AC311" s="212"/>
      <c r="AD311" s="212"/>
      <c r="AE311" s="212"/>
      <c r="AF311" s="212"/>
      <c r="AG311" s="212" t="s">
        <v>400</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2" x14ac:dyDescent="0.2">
      <c r="A312" s="219"/>
      <c r="B312" s="220"/>
      <c r="C312" s="249" t="s">
        <v>729</v>
      </c>
      <c r="D312" s="226"/>
      <c r="E312" s="227"/>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288</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49" t="s">
        <v>730</v>
      </c>
      <c r="D313" s="226"/>
      <c r="E313" s="227">
        <v>59.51</v>
      </c>
      <c r="F313" s="222"/>
      <c r="G313" s="222"/>
      <c r="H313" s="222"/>
      <c r="I313" s="222"/>
      <c r="J313" s="222"/>
      <c r="K313" s="222"/>
      <c r="L313" s="222"/>
      <c r="M313" s="222"/>
      <c r="N313" s="221"/>
      <c r="O313" s="221"/>
      <c r="P313" s="221"/>
      <c r="Q313" s="221"/>
      <c r="R313" s="222"/>
      <c r="S313" s="222"/>
      <c r="T313" s="222"/>
      <c r="U313" s="222"/>
      <c r="V313" s="222"/>
      <c r="W313" s="222"/>
      <c r="X313" s="222"/>
      <c r="Y313" s="222"/>
      <c r="Z313" s="212"/>
      <c r="AA313" s="212"/>
      <c r="AB313" s="212"/>
      <c r="AC313" s="212"/>
      <c r="AD313" s="212"/>
      <c r="AE313" s="212"/>
      <c r="AF313" s="212"/>
      <c r="AG313" s="212" t="s">
        <v>288</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49" t="s">
        <v>805</v>
      </c>
      <c r="D314" s="226"/>
      <c r="E314" s="227">
        <v>86.55</v>
      </c>
      <c r="F314" s="222"/>
      <c r="G314" s="222"/>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288</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3" x14ac:dyDescent="0.2">
      <c r="A315" s="219"/>
      <c r="B315" s="220"/>
      <c r="C315" s="249" t="s">
        <v>806</v>
      </c>
      <c r="D315" s="226"/>
      <c r="E315" s="227">
        <v>-4.3188000000000004</v>
      </c>
      <c r="F315" s="222"/>
      <c r="G315" s="222"/>
      <c r="H315" s="222"/>
      <c r="I315" s="222"/>
      <c r="J315" s="222"/>
      <c r="K315" s="222"/>
      <c r="L315" s="222"/>
      <c r="M315" s="222"/>
      <c r="N315" s="221"/>
      <c r="O315" s="221"/>
      <c r="P315" s="221"/>
      <c r="Q315" s="221"/>
      <c r="R315" s="222"/>
      <c r="S315" s="222"/>
      <c r="T315" s="222"/>
      <c r="U315" s="222"/>
      <c r="V315" s="222"/>
      <c r="W315" s="222"/>
      <c r="X315" s="222"/>
      <c r="Y315" s="222"/>
      <c r="Z315" s="212"/>
      <c r="AA315" s="212"/>
      <c r="AB315" s="212"/>
      <c r="AC315" s="212"/>
      <c r="AD315" s="212"/>
      <c r="AE315" s="212"/>
      <c r="AF315" s="212"/>
      <c r="AG315" s="212" t="s">
        <v>288</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3" x14ac:dyDescent="0.2">
      <c r="A316" s="219"/>
      <c r="B316" s="220"/>
      <c r="C316" s="249" t="s">
        <v>807</v>
      </c>
      <c r="D316" s="226"/>
      <c r="E316" s="227">
        <v>82.8</v>
      </c>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288</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49" t="s">
        <v>808</v>
      </c>
      <c r="D317" s="226"/>
      <c r="E317" s="227">
        <v>13.8</v>
      </c>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288</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49" t="s">
        <v>809</v>
      </c>
      <c r="D318" s="226"/>
      <c r="E318" s="227">
        <v>7.6</v>
      </c>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288</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49" t="s">
        <v>810</v>
      </c>
      <c r="D319" s="226"/>
      <c r="E319" s="227">
        <v>9.4</v>
      </c>
      <c r="F319" s="222"/>
      <c r="G319" s="222"/>
      <c r="H319" s="222"/>
      <c r="I319" s="222"/>
      <c r="J319" s="222"/>
      <c r="K319" s="222"/>
      <c r="L319" s="222"/>
      <c r="M319" s="222"/>
      <c r="N319" s="221"/>
      <c r="O319" s="221"/>
      <c r="P319" s="221"/>
      <c r="Q319" s="221"/>
      <c r="R319" s="222"/>
      <c r="S319" s="222"/>
      <c r="T319" s="222"/>
      <c r="U319" s="222"/>
      <c r="V319" s="222"/>
      <c r="W319" s="222"/>
      <c r="X319" s="222"/>
      <c r="Y319" s="222"/>
      <c r="Z319" s="212"/>
      <c r="AA319" s="212"/>
      <c r="AB319" s="212"/>
      <c r="AC319" s="212"/>
      <c r="AD319" s="212"/>
      <c r="AE319" s="212"/>
      <c r="AF319" s="212"/>
      <c r="AG319" s="212" t="s">
        <v>288</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49" t="s">
        <v>811</v>
      </c>
      <c r="D320" s="226"/>
      <c r="E320" s="227">
        <v>5.75</v>
      </c>
      <c r="F320" s="222"/>
      <c r="G320" s="222"/>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288</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49" t="s">
        <v>812</v>
      </c>
      <c r="D321" s="226"/>
      <c r="E321" s="227">
        <v>7.72</v>
      </c>
      <c r="F321" s="222"/>
      <c r="G321" s="222"/>
      <c r="H321" s="222"/>
      <c r="I321" s="222"/>
      <c r="J321" s="222"/>
      <c r="K321" s="222"/>
      <c r="L321" s="222"/>
      <c r="M321" s="222"/>
      <c r="N321" s="221"/>
      <c r="O321" s="221"/>
      <c r="P321" s="221"/>
      <c r="Q321" s="221"/>
      <c r="R321" s="222"/>
      <c r="S321" s="222"/>
      <c r="T321" s="222"/>
      <c r="U321" s="222"/>
      <c r="V321" s="222"/>
      <c r="W321" s="222"/>
      <c r="X321" s="222"/>
      <c r="Y321" s="222"/>
      <c r="Z321" s="212"/>
      <c r="AA321" s="212"/>
      <c r="AB321" s="212"/>
      <c r="AC321" s="212"/>
      <c r="AD321" s="212"/>
      <c r="AE321" s="212"/>
      <c r="AF321" s="212"/>
      <c r="AG321" s="212" t="s">
        <v>288</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x14ac:dyDescent="0.2">
      <c r="A322" s="229" t="s">
        <v>275</v>
      </c>
      <c r="B322" s="230" t="s">
        <v>158</v>
      </c>
      <c r="C322" s="246" t="s">
        <v>159</v>
      </c>
      <c r="D322" s="231"/>
      <c r="E322" s="232"/>
      <c r="F322" s="233"/>
      <c r="G322" s="233">
        <f>SUMIF(AG323:AG330,"&lt;&gt;NOR",G323:G330)</f>
        <v>0</v>
      </c>
      <c r="H322" s="233"/>
      <c r="I322" s="233">
        <f>SUM(I323:I330)</f>
        <v>0</v>
      </c>
      <c r="J322" s="233"/>
      <c r="K322" s="233">
        <f>SUM(K323:K330)</f>
        <v>0</v>
      </c>
      <c r="L322" s="233"/>
      <c r="M322" s="233">
        <f>SUM(M323:M330)</f>
        <v>0</v>
      </c>
      <c r="N322" s="232"/>
      <c r="O322" s="232">
        <f>SUM(O323:O330)</f>
        <v>10.01</v>
      </c>
      <c r="P322" s="232"/>
      <c r="Q322" s="232">
        <f>SUM(Q323:Q330)</f>
        <v>0</v>
      </c>
      <c r="R322" s="233"/>
      <c r="S322" s="233"/>
      <c r="T322" s="234"/>
      <c r="U322" s="228"/>
      <c r="V322" s="228">
        <f>SUM(V323:V330)</f>
        <v>28.26</v>
      </c>
      <c r="W322" s="228"/>
      <c r="X322" s="228"/>
      <c r="Y322" s="228"/>
      <c r="AG322" t="s">
        <v>276</v>
      </c>
    </row>
    <row r="323" spans="1:60" ht="22.5" outlineLevel="1" x14ac:dyDescent="0.2">
      <c r="A323" s="236">
        <v>74</v>
      </c>
      <c r="B323" s="237" t="s">
        <v>813</v>
      </c>
      <c r="C323" s="247" t="s">
        <v>814</v>
      </c>
      <c r="D323" s="238" t="s">
        <v>439</v>
      </c>
      <c r="E323" s="239">
        <v>61.203600000000002</v>
      </c>
      <c r="F323" s="240"/>
      <c r="G323" s="241">
        <f>ROUND(E323*F323,2)</f>
        <v>0</v>
      </c>
      <c r="H323" s="240"/>
      <c r="I323" s="241">
        <f>ROUND(E323*H323,2)</f>
        <v>0</v>
      </c>
      <c r="J323" s="240"/>
      <c r="K323" s="241">
        <f>ROUND(E323*J323,2)</f>
        <v>0</v>
      </c>
      <c r="L323" s="241">
        <v>21</v>
      </c>
      <c r="M323" s="241">
        <f>G323*(1+L323/100)</f>
        <v>0</v>
      </c>
      <c r="N323" s="239">
        <v>4.9840000000000002E-2</v>
      </c>
      <c r="O323" s="239">
        <f>ROUND(E323*N323,2)</f>
        <v>3.05</v>
      </c>
      <c r="P323" s="239">
        <v>0</v>
      </c>
      <c r="Q323" s="239">
        <f>ROUND(E323*P323,2)</f>
        <v>0</v>
      </c>
      <c r="R323" s="241" t="s">
        <v>472</v>
      </c>
      <c r="S323" s="241" t="s">
        <v>280</v>
      </c>
      <c r="T323" s="242" t="s">
        <v>441</v>
      </c>
      <c r="U323" s="222">
        <v>0.34799999999999998</v>
      </c>
      <c r="V323" s="222">
        <f>ROUND(E323*U323,2)</f>
        <v>21.3</v>
      </c>
      <c r="W323" s="222"/>
      <c r="X323" s="222" t="s">
        <v>399</v>
      </c>
      <c r="Y323" s="222" t="s">
        <v>283</v>
      </c>
      <c r="Z323" s="212"/>
      <c r="AA323" s="212"/>
      <c r="AB323" s="212"/>
      <c r="AC323" s="212"/>
      <c r="AD323" s="212"/>
      <c r="AE323" s="212"/>
      <c r="AF323" s="212"/>
      <c r="AG323" s="212" t="s">
        <v>400</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ht="22.5" outlineLevel="2" x14ac:dyDescent="0.2">
      <c r="A324" s="219"/>
      <c r="B324" s="220"/>
      <c r="C324" s="264" t="s">
        <v>815</v>
      </c>
      <c r="D324" s="256"/>
      <c r="E324" s="256"/>
      <c r="F324" s="256"/>
      <c r="G324" s="256"/>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448</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43" t="str">
        <f>C324</f>
        <v>na zdivu jako podklad např. pod izolaci, na parapetech z prefabrikovaných dílců, pod oplechování apod., vodorovný nebo ve spádu do 15°, hlazený dřevěným hladítkem,</v>
      </c>
      <c r="BB324" s="212"/>
      <c r="BC324" s="212"/>
      <c r="BD324" s="212"/>
      <c r="BE324" s="212"/>
      <c r="BF324" s="212"/>
      <c r="BG324" s="212"/>
      <c r="BH324" s="212"/>
    </row>
    <row r="325" spans="1:60" outlineLevel="2" x14ac:dyDescent="0.2">
      <c r="A325" s="219"/>
      <c r="B325" s="220"/>
      <c r="C325" s="249" t="s">
        <v>816</v>
      </c>
      <c r="D325" s="226"/>
      <c r="E325" s="227">
        <v>61.203600000000002</v>
      </c>
      <c r="F325" s="222"/>
      <c r="G325" s="222"/>
      <c r="H325" s="222"/>
      <c r="I325" s="222"/>
      <c r="J325" s="222"/>
      <c r="K325" s="222"/>
      <c r="L325" s="222"/>
      <c r="M325" s="222"/>
      <c r="N325" s="221"/>
      <c r="O325" s="221"/>
      <c r="P325" s="221"/>
      <c r="Q325" s="221"/>
      <c r="R325" s="222"/>
      <c r="S325" s="222"/>
      <c r="T325" s="222"/>
      <c r="U325" s="222"/>
      <c r="V325" s="222"/>
      <c r="W325" s="222"/>
      <c r="X325" s="222"/>
      <c r="Y325" s="222"/>
      <c r="Z325" s="212"/>
      <c r="AA325" s="212"/>
      <c r="AB325" s="212"/>
      <c r="AC325" s="212"/>
      <c r="AD325" s="212"/>
      <c r="AE325" s="212"/>
      <c r="AF325" s="212"/>
      <c r="AG325" s="212" t="s">
        <v>288</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1" x14ac:dyDescent="0.2">
      <c r="A326" s="236">
        <v>75</v>
      </c>
      <c r="B326" s="237" t="s">
        <v>817</v>
      </c>
      <c r="C326" s="247" t="s">
        <v>818</v>
      </c>
      <c r="D326" s="238" t="s">
        <v>445</v>
      </c>
      <c r="E326" s="239">
        <v>3.7912699999999999</v>
      </c>
      <c r="F326" s="240"/>
      <c r="G326" s="241">
        <f>ROUND(E326*F326,2)</f>
        <v>0</v>
      </c>
      <c r="H326" s="240"/>
      <c r="I326" s="241">
        <f>ROUND(E326*H326,2)</f>
        <v>0</v>
      </c>
      <c r="J326" s="240"/>
      <c r="K326" s="241">
        <f>ROUND(E326*J326,2)</f>
        <v>0</v>
      </c>
      <c r="L326" s="241">
        <v>21</v>
      </c>
      <c r="M326" s="241">
        <f>G326*(1+L326/100)</f>
        <v>0</v>
      </c>
      <c r="N326" s="239">
        <v>1.837</v>
      </c>
      <c r="O326" s="239">
        <f>ROUND(E326*N326,2)</f>
        <v>6.96</v>
      </c>
      <c r="P326" s="239">
        <v>0</v>
      </c>
      <c r="Q326" s="239">
        <f>ROUND(E326*P326,2)</f>
        <v>0</v>
      </c>
      <c r="R326" s="241" t="s">
        <v>472</v>
      </c>
      <c r="S326" s="241" t="s">
        <v>280</v>
      </c>
      <c r="T326" s="242" t="s">
        <v>441</v>
      </c>
      <c r="U326" s="222">
        <v>1.8360000000000001</v>
      </c>
      <c r="V326" s="222">
        <f>ROUND(E326*U326,2)</f>
        <v>6.96</v>
      </c>
      <c r="W326" s="222"/>
      <c r="X326" s="222" t="s">
        <v>399</v>
      </c>
      <c r="Y326" s="222" t="s">
        <v>283</v>
      </c>
      <c r="Z326" s="212"/>
      <c r="AA326" s="212"/>
      <c r="AB326" s="212"/>
      <c r="AC326" s="212"/>
      <c r="AD326" s="212"/>
      <c r="AE326" s="212"/>
      <c r="AF326" s="212"/>
      <c r="AG326" s="212" t="s">
        <v>400</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2" x14ac:dyDescent="0.2">
      <c r="A327" s="219"/>
      <c r="B327" s="220"/>
      <c r="C327" s="264" t="s">
        <v>819</v>
      </c>
      <c r="D327" s="256"/>
      <c r="E327" s="256"/>
      <c r="F327" s="256"/>
      <c r="G327" s="256"/>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448</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43" t="str">
        <f>C327</f>
        <v>pod mazaniny a dlažby, popř. na plochých střechách, vodorovný nebo ve spádu, s udusáním a urovnáním povrchu,</v>
      </c>
      <c r="BB327" s="212"/>
      <c r="BC327" s="212"/>
      <c r="BD327" s="212"/>
      <c r="BE327" s="212"/>
      <c r="BF327" s="212"/>
      <c r="BG327" s="212"/>
      <c r="BH327" s="212"/>
    </row>
    <row r="328" spans="1:60" outlineLevel="2" x14ac:dyDescent="0.2">
      <c r="A328" s="219"/>
      <c r="B328" s="220"/>
      <c r="C328" s="249" t="s">
        <v>820</v>
      </c>
      <c r="D328" s="226"/>
      <c r="E328" s="227">
        <v>0.76659999999999995</v>
      </c>
      <c r="F328" s="222"/>
      <c r="G328" s="222"/>
      <c r="H328" s="222"/>
      <c r="I328" s="222"/>
      <c r="J328" s="222"/>
      <c r="K328" s="222"/>
      <c r="L328" s="222"/>
      <c r="M328" s="222"/>
      <c r="N328" s="221"/>
      <c r="O328" s="221"/>
      <c r="P328" s="221"/>
      <c r="Q328" s="221"/>
      <c r="R328" s="222"/>
      <c r="S328" s="222"/>
      <c r="T328" s="222"/>
      <c r="U328" s="222"/>
      <c r="V328" s="222"/>
      <c r="W328" s="222"/>
      <c r="X328" s="222"/>
      <c r="Y328" s="222"/>
      <c r="Z328" s="212"/>
      <c r="AA328" s="212"/>
      <c r="AB328" s="212"/>
      <c r="AC328" s="212"/>
      <c r="AD328" s="212"/>
      <c r="AE328" s="212"/>
      <c r="AF328" s="212"/>
      <c r="AG328" s="212" t="s">
        <v>288</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49" t="s">
        <v>821</v>
      </c>
      <c r="D329" s="226"/>
      <c r="E329" s="227">
        <v>0.73482000000000003</v>
      </c>
      <c r="F329" s="222"/>
      <c r="G329" s="222"/>
      <c r="H329" s="222"/>
      <c r="I329" s="222"/>
      <c r="J329" s="222"/>
      <c r="K329" s="222"/>
      <c r="L329" s="222"/>
      <c r="M329" s="222"/>
      <c r="N329" s="221"/>
      <c r="O329" s="221"/>
      <c r="P329" s="221"/>
      <c r="Q329" s="221"/>
      <c r="R329" s="222"/>
      <c r="S329" s="222"/>
      <c r="T329" s="222"/>
      <c r="U329" s="222"/>
      <c r="V329" s="222"/>
      <c r="W329" s="222"/>
      <c r="X329" s="222"/>
      <c r="Y329" s="222"/>
      <c r="Z329" s="212"/>
      <c r="AA329" s="212"/>
      <c r="AB329" s="212"/>
      <c r="AC329" s="212"/>
      <c r="AD329" s="212"/>
      <c r="AE329" s="212"/>
      <c r="AF329" s="212"/>
      <c r="AG329" s="212" t="s">
        <v>288</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49" t="s">
        <v>822</v>
      </c>
      <c r="D330" s="226"/>
      <c r="E330" s="227">
        <v>2.28986</v>
      </c>
      <c r="F330" s="222"/>
      <c r="G330" s="222"/>
      <c r="H330" s="222"/>
      <c r="I330" s="222"/>
      <c r="J330" s="222"/>
      <c r="K330" s="222"/>
      <c r="L330" s="222"/>
      <c r="M330" s="222"/>
      <c r="N330" s="221"/>
      <c r="O330" s="221"/>
      <c r="P330" s="221"/>
      <c r="Q330" s="221"/>
      <c r="R330" s="222"/>
      <c r="S330" s="222"/>
      <c r="T330" s="222"/>
      <c r="U330" s="222"/>
      <c r="V330" s="222"/>
      <c r="W330" s="222"/>
      <c r="X330" s="222"/>
      <c r="Y330" s="222"/>
      <c r="Z330" s="212"/>
      <c r="AA330" s="212"/>
      <c r="AB330" s="212"/>
      <c r="AC330" s="212"/>
      <c r="AD330" s="212"/>
      <c r="AE330" s="212"/>
      <c r="AF330" s="212"/>
      <c r="AG330" s="212" t="s">
        <v>288</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x14ac:dyDescent="0.2">
      <c r="A331" s="229" t="s">
        <v>275</v>
      </c>
      <c r="B331" s="230" t="s">
        <v>160</v>
      </c>
      <c r="C331" s="246" t="s">
        <v>161</v>
      </c>
      <c r="D331" s="231"/>
      <c r="E331" s="232"/>
      <c r="F331" s="233"/>
      <c r="G331" s="233">
        <f>SUMIF(AG332:AG338,"&lt;&gt;NOR",G332:G338)</f>
        <v>0</v>
      </c>
      <c r="H331" s="233"/>
      <c r="I331" s="233">
        <f>SUM(I332:I338)</f>
        <v>0</v>
      </c>
      <c r="J331" s="233"/>
      <c r="K331" s="233">
        <f>SUM(K332:K338)</f>
        <v>0</v>
      </c>
      <c r="L331" s="233"/>
      <c r="M331" s="233">
        <f>SUM(M332:M338)</f>
        <v>0</v>
      </c>
      <c r="N331" s="232"/>
      <c r="O331" s="232">
        <f>SUM(O332:O338)</f>
        <v>3.37</v>
      </c>
      <c r="P331" s="232"/>
      <c r="Q331" s="232">
        <f>SUM(Q332:Q338)</f>
        <v>0</v>
      </c>
      <c r="R331" s="233"/>
      <c r="S331" s="233"/>
      <c r="T331" s="234"/>
      <c r="U331" s="228"/>
      <c r="V331" s="228">
        <f>SUM(V332:V338)</f>
        <v>142.84</v>
      </c>
      <c r="W331" s="228"/>
      <c r="X331" s="228"/>
      <c r="Y331" s="228"/>
      <c r="AG331" t="s">
        <v>276</v>
      </c>
    </row>
    <row r="332" spans="1:60" outlineLevel="1" x14ac:dyDescent="0.2">
      <c r="A332" s="236">
        <v>76</v>
      </c>
      <c r="B332" s="237" t="s">
        <v>823</v>
      </c>
      <c r="C332" s="247" t="s">
        <v>824</v>
      </c>
      <c r="D332" s="238" t="s">
        <v>564</v>
      </c>
      <c r="E332" s="239">
        <v>269.5</v>
      </c>
      <c r="F332" s="240"/>
      <c r="G332" s="241">
        <f>ROUND(E332*F332,2)</f>
        <v>0</v>
      </c>
      <c r="H332" s="240"/>
      <c r="I332" s="241">
        <f>ROUND(E332*H332,2)</f>
        <v>0</v>
      </c>
      <c r="J332" s="240"/>
      <c r="K332" s="241">
        <f>ROUND(E332*J332,2)</f>
        <v>0</v>
      </c>
      <c r="L332" s="241">
        <v>21</v>
      </c>
      <c r="M332" s="241">
        <f>G332*(1+L332/100)</f>
        <v>0</v>
      </c>
      <c r="N332" s="239">
        <v>8.8699999999999994E-3</v>
      </c>
      <c r="O332" s="239">
        <f>ROUND(E332*N332,2)</f>
        <v>2.39</v>
      </c>
      <c r="P332" s="239">
        <v>0</v>
      </c>
      <c r="Q332" s="239">
        <f>ROUND(E332*P332,2)</f>
        <v>0</v>
      </c>
      <c r="R332" s="241" t="s">
        <v>472</v>
      </c>
      <c r="S332" s="241" t="s">
        <v>316</v>
      </c>
      <c r="T332" s="242" t="s">
        <v>281</v>
      </c>
      <c r="U332" s="222">
        <v>0.53</v>
      </c>
      <c r="V332" s="222">
        <f>ROUND(E332*U332,2)</f>
        <v>142.84</v>
      </c>
      <c r="W332" s="222"/>
      <c r="X332" s="222" t="s">
        <v>399</v>
      </c>
      <c r="Y332" s="222" t="s">
        <v>283</v>
      </c>
      <c r="Z332" s="212"/>
      <c r="AA332" s="212"/>
      <c r="AB332" s="212"/>
      <c r="AC332" s="212"/>
      <c r="AD332" s="212"/>
      <c r="AE332" s="212"/>
      <c r="AF332" s="212"/>
      <c r="AG332" s="212" t="s">
        <v>400</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
      <c r="A333" s="219"/>
      <c r="B333" s="220"/>
      <c r="C333" s="264" t="s">
        <v>825</v>
      </c>
      <c r="D333" s="256"/>
      <c r="E333" s="256"/>
      <c r="F333" s="256"/>
      <c r="G333" s="256"/>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448</v>
      </c>
      <c r="AH333" s="212"/>
      <c r="AI333" s="212"/>
      <c r="AJ333" s="212"/>
      <c r="AK333" s="212"/>
      <c r="AL333" s="212"/>
      <c r="AM333" s="212"/>
      <c r="AN333" s="212"/>
      <c r="AO333" s="212"/>
      <c r="AP333" s="212"/>
      <c r="AQ333" s="212"/>
      <c r="AR333" s="212"/>
      <c r="AS333" s="212"/>
      <c r="AT333" s="212"/>
      <c r="AU333" s="212"/>
      <c r="AV333" s="212"/>
      <c r="AW333" s="212"/>
      <c r="AX333" s="212"/>
      <c r="AY333" s="212"/>
      <c r="AZ333" s="212"/>
      <c r="BA333" s="243" t="str">
        <f>C333</f>
        <v>na montážní pěnu, zapravení omítky pod parapetem, těsnění spáry mezi parapetem a rámem okna, dodávka silikonu.</v>
      </c>
      <c r="BB333" s="212"/>
      <c r="BC333" s="212"/>
      <c r="BD333" s="212"/>
      <c r="BE333" s="212"/>
      <c r="BF333" s="212"/>
      <c r="BG333" s="212"/>
      <c r="BH333" s="212"/>
    </row>
    <row r="334" spans="1:60" outlineLevel="2" x14ac:dyDescent="0.2">
      <c r="A334" s="219"/>
      <c r="B334" s="220"/>
      <c r="C334" s="249" t="s">
        <v>826</v>
      </c>
      <c r="D334" s="226"/>
      <c r="E334" s="227">
        <v>162.66</v>
      </c>
      <c r="F334" s="222"/>
      <c r="G334" s="222"/>
      <c r="H334" s="222"/>
      <c r="I334" s="222"/>
      <c r="J334" s="222"/>
      <c r="K334" s="222"/>
      <c r="L334" s="222"/>
      <c r="M334" s="222"/>
      <c r="N334" s="221"/>
      <c r="O334" s="221"/>
      <c r="P334" s="221"/>
      <c r="Q334" s="221"/>
      <c r="R334" s="222"/>
      <c r="S334" s="222"/>
      <c r="T334" s="222"/>
      <c r="U334" s="222"/>
      <c r="V334" s="222"/>
      <c r="W334" s="222"/>
      <c r="X334" s="222"/>
      <c r="Y334" s="222"/>
      <c r="Z334" s="212"/>
      <c r="AA334" s="212"/>
      <c r="AB334" s="212"/>
      <c r="AC334" s="212"/>
      <c r="AD334" s="212"/>
      <c r="AE334" s="212"/>
      <c r="AF334" s="212"/>
      <c r="AG334" s="212" t="s">
        <v>288</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ht="22.5" outlineLevel="3" x14ac:dyDescent="0.2">
      <c r="A335" s="219"/>
      <c r="B335" s="220"/>
      <c r="C335" s="249" t="s">
        <v>827</v>
      </c>
      <c r="D335" s="226"/>
      <c r="E335" s="227">
        <v>80.16</v>
      </c>
      <c r="F335" s="222"/>
      <c r="G335" s="222"/>
      <c r="H335" s="222"/>
      <c r="I335" s="222"/>
      <c r="J335" s="222"/>
      <c r="K335" s="222"/>
      <c r="L335" s="222"/>
      <c r="M335" s="222"/>
      <c r="N335" s="221"/>
      <c r="O335" s="221"/>
      <c r="P335" s="221"/>
      <c r="Q335" s="221"/>
      <c r="R335" s="222"/>
      <c r="S335" s="222"/>
      <c r="T335" s="222"/>
      <c r="U335" s="222"/>
      <c r="V335" s="222"/>
      <c r="W335" s="222"/>
      <c r="X335" s="222"/>
      <c r="Y335" s="222"/>
      <c r="Z335" s="212"/>
      <c r="AA335" s="212"/>
      <c r="AB335" s="212"/>
      <c r="AC335" s="212"/>
      <c r="AD335" s="212"/>
      <c r="AE335" s="212"/>
      <c r="AF335" s="212"/>
      <c r="AG335" s="212" t="s">
        <v>288</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49" t="s">
        <v>828</v>
      </c>
      <c r="D336" s="226"/>
      <c r="E336" s="227">
        <v>26.68</v>
      </c>
      <c r="F336" s="222"/>
      <c r="G336" s="222"/>
      <c r="H336" s="222"/>
      <c r="I336" s="222"/>
      <c r="J336" s="222"/>
      <c r="K336" s="222"/>
      <c r="L336" s="222"/>
      <c r="M336" s="222"/>
      <c r="N336" s="221"/>
      <c r="O336" s="221"/>
      <c r="P336" s="221"/>
      <c r="Q336" s="221"/>
      <c r="R336" s="222"/>
      <c r="S336" s="222"/>
      <c r="T336" s="222"/>
      <c r="U336" s="222"/>
      <c r="V336" s="222"/>
      <c r="W336" s="222"/>
      <c r="X336" s="222"/>
      <c r="Y336" s="222"/>
      <c r="Z336" s="212"/>
      <c r="AA336" s="212"/>
      <c r="AB336" s="212"/>
      <c r="AC336" s="212"/>
      <c r="AD336" s="212"/>
      <c r="AE336" s="212"/>
      <c r="AF336" s="212"/>
      <c r="AG336" s="212" t="s">
        <v>288</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1" x14ac:dyDescent="0.2">
      <c r="A337" s="236">
        <v>77</v>
      </c>
      <c r="B337" s="237" t="s">
        <v>829</v>
      </c>
      <c r="C337" s="247" t="s">
        <v>830</v>
      </c>
      <c r="D337" s="238" t="s">
        <v>564</v>
      </c>
      <c r="E337" s="239">
        <v>296.45</v>
      </c>
      <c r="F337" s="240"/>
      <c r="G337" s="241">
        <f>ROUND(E337*F337,2)</f>
        <v>0</v>
      </c>
      <c r="H337" s="240"/>
      <c r="I337" s="241">
        <f>ROUND(E337*H337,2)</f>
        <v>0</v>
      </c>
      <c r="J337" s="240"/>
      <c r="K337" s="241">
        <f>ROUND(E337*J337,2)</f>
        <v>0</v>
      </c>
      <c r="L337" s="241">
        <v>21</v>
      </c>
      <c r="M337" s="241">
        <f>G337*(1+L337/100)</f>
        <v>0</v>
      </c>
      <c r="N337" s="239">
        <v>3.3E-3</v>
      </c>
      <c r="O337" s="239">
        <f>ROUND(E337*N337,2)</f>
        <v>0.98</v>
      </c>
      <c r="P337" s="239">
        <v>0</v>
      </c>
      <c r="Q337" s="239">
        <f>ROUND(E337*P337,2)</f>
        <v>0</v>
      </c>
      <c r="R337" s="241"/>
      <c r="S337" s="241" t="s">
        <v>316</v>
      </c>
      <c r="T337" s="242" t="s">
        <v>281</v>
      </c>
      <c r="U337" s="222">
        <v>0</v>
      </c>
      <c r="V337" s="222">
        <f>ROUND(E337*U337,2)</f>
        <v>0</v>
      </c>
      <c r="W337" s="222"/>
      <c r="X337" s="222" t="s">
        <v>831</v>
      </c>
      <c r="Y337" s="222" t="s">
        <v>283</v>
      </c>
      <c r="Z337" s="212"/>
      <c r="AA337" s="212"/>
      <c r="AB337" s="212"/>
      <c r="AC337" s="212"/>
      <c r="AD337" s="212"/>
      <c r="AE337" s="212"/>
      <c r="AF337" s="212"/>
      <c r="AG337" s="212" t="s">
        <v>832</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
      <c r="A338" s="219"/>
      <c r="B338" s="220"/>
      <c r="C338" s="249" t="s">
        <v>833</v>
      </c>
      <c r="D338" s="226"/>
      <c r="E338" s="227">
        <v>296.45</v>
      </c>
      <c r="F338" s="222"/>
      <c r="G338" s="222"/>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288</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x14ac:dyDescent="0.2">
      <c r="A339" s="229" t="s">
        <v>275</v>
      </c>
      <c r="B339" s="230" t="s">
        <v>166</v>
      </c>
      <c r="C339" s="246" t="s">
        <v>167</v>
      </c>
      <c r="D339" s="231"/>
      <c r="E339" s="232"/>
      <c r="F339" s="233"/>
      <c r="G339" s="233">
        <f>SUMIF(AG340:AG377,"&lt;&gt;NOR",G340:G377)</f>
        <v>0</v>
      </c>
      <c r="H339" s="233"/>
      <c r="I339" s="233">
        <f>SUM(I340:I377)</f>
        <v>0</v>
      </c>
      <c r="J339" s="233"/>
      <c r="K339" s="233">
        <f>SUM(K340:K377)</f>
        <v>0</v>
      </c>
      <c r="L339" s="233"/>
      <c r="M339" s="233">
        <f>SUM(M340:M377)</f>
        <v>0</v>
      </c>
      <c r="N339" s="232"/>
      <c r="O339" s="232">
        <f>SUM(O340:O377)</f>
        <v>66.64</v>
      </c>
      <c r="P339" s="232"/>
      <c r="Q339" s="232">
        <f>SUM(Q340:Q377)</f>
        <v>0</v>
      </c>
      <c r="R339" s="233"/>
      <c r="S339" s="233"/>
      <c r="T339" s="234"/>
      <c r="U339" s="228"/>
      <c r="V339" s="228">
        <f>SUM(V340:V377)</f>
        <v>1172.5299999999997</v>
      </c>
      <c r="W339" s="228"/>
      <c r="X339" s="228"/>
      <c r="Y339" s="228"/>
      <c r="AG339" t="s">
        <v>276</v>
      </c>
    </row>
    <row r="340" spans="1:60" ht="22.5" outlineLevel="1" x14ac:dyDescent="0.2">
      <c r="A340" s="236">
        <v>78</v>
      </c>
      <c r="B340" s="237" t="s">
        <v>834</v>
      </c>
      <c r="C340" s="247" t="s">
        <v>835</v>
      </c>
      <c r="D340" s="238" t="s">
        <v>439</v>
      </c>
      <c r="E340" s="239">
        <v>322.245</v>
      </c>
      <c r="F340" s="240"/>
      <c r="G340" s="241">
        <f>ROUND(E340*F340,2)</f>
        <v>0</v>
      </c>
      <c r="H340" s="240"/>
      <c r="I340" s="241">
        <f>ROUND(E340*H340,2)</f>
        <v>0</v>
      </c>
      <c r="J340" s="240"/>
      <c r="K340" s="241">
        <f>ROUND(E340*J340,2)</f>
        <v>0</v>
      </c>
      <c r="L340" s="241">
        <v>21</v>
      </c>
      <c r="M340" s="241">
        <f>G340*(1+L340/100)</f>
        <v>0</v>
      </c>
      <c r="N340" s="239">
        <v>1.8380000000000001E-2</v>
      </c>
      <c r="O340" s="239">
        <f>ROUND(E340*N340,2)</f>
        <v>5.92</v>
      </c>
      <c r="P340" s="239">
        <v>0</v>
      </c>
      <c r="Q340" s="239">
        <f>ROUND(E340*P340,2)</f>
        <v>0</v>
      </c>
      <c r="R340" s="241" t="s">
        <v>836</v>
      </c>
      <c r="S340" s="241" t="s">
        <v>280</v>
      </c>
      <c r="T340" s="242" t="s">
        <v>441</v>
      </c>
      <c r="U340" s="222">
        <v>0.14399999999999999</v>
      </c>
      <c r="V340" s="222">
        <f>ROUND(E340*U340,2)</f>
        <v>46.4</v>
      </c>
      <c r="W340" s="222"/>
      <c r="X340" s="222" t="s">
        <v>399</v>
      </c>
      <c r="Y340" s="222" t="s">
        <v>283</v>
      </c>
      <c r="Z340" s="212"/>
      <c r="AA340" s="212"/>
      <c r="AB340" s="212"/>
      <c r="AC340" s="212"/>
      <c r="AD340" s="212"/>
      <c r="AE340" s="212"/>
      <c r="AF340" s="212"/>
      <c r="AG340" s="212" t="s">
        <v>400</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
      <c r="A341" s="219"/>
      <c r="B341" s="220"/>
      <c r="C341" s="264" t="s">
        <v>837</v>
      </c>
      <c r="D341" s="256"/>
      <c r="E341" s="256"/>
      <c r="F341" s="256"/>
      <c r="G341" s="256"/>
      <c r="H341" s="222"/>
      <c r="I341" s="222"/>
      <c r="J341" s="222"/>
      <c r="K341" s="222"/>
      <c r="L341" s="222"/>
      <c r="M341" s="222"/>
      <c r="N341" s="221"/>
      <c r="O341" s="221"/>
      <c r="P341" s="221"/>
      <c r="Q341" s="221"/>
      <c r="R341" s="222"/>
      <c r="S341" s="222"/>
      <c r="T341" s="222"/>
      <c r="U341" s="222"/>
      <c r="V341" s="222"/>
      <c r="W341" s="222"/>
      <c r="X341" s="222"/>
      <c r="Y341" s="222"/>
      <c r="Z341" s="212"/>
      <c r="AA341" s="212"/>
      <c r="AB341" s="212"/>
      <c r="AC341" s="212"/>
      <c r="AD341" s="212"/>
      <c r="AE341" s="212"/>
      <c r="AF341" s="212"/>
      <c r="AG341" s="212" t="s">
        <v>448</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2" x14ac:dyDescent="0.2">
      <c r="A342" s="219"/>
      <c r="B342" s="220"/>
      <c r="C342" s="250" t="s">
        <v>838</v>
      </c>
      <c r="D342" s="245"/>
      <c r="E342" s="245"/>
      <c r="F342" s="245"/>
      <c r="G342" s="245"/>
      <c r="H342" s="222"/>
      <c r="I342" s="222"/>
      <c r="J342" s="222"/>
      <c r="K342" s="222"/>
      <c r="L342" s="222"/>
      <c r="M342" s="222"/>
      <c r="N342" s="221"/>
      <c r="O342" s="221"/>
      <c r="P342" s="221"/>
      <c r="Q342" s="221"/>
      <c r="R342" s="222"/>
      <c r="S342" s="222"/>
      <c r="T342" s="222"/>
      <c r="U342" s="222"/>
      <c r="V342" s="222"/>
      <c r="W342" s="222"/>
      <c r="X342" s="222"/>
      <c r="Y342" s="222"/>
      <c r="Z342" s="212"/>
      <c r="AA342" s="212"/>
      <c r="AB342" s="212"/>
      <c r="AC342" s="212"/>
      <c r="AD342" s="212"/>
      <c r="AE342" s="212"/>
      <c r="AF342" s="212"/>
      <c r="AG342" s="212" t="s">
        <v>286</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2" x14ac:dyDescent="0.2">
      <c r="A343" s="219"/>
      <c r="B343" s="220"/>
      <c r="C343" s="249" t="s">
        <v>839</v>
      </c>
      <c r="D343" s="226"/>
      <c r="E343" s="227">
        <v>55.3</v>
      </c>
      <c r="F343" s="222"/>
      <c r="G343" s="222"/>
      <c r="H343" s="222"/>
      <c r="I343" s="222"/>
      <c r="J343" s="222"/>
      <c r="K343" s="222"/>
      <c r="L343" s="222"/>
      <c r="M343" s="222"/>
      <c r="N343" s="221"/>
      <c r="O343" s="221"/>
      <c r="P343" s="221"/>
      <c r="Q343" s="221"/>
      <c r="R343" s="222"/>
      <c r="S343" s="222"/>
      <c r="T343" s="222"/>
      <c r="U343" s="222"/>
      <c r="V343" s="222"/>
      <c r="W343" s="222"/>
      <c r="X343" s="222"/>
      <c r="Y343" s="222"/>
      <c r="Z343" s="212"/>
      <c r="AA343" s="212"/>
      <c r="AB343" s="212"/>
      <c r="AC343" s="212"/>
      <c r="AD343" s="212"/>
      <c r="AE343" s="212"/>
      <c r="AF343" s="212"/>
      <c r="AG343" s="212" t="s">
        <v>288</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49" t="s">
        <v>840</v>
      </c>
      <c r="D344" s="226"/>
      <c r="E344" s="227">
        <v>23.925000000000001</v>
      </c>
      <c r="F344" s="222"/>
      <c r="G344" s="222"/>
      <c r="H344" s="222"/>
      <c r="I344" s="222"/>
      <c r="J344" s="222"/>
      <c r="K344" s="222"/>
      <c r="L344" s="222"/>
      <c r="M344" s="222"/>
      <c r="N344" s="221"/>
      <c r="O344" s="221"/>
      <c r="P344" s="221"/>
      <c r="Q344" s="221"/>
      <c r="R344" s="222"/>
      <c r="S344" s="222"/>
      <c r="T344" s="222"/>
      <c r="U344" s="222"/>
      <c r="V344" s="222"/>
      <c r="W344" s="222"/>
      <c r="X344" s="222"/>
      <c r="Y344" s="222"/>
      <c r="Z344" s="212"/>
      <c r="AA344" s="212"/>
      <c r="AB344" s="212"/>
      <c r="AC344" s="212"/>
      <c r="AD344" s="212"/>
      <c r="AE344" s="212"/>
      <c r="AF344" s="212"/>
      <c r="AG344" s="212" t="s">
        <v>288</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49" t="s">
        <v>841</v>
      </c>
      <c r="D345" s="226"/>
      <c r="E345" s="227">
        <v>18.75</v>
      </c>
      <c r="F345" s="222"/>
      <c r="G345" s="222"/>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288</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3" x14ac:dyDescent="0.2">
      <c r="A346" s="219"/>
      <c r="B346" s="220"/>
      <c r="C346" s="249" t="s">
        <v>842</v>
      </c>
      <c r="D346" s="226"/>
      <c r="E346" s="227">
        <v>22.91</v>
      </c>
      <c r="F346" s="222"/>
      <c r="G346" s="222"/>
      <c r="H346" s="222"/>
      <c r="I346" s="222"/>
      <c r="J346" s="222"/>
      <c r="K346" s="222"/>
      <c r="L346" s="222"/>
      <c r="M346" s="222"/>
      <c r="N346" s="221"/>
      <c r="O346" s="221"/>
      <c r="P346" s="221"/>
      <c r="Q346" s="221"/>
      <c r="R346" s="222"/>
      <c r="S346" s="222"/>
      <c r="T346" s="222"/>
      <c r="U346" s="222"/>
      <c r="V346" s="222"/>
      <c r="W346" s="222"/>
      <c r="X346" s="222"/>
      <c r="Y346" s="222"/>
      <c r="Z346" s="212"/>
      <c r="AA346" s="212"/>
      <c r="AB346" s="212"/>
      <c r="AC346" s="212"/>
      <c r="AD346" s="212"/>
      <c r="AE346" s="212"/>
      <c r="AF346" s="212"/>
      <c r="AG346" s="212" t="s">
        <v>288</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49" t="s">
        <v>843</v>
      </c>
      <c r="D347" s="226"/>
      <c r="E347" s="227">
        <v>84.375</v>
      </c>
      <c r="F347" s="222"/>
      <c r="G347" s="222"/>
      <c r="H347" s="222"/>
      <c r="I347" s="222"/>
      <c r="J347" s="222"/>
      <c r="K347" s="222"/>
      <c r="L347" s="222"/>
      <c r="M347" s="222"/>
      <c r="N347" s="221"/>
      <c r="O347" s="221"/>
      <c r="P347" s="221"/>
      <c r="Q347" s="221"/>
      <c r="R347" s="222"/>
      <c r="S347" s="222"/>
      <c r="T347" s="222"/>
      <c r="U347" s="222"/>
      <c r="V347" s="222"/>
      <c r="W347" s="222"/>
      <c r="X347" s="222"/>
      <c r="Y347" s="222"/>
      <c r="Z347" s="212"/>
      <c r="AA347" s="212"/>
      <c r="AB347" s="212"/>
      <c r="AC347" s="212"/>
      <c r="AD347" s="212"/>
      <c r="AE347" s="212"/>
      <c r="AF347" s="212"/>
      <c r="AG347" s="212" t="s">
        <v>288</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3" x14ac:dyDescent="0.2">
      <c r="A348" s="219"/>
      <c r="B348" s="220"/>
      <c r="C348" s="249" t="s">
        <v>844</v>
      </c>
      <c r="D348" s="226"/>
      <c r="E348" s="227">
        <v>21.315000000000001</v>
      </c>
      <c r="F348" s="222"/>
      <c r="G348" s="222"/>
      <c r="H348" s="222"/>
      <c r="I348" s="222"/>
      <c r="J348" s="222"/>
      <c r="K348" s="222"/>
      <c r="L348" s="222"/>
      <c r="M348" s="222"/>
      <c r="N348" s="221"/>
      <c r="O348" s="221"/>
      <c r="P348" s="221"/>
      <c r="Q348" s="221"/>
      <c r="R348" s="222"/>
      <c r="S348" s="222"/>
      <c r="T348" s="222"/>
      <c r="U348" s="222"/>
      <c r="V348" s="222"/>
      <c r="W348" s="222"/>
      <c r="X348" s="222"/>
      <c r="Y348" s="222"/>
      <c r="Z348" s="212"/>
      <c r="AA348" s="212"/>
      <c r="AB348" s="212"/>
      <c r="AC348" s="212"/>
      <c r="AD348" s="212"/>
      <c r="AE348" s="212"/>
      <c r="AF348" s="212"/>
      <c r="AG348" s="212" t="s">
        <v>288</v>
      </c>
      <c r="AH348" s="212">
        <v>0</v>
      </c>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3" x14ac:dyDescent="0.2">
      <c r="A349" s="219"/>
      <c r="B349" s="220"/>
      <c r="C349" s="249" t="s">
        <v>845</v>
      </c>
      <c r="D349" s="226"/>
      <c r="E349" s="227">
        <v>45.5</v>
      </c>
      <c r="F349" s="222"/>
      <c r="G349" s="222"/>
      <c r="H349" s="222"/>
      <c r="I349" s="222"/>
      <c r="J349" s="222"/>
      <c r="K349" s="222"/>
      <c r="L349" s="222"/>
      <c r="M349" s="222"/>
      <c r="N349" s="221"/>
      <c r="O349" s="221"/>
      <c r="P349" s="221"/>
      <c r="Q349" s="221"/>
      <c r="R349" s="222"/>
      <c r="S349" s="222"/>
      <c r="T349" s="222"/>
      <c r="U349" s="222"/>
      <c r="V349" s="222"/>
      <c r="W349" s="222"/>
      <c r="X349" s="222"/>
      <c r="Y349" s="222"/>
      <c r="Z349" s="212"/>
      <c r="AA349" s="212"/>
      <c r="AB349" s="212"/>
      <c r="AC349" s="212"/>
      <c r="AD349" s="212"/>
      <c r="AE349" s="212"/>
      <c r="AF349" s="212"/>
      <c r="AG349" s="212" t="s">
        <v>288</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49" t="s">
        <v>846</v>
      </c>
      <c r="D350" s="226"/>
      <c r="E350" s="227">
        <v>50.17</v>
      </c>
      <c r="F350" s="222"/>
      <c r="G350" s="222"/>
      <c r="H350" s="222"/>
      <c r="I350" s="222"/>
      <c r="J350" s="222"/>
      <c r="K350" s="222"/>
      <c r="L350" s="222"/>
      <c r="M350" s="222"/>
      <c r="N350" s="221"/>
      <c r="O350" s="221"/>
      <c r="P350" s="221"/>
      <c r="Q350" s="221"/>
      <c r="R350" s="222"/>
      <c r="S350" s="222"/>
      <c r="T350" s="222"/>
      <c r="U350" s="222"/>
      <c r="V350" s="222"/>
      <c r="W350" s="222"/>
      <c r="X350" s="222"/>
      <c r="Y350" s="222"/>
      <c r="Z350" s="212"/>
      <c r="AA350" s="212"/>
      <c r="AB350" s="212"/>
      <c r="AC350" s="212"/>
      <c r="AD350" s="212"/>
      <c r="AE350" s="212"/>
      <c r="AF350" s="212"/>
      <c r="AG350" s="212" t="s">
        <v>288</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ht="22.5" outlineLevel="1" x14ac:dyDescent="0.2">
      <c r="A351" s="236">
        <v>79</v>
      </c>
      <c r="B351" s="237" t="s">
        <v>847</v>
      </c>
      <c r="C351" s="247" t="s">
        <v>848</v>
      </c>
      <c r="D351" s="238" t="s">
        <v>439</v>
      </c>
      <c r="E351" s="239">
        <v>2706.4225000000001</v>
      </c>
      <c r="F351" s="240"/>
      <c r="G351" s="241">
        <f>ROUND(E351*F351,2)</f>
        <v>0</v>
      </c>
      <c r="H351" s="240"/>
      <c r="I351" s="241">
        <f>ROUND(E351*H351,2)</f>
        <v>0</v>
      </c>
      <c r="J351" s="240"/>
      <c r="K351" s="241">
        <f>ROUND(E351*J351,2)</f>
        <v>0</v>
      </c>
      <c r="L351" s="241">
        <v>21</v>
      </c>
      <c r="M351" s="241">
        <f>G351*(1+L351/100)</f>
        <v>0</v>
      </c>
      <c r="N351" s="239">
        <v>1.8380000000000001E-2</v>
      </c>
      <c r="O351" s="239">
        <f>ROUND(E351*N351,2)</f>
        <v>49.74</v>
      </c>
      <c r="P351" s="239">
        <v>0</v>
      </c>
      <c r="Q351" s="239">
        <f>ROUND(E351*P351,2)</f>
        <v>0</v>
      </c>
      <c r="R351" s="241" t="s">
        <v>836</v>
      </c>
      <c r="S351" s="241" t="s">
        <v>280</v>
      </c>
      <c r="T351" s="242" t="s">
        <v>441</v>
      </c>
      <c r="U351" s="222">
        <v>0.13900000000000001</v>
      </c>
      <c r="V351" s="222">
        <f>ROUND(E351*U351,2)</f>
        <v>376.19</v>
      </c>
      <c r="W351" s="222"/>
      <c r="X351" s="222" t="s">
        <v>399</v>
      </c>
      <c r="Y351" s="222" t="s">
        <v>283</v>
      </c>
      <c r="Z351" s="212"/>
      <c r="AA351" s="212"/>
      <c r="AB351" s="212"/>
      <c r="AC351" s="212"/>
      <c r="AD351" s="212"/>
      <c r="AE351" s="212"/>
      <c r="AF351" s="212"/>
      <c r="AG351" s="212" t="s">
        <v>400</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2" x14ac:dyDescent="0.2">
      <c r="A352" s="219"/>
      <c r="B352" s="220"/>
      <c r="C352" s="264" t="s">
        <v>837</v>
      </c>
      <c r="D352" s="256"/>
      <c r="E352" s="256"/>
      <c r="F352" s="256"/>
      <c r="G352" s="256"/>
      <c r="H352" s="222"/>
      <c r="I352" s="222"/>
      <c r="J352" s="222"/>
      <c r="K352" s="222"/>
      <c r="L352" s="222"/>
      <c r="M352" s="222"/>
      <c r="N352" s="221"/>
      <c r="O352" s="221"/>
      <c r="P352" s="221"/>
      <c r="Q352" s="221"/>
      <c r="R352" s="222"/>
      <c r="S352" s="222"/>
      <c r="T352" s="222"/>
      <c r="U352" s="222"/>
      <c r="V352" s="222"/>
      <c r="W352" s="222"/>
      <c r="X352" s="222"/>
      <c r="Y352" s="222"/>
      <c r="Z352" s="212"/>
      <c r="AA352" s="212"/>
      <c r="AB352" s="212"/>
      <c r="AC352" s="212"/>
      <c r="AD352" s="212"/>
      <c r="AE352" s="212"/>
      <c r="AF352" s="212"/>
      <c r="AG352" s="212" t="s">
        <v>448</v>
      </c>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2" x14ac:dyDescent="0.2">
      <c r="A353" s="219"/>
      <c r="B353" s="220"/>
      <c r="C353" s="250" t="s">
        <v>838</v>
      </c>
      <c r="D353" s="245"/>
      <c r="E353" s="245"/>
      <c r="F353" s="245"/>
      <c r="G353" s="245"/>
      <c r="H353" s="222"/>
      <c r="I353" s="222"/>
      <c r="J353" s="222"/>
      <c r="K353" s="222"/>
      <c r="L353" s="222"/>
      <c r="M353" s="222"/>
      <c r="N353" s="221"/>
      <c r="O353" s="221"/>
      <c r="P353" s="221"/>
      <c r="Q353" s="221"/>
      <c r="R353" s="222"/>
      <c r="S353" s="222"/>
      <c r="T353" s="222"/>
      <c r="U353" s="222"/>
      <c r="V353" s="222"/>
      <c r="W353" s="222"/>
      <c r="X353" s="222"/>
      <c r="Y353" s="222"/>
      <c r="Z353" s="212"/>
      <c r="AA353" s="212"/>
      <c r="AB353" s="212"/>
      <c r="AC353" s="212"/>
      <c r="AD353" s="212"/>
      <c r="AE353" s="212"/>
      <c r="AF353" s="212"/>
      <c r="AG353" s="212" t="s">
        <v>286</v>
      </c>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2" x14ac:dyDescent="0.2">
      <c r="A354" s="219"/>
      <c r="B354" s="220"/>
      <c r="C354" s="249" t="s">
        <v>849</v>
      </c>
      <c r="D354" s="226"/>
      <c r="E354" s="227">
        <v>1031.8</v>
      </c>
      <c r="F354" s="222"/>
      <c r="G354" s="222"/>
      <c r="H354" s="222"/>
      <c r="I354" s="222"/>
      <c r="J354" s="222"/>
      <c r="K354" s="222"/>
      <c r="L354" s="222"/>
      <c r="M354" s="222"/>
      <c r="N354" s="221"/>
      <c r="O354" s="221"/>
      <c r="P354" s="221"/>
      <c r="Q354" s="221"/>
      <c r="R354" s="222"/>
      <c r="S354" s="222"/>
      <c r="T354" s="222"/>
      <c r="U354" s="222"/>
      <c r="V354" s="222"/>
      <c r="W354" s="222"/>
      <c r="X354" s="222"/>
      <c r="Y354" s="222"/>
      <c r="Z354" s="212"/>
      <c r="AA354" s="212"/>
      <c r="AB354" s="212"/>
      <c r="AC354" s="212"/>
      <c r="AD354" s="212"/>
      <c r="AE354" s="212"/>
      <c r="AF354" s="212"/>
      <c r="AG354" s="212" t="s">
        <v>288</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3" x14ac:dyDescent="0.2">
      <c r="A355" s="219"/>
      <c r="B355" s="220"/>
      <c r="C355" s="249" t="s">
        <v>850</v>
      </c>
      <c r="D355" s="226"/>
      <c r="E355" s="227">
        <v>1044.6975</v>
      </c>
      <c r="F355" s="222"/>
      <c r="G355" s="222"/>
      <c r="H355" s="222"/>
      <c r="I355" s="222"/>
      <c r="J355" s="222"/>
      <c r="K355" s="222"/>
      <c r="L355" s="222"/>
      <c r="M355" s="222"/>
      <c r="N355" s="221"/>
      <c r="O355" s="221"/>
      <c r="P355" s="221"/>
      <c r="Q355" s="221"/>
      <c r="R355" s="222"/>
      <c r="S355" s="222"/>
      <c r="T355" s="222"/>
      <c r="U355" s="222"/>
      <c r="V355" s="222"/>
      <c r="W355" s="222"/>
      <c r="X355" s="222"/>
      <c r="Y355" s="222"/>
      <c r="Z355" s="212"/>
      <c r="AA355" s="212"/>
      <c r="AB355" s="212"/>
      <c r="AC355" s="212"/>
      <c r="AD355" s="212"/>
      <c r="AE355" s="212"/>
      <c r="AF355" s="212"/>
      <c r="AG355" s="212" t="s">
        <v>288</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49" t="s">
        <v>851</v>
      </c>
      <c r="D356" s="226"/>
      <c r="E356" s="227">
        <v>227.42</v>
      </c>
      <c r="F356" s="222"/>
      <c r="G356" s="222"/>
      <c r="H356" s="222"/>
      <c r="I356" s="222"/>
      <c r="J356" s="222"/>
      <c r="K356" s="222"/>
      <c r="L356" s="222"/>
      <c r="M356" s="222"/>
      <c r="N356" s="221"/>
      <c r="O356" s="221"/>
      <c r="P356" s="221"/>
      <c r="Q356" s="221"/>
      <c r="R356" s="222"/>
      <c r="S356" s="222"/>
      <c r="T356" s="222"/>
      <c r="U356" s="222"/>
      <c r="V356" s="222"/>
      <c r="W356" s="222"/>
      <c r="X356" s="222"/>
      <c r="Y356" s="222"/>
      <c r="Z356" s="212"/>
      <c r="AA356" s="212"/>
      <c r="AB356" s="212"/>
      <c r="AC356" s="212"/>
      <c r="AD356" s="212"/>
      <c r="AE356" s="212"/>
      <c r="AF356" s="212"/>
      <c r="AG356" s="212" t="s">
        <v>288</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outlineLevel="3" x14ac:dyDescent="0.2">
      <c r="A357" s="219"/>
      <c r="B357" s="220"/>
      <c r="C357" s="249" t="s">
        <v>852</v>
      </c>
      <c r="D357" s="226"/>
      <c r="E357" s="227">
        <v>201</v>
      </c>
      <c r="F357" s="222"/>
      <c r="G357" s="222"/>
      <c r="H357" s="222"/>
      <c r="I357" s="222"/>
      <c r="J357" s="222"/>
      <c r="K357" s="222"/>
      <c r="L357" s="222"/>
      <c r="M357" s="222"/>
      <c r="N357" s="221"/>
      <c r="O357" s="221"/>
      <c r="P357" s="221"/>
      <c r="Q357" s="221"/>
      <c r="R357" s="222"/>
      <c r="S357" s="222"/>
      <c r="T357" s="222"/>
      <c r="U357" s="222"/>
      <c r="V357" s="222"/>
      <c r="W357" s="222"/>
      <c r="X357" s="222"/>
      <c r="Y357" s="222"/>
      <c r="Z357" s="212"/>
      <c r="AA357" s="212"/>
      <c r="AB357" s="212"/>
      <c r="AC357" s="212"/>
      <c r="AD357" s="212"/>
      <c r="AE357" s="212"/>
      <c r="AF357" s="212"/>
      <c r="AG357" s="212" t="s">
        <v>288</v>
      </c>
      <c r="AH357" s="212">
        <v>0</v>
      </c>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3" x14ac:dyDescent="0.2">
      <c r="A358" s="219"/>
      <c r="B358" s="220"/>
      <c r="C358" s="249" t="s">
        <v>853</v>
      </c>
      <c r="D358" s="226"/>
      <c r="E358" s="227">
        <v>50.92</v>
      </c>
      <c r="F358" s="222"/>
      <c r="G358" s="222"/>
      <c r="H358" s="222"/>
      <c r="I358" s="222"/>
      <c r="J358" s="222"/>
      <c r="K358" s="222"/>
      <c r="L358" s="222"/>
      <c r="M358" s="222"/>
      <c r="N358" s="221"/>
      <c r="O358" s="221"/>
      <c r="P358" s="221"/>
      <c r="Q358" s="221"/>
      <c r="R358" s="222"/>
      <c r="S358" s="222"/>
      <c r="T358" s="222"/>
      <c r="U358" s="222"/>
      <c r="V358" s="222"/>
      <c r="W358" s="222"/>
      <c r="X358" s="222"/>
      <c r="Y358" s="222"/>
      <c r="Z358" s="212"/>
      <c r="AA358" s="212"/>
      <c r="AB358" s="212"/>
      <c r="AC358" s="212"/>
      <c r="AD358" s="212"/>
      <c r="AE358" s="212"/>
      <c r="AF358" s="212"/>
      <c r="AG358" s="212" t="s">
        <v>288</v>
      </c>
      <c r="AH358" s="212">
        <v>0</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3" x14ac:dyDescent="0.2">
      <c r="A359" s="219"/>
      <c r="B359" s="220"/>
      <c r="C359" s="249" t="s">
        <v>854</v>
      </c>
      <c r="D359" s="226"/>
      <c r="E359" s="227">
        <v>48.76</v>
      </c>
      <c r="F359" s="222"/>
      <c r="G359" s="222"/>
      <c r="H359" s="222"/>
      <c r="I359" s="222"/>
      <c r="J359" s="222"/>
      <c r="K359" s="222"/>
      <c r="L359" s="222"/>
      <c r="M359" s="222"/>
      <c r="N359" s="221"/>
      <c r="O359" s="221"/>
      <c r="P359" s="221"/>
      <c r="Q359" s="221"/>
      <c r="R359" s="222"/>
      <c r="S359" s="222"/>
      <c r="T359" s="222"/>
      <c r="U359" s="222"/>
      <c r="V359" s="222"/>
      <c r="W359" s="222"/>
      <c r="X359" s="222"/>
      <c r="Y359" s="222"/>
      <c r="Z359" s="212"/>
      <c r="AA359" s="212"/>
      <c r="AB359" s="212"/>
      <c r="AC359" s="212"/>
      <c r="AD359" s="212"/>
      <c r="AE359" s="212"/>
      <c r="AF359" s="212"/>
      <c r="AG359" s="212" t="s">
        <v>288</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49" t="s">
        <v>855</v>
      </c>
      <c r="D360" s="226"/>
      <c r="E360" s="227">
        <v>51.3</v>
      </c>
      <c r="F360" s="222"/>
      <c r="G360" s="222"/>
      <c r="H360" s="222"/>
      <c r="I360" s="222"/>
      <c r="J360" s="222"/>
      <c r="K360" s="222"/>
      <c r="L360" s="222"/>
      <c r="M360" s="222"/>
      <c r="N360" s="221"/>
      <c r="O360" s="221"/>
      <c r="P360" s="221"/>
      <c r="Q360" s="221"/>
      <c r="R360" s="222"/>
      <c r="S360" s="222"/>
      <c r="T360" s="222"/>
      <c r="U360" s="222"/>
      <c r="V360" s="222"/>
      <c r="W360" s="222"/>
      <c r="X360" s="222"/>
      <c r="Y360" s="222"/>
      <c r="Z360" s="212"/>
      <c r="AA360" s="212"/>
      <c r="AB360" s="212"/>
      <c r="AC360" s="212"/>
      <c r="AD360" s="212"/>
      <c r="AE360" s="212"/>
      <c r="AF360" s="212"/>
      <c r="AG360" s="212" t="s">
        <v>288</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3" x14ac:dyDescent="0.2">
      <c r="A361" s="219"/>
      <c r="B361" s="220"/>
      <c r="C361" s="249" t="s">
        <v>856</v>
      </c>
      <c r="D361" s="226"/>
      <c r="E361" s="227">
        <v>50.524999999999999</v>
      </c>
      <c r="F361" s="222"/>
      <c r="G361" s="222"/>
      <c r="H361" s="222"/>
      <c r="I361" s="222"/>
      <c r="J361" s="222"/>
      <c r="K361" s="222"/>
      <c r="L361" s="222"/>
      <c r="M361" s="222"/>
      <c r="N361" s="221"/>
      <c r="O361" s="221"/>
      <c r="P361" s="221"/>
      <c r="Q361" s="221"/>
      <c r="R361" s="222"/>
      <c r="S361" s="222"/>
      <c r="T361" s="222"/>
      <c r="U361" s="222"/>
      <c r="V361" s="222"/>
      <c r="W361" s="222"/>
      <c r="X361" s="222"/>
      <c r="Y361" s="222"/>
      <c r="Z361" s="212"/>
      <c r="AA361" s="212"/>
      <c r="AB361" s="212"/>
      <c r="AC361" s="212"/>
      <c r="AD361" s="212"/>
      <c r="AE361" s="212"/>
      <c r="AF361" s="212"/>
      <c r="AG361" s="212" t="s">
        <v>288</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22.5" outlineLevel="1" x14ac:dyDescent="0.2">
      <c r="A362" s="236">
        <v>80</v>
      </c>
      <c r="B362" s="237" t="s">
        <v>857</v>
      </c>
      <c r="C362" s="247" t="s">
        <v>858</v>
      </c>
      <c r="D362" s="238" t="s">
        <v>439</v>
      </c>
      <c r="E362" s="239">
        <v>965.4</v>
      </c>
      <c r="F362" s="240"/>
      <c r="G362" s="241">
        <f>ROUND(E362*F362,2)</f>
        <v>0</v>
      </c>
      <c r="H362" s="240"/>
      <c r="I362" s="241">
        <f>ROUND(E362*H362,2)</f>
        <v>0</v>
      </c>
      <c r="J362" s="240"/>
      <c r="K362" s="241">
        <f>ROUND(E362*J362,2)</f>
        <v>0</v>
      </c>
      <c r="L362" s="241">
        <v>21</v>
      </c>
      <c r="M362" s="241">
        <f>G362*(1+L362/100)</f>
        <v>0</v>
      </c>
      <c r="N362" s="239">
        <v>9.7000000000000005E-4</v>
      </c>
      <c r="O362" s="239">
        <f>ROUND(E362*N362,2)</f>
        <v>0.94</v>
      </c>
      <c r="P362" s="239">
        <v>0</v>
      </c>
      <c r="Q362" s="239">
        <f>ROUND(E362*P362,2)</f>
        <v>0</v>
      </c>
      <c r="R362" s="241" t="s">
        <v>836</v>
      </c>
      <c r="S362" s="241" t="s">
        <v>280</v>
      </c>
      <c r="T362" s="242" t="s">
        <v>441</v>
      </c>
      <c r="U362" s="222">
        <v>6.0000000000000001E-3</v>
      </c>
      <c r="V362" s="222">
        <f>ROUND(E362*U362,2)</f>
        <v>5.79</v>
      </c>
      <c r="W362" s="222"/>
      <c r="X362" s="222" t="s">
        <v>399</v>
      </c>
      <c r="Y362" s="222" t="s">
        <v>283</v>
      </c>
      <c r="Z362" s="212"/>
      <c r="AA362" s="212"/>
      <c r="AB362" s="212"/>
      <c r="AC362" s="212"/>
      <c r="AD362" s="212"/>
      <c r="AE362" s="212"/>
      <c r="AF362" s="212"/>
      <c r="AG362" s="212" t="s">
        <v>400</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2" x14ac:dyDescent="0.2">
      <c r="A363" s="219"/>
      <c r="B363" s="220"/>
      <c r="C363" s="264" t="s">
        <v>837</v>
      </c>
      <c r="D363" s="256"/>
      <c r="E363" s="256"/>
      <c r="F363" s="256"/>
      <c r="G363" s="256"/>
      <c r="H363" s="222"/>
      <c r="I363" s="222"/>
      <c r="J363" s="222"/>
      <c r="K363" s="222"/>
      <c r="L363" s="222"/>
      <c r="M363" s="222"/>
      <c r="N363" s="221"/>
      <c r="O363" s="221"/>
      <c r="P363" s="221"/>
      <c r="Q363" s="221"/>
      <c r="R363" s="222"/>
      <c r="S363" s="222"/>
      <c r="T363" s="222"/>
      <c r="U363" s="222"/>
      <c r="V363" s="222"/>
      <c r="W363" s="222"/>
      <c r="X363" s="222"/>
      <c r="Y363" s="222"/>
      <c r="Z363" s="212"/>
      <c r="AA363" s="212"/>
      <c r="AB363" s="212"/>
      <c r="AC363" s="212"/>
      <c r="AD363" s="212"/>
      <c r="AE363" s="212"/>
      <c r="AF363" s="212"/>
      <c r="AG363" s="212" t="s">
        <v>448</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2" x14ac:dyDescent="0.2">
      <c r="A364" s="219"/>
      <c r="B364" s="220"/>
      <c r="C364" s="249" t="s">
        <v>859</v>
      </c>
      <c r="D364" s="226"/>
      <c r="E364" s="227">
        <v>965.4</v>
      </c>
      <c r="F364" s="222"/>
      <c r="G364" s="222"/>
      <c r="H364" s="222"/>
      <c r="I364" s="222"/>
      <c r="J364" s="222"/>
      <c r="K364" s="222"/>
      <c r="L364" s="222"/>
      <c r="M364" s="222"/>
      <c r="N364" s="221"/>
      <c r="O364" s="221"/>
      <c r="P364" s="221"/>
      <c r="Q364" s="221"/>
      <c r="R364" s="222"/>
      <c r="S364" s="222"/>
      <c r="T364" s="222"/>
      <c r="U364" s="222"/>
      <c r="V364" s="222"/>
      <c r="W364" s="222"/>
      <c r="X364" s="222"/>
      <c r="Y364" s="222"/>
      <c r="Z364" s="212"/>
      <c r="AA364" s="212"/>
      <c r="AB364" s="212"/>
      <c r="AC364" s="212"/>
      <c r="AD364" s="212"/>
      <c r="AE364" s="212"/>
      <c r="AF364" s="212"/>
      <c r="AG364" s="212" t="s">
        <v>288</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ht="22.5" outlineLevel="1" x14ac:dyDescent="0.2">
      <c r="A365" s="236">
        <v>81</v>
      </c>
      <c r="B365" s="237" t="s">
        <v>860</v>
      </c>
      <c r="C365" s="247" t="s">
        <v>861</v>
      </c>
      <c r="D365" s="238" t="s">
        <v>439</v>
      </c>
      <c r="E365" s="239">
        <v>8119.26</v>
      </c>
      <c r="F365" s="240"/>
      <c r="G365" s="241">
        <f>ROUND(E365*F365,2)</f>
        <v>0</v>
      </c>
      <c r="H365" s="240"/>
      <c r="I365" s="241">
        <f>ROUND(E365*H365,2)</f>
        <v>0</v>
      </c>
      <c r="J365" s="240"/>
      <c r="K365" s="241">
        <f>ROUND(E365*J365,2)</f>
        <v>0</v>
      </c>
      <c r="L365" s="241">
        <v>21</v>
      </c>
      <c r="M365" s="241">
        <f>G365*(1+L365/100)</f>
        <v>0</v>
      </c>
      <c r="N365" s="239">
        <v>9.5E-4</v>
      </c>
      <c r="O365" s="239">
        <f>ROUND(E365*N365,2)</f>
        <v>7.71</v>
      </c>
      <c r="P365" s="239">
        <v>0</v>
      </c>
      <c r="Q365" s="239">
        <f>ROUND(E365*P365,2)</f>
        <v>0</v>
      </c>
      <c r="R365" s="241" t="s">
        <v>836</v>
      </c>
      <c r="S365" s="241" t="s">
        <v>280</v>
      </c>
      <c r="T365" s="242" t="s">
        <v>441</v>
      </c>
      <c r="U365" s="222">
        <v>7.0000000000000001E-3</v>
      </c>
      <c r="V365" s="222">
        <f>ROUND(E365*U365,2)</f>
        <v>56.83</v>
      </c>
      <c r="W365" s="222"/>
      <c r="X365" s="222" t="s">
        <v>399</v>
      </c>
      <c r="Y365" s="222" t="s">
        <v>283</v>
      </c>
      <c r="Z365" s="212"/>
      <c r="AA365" s="212"/>
      <c r="AB365" s="212"/>
      <c r="AC365" s="212"/>
      <c r="AD365" s="212"/>
      <c r="AE365" s="212"/>
      <c r="AF365" s="212"/>
      <c r="AG365" s="212" t="s">
        <v>400</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2" x14ac:dyDescent="0.2">
      <c r="A366" s="219"/>
      <c r="B366" s="220"/>
      <c r="C366" s="264" t="s">
        <v>837</v>
      </c>
      <c r="D366" s="256"/>
      <c r="E366" s="256"/>
      <c r="F366" s="256"/>
      <c r="G366" s="256"/>
      <c r="H366" s="222"/>
      <c r="I366" s="222"/>
      <c r="J366" s="222"/>
      <c r="K366" s="222"/>
      <c r="L366" s="222"/>
      <c r="M366" s="222"/>
      <c r="N366" s="221"/>
      <c r="O366" s="221"/>
      <c r="P366" s="221"/>
      <c r="Q366" s="221"/>
      <c r="R366" s="222"/>
      <c r="S366" s="222"/>
      <c r="T366" s="222"/>
      <c r="U366" s="222"/>
      <c r="V366" s="222"/>
      <c r="W366" s="222"/>
      <c r="X366" s="222"/>
      <c r="Y366" s="222"/>
      <c r="Z366" s="212"/>
      <c r="AA366" s="212"/>
      <c r="AB366" s="212"/>
      <c r="AC366" s="212"/>
      <c r="AD366" s="212"/>
      <c r="AE366" s="212"/>
      <c r="AF366" s="212"/>
      <c r="AG366" s="212" t="s">
        <v>448</v>
      </c>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2" x14ac:dyDescent="0.2">
      <c r="A367" s="219"/>
      <c r="B367" s="220"/>
      <c r="C367" s="249" t="s">
        <v>862</v>
      </c>
      <c r="D367" s="226"/>
      <c r="E367" s="227">
        <v>8119.26</v>
      </c>
      <c r="F367" s="222"/>
      <c r="G367" s="222"/>
      <c r="H367" s="222"/>
      <c r="I367" s="222"/>
      <c r="J367" s="222"/>
      <c r="K367" s="222"/>
      <c r="L367" s="222"/>
      <c r="M367" s="222"/>
      <c r="N367" s="221"/>
      <c r="O367" s="221"/>
      <c r="P367" s="221"/>
      <c r="Q367" s="221"/>
      <c r="R367" s="222"/>
      <c r="S367" s="222"/>
      <c r="T367" s="222"/>
      <c r="U367" s="222"/>
      <c r="V367" s="222"/>
      <c r="W367" s="222"/>
      <c r="X367" s="222"/>
      <c r="Y367" s="222"/>
      <c r="Z367" s="212"/>
      <c r="AA367" s="212"/>
      <c r="AB367" s="212"/>
      <c r="AC367" s="212"/>
      <c r="AD367" s="212"/>
      <c r="AE367" s="212"/>
      <c r="AF367" s="212"/>
      <c r="AG367" s="212" t="s">
        <v>288</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1" x14ac:dyDescent="0.2">
      <c r="A368" s="257">
        <v>82</v>
      </c>
      <c r="B368" s="258" t="s">
        <v>863</v>
      </c>
      <c r="C368" s="265" t="s">
        <v>864</v>
      </c>
      <c r="D368" s="259" t="s">
        <v>439</v>
      </c>
      <c r="E368" s="260">
        <v>321.89999999999998</v>
      </c>
      <c r="F368" s="261"/>
      <c r="G368" s="262">
        <f>ROUND(E368*F368,2)</f>
        <v>0</v>
      </c>
      <c r="H368" s="261"/>
      <c r="I368" s="262">
        <f>ROUND(E368*H368,2)</f>
        <v>0</v>
      </c>
      <c r="J368" s="261"/>
      <c r="K368" s="262">
        <f>ROUND(E368*J368,2)</f>
        <v>0</v>
      </c>
      <c r="L368" s="262">
        <v>21</v>
      </c>
      <c r="M368" s="262">
        <f>G368*(1+L368/100)</f>
        <v>0</v>
      </c>
      <c r="N368" s="260">
        <v>0</v>
      </c>
      <c r="O368" s="260">
        <f>ROUND(E368*N368,2)</f>
        <v>0</v>
      </c>
      <c r="P368" s="260">
        <v>0</v>
      </c>
      <c r="Q368" s="260">
        <f>ROUND(E368*P368,2)</f>
        <v>0</v>
      </c>
      <c r="R368" s="262" t="s">
        <v>836</v>
      </c>
      <c r="S368" s="262" t="s">
        <v>280</v>
      </c>
      <c r="T368" s="263" t="s">
        <v>441</v>
      </c>
      <c r="U368" s="222">
        <v>0.126</v>
      </c>
      <c r="V368" s="222">
        <f>ROUND(E368*U368,2)</f>
        <v>40.56</v>
      </c>
      <c r="W368" s="222"/>
      <c r="X368" s="222" t="s">
        <v>399</v>
      </c>
      <c r="Y368" s="222" t="s">
        <v>283</v>
      </c>
      <c r="Z368" s="212"/>
      <c r="AA368" s="212"/>
      <c r="AB368" s="212"/>
      <c r="AC368" s="212"/>
      <c r="AD368" s="212"/>
      <c r="AE368" s="212"/>
      <c r="AF368" s="212"/>
      <c r="AG368" s="212" t="s">
        <v>400</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ht="22.5" outlineLevel="1" x14ac:dyDescent="0.2">
      <c r="A369" s="257">
        <v>83</v>
      </c>
      <c r="B369" s="258" t="s">
        <v>865</v>
      </c>
      <c r="C369" s="265" t="s">
        <v>866</v>
      </c>
      <c r="D369" s="259" t="s">
        <v>439</v>
      </c>
      <c r="E369" s="260">
        <v>2706.42</v>
      </c>
      <c r="F369" s="261"/>
      <c r="G369" s="262">
        <f>ROUND(E369*F369,2)</f>
        <v>0</v>
      </c>
      <c r="H369" s="261"/>
      <c r="I369" s="262">
        <f>ROUND(E369*H369,2)</f>
        <v>0</v>
      </c>
      <c r="J369" s="261"/>
      <c r="K369" s="262">
        <f>ROUND(E369*J369,2)</f>
        <v>0</v>
      </c>
      <c r="L369" s="262">
        <v>21</v>
      </c>
      <c r="M369" s="262">
        <f>G369*(1+L369/100)</f>
        <v>0</v>
      </c>
      <c r="N369" s="260">
        <v>0</v>
      </c>
      <c r="O369" s="260">
        <f>ROUND(E369*N369,2)</f>
        <v>0</v>
      </c>
      <c r="P369" s="260">
        <v>0</v>
      </c>
      <c r="Q369" s="260">
        <f>ROUND(E369*P369,2)</f>
        <v>0</v>
      </c>
      <c r="R369" s="262" t="s">
        <v>836</v>
      </c>
      <c r="S369" s="262" t="s">
        <v>280</v>
      </c>
      <c r="T369" s="263" t="s">
        <v>441</v>
      </c>
      <c r="U369" s="222">
        <v>0.11700000000000001</v>
      </c>
      <c r="V369" s="222">
        <f>ROUND(E369*U369,2)</f>
        <v>316.64999999999998</v>
      </c>
      <c r="W369" s="222"/>
      <c r="X369" s="222" t="s">
        <v>399</v>
      </c>
      <c r="Y369" s="222" t="s">
        <v>283</v>
      </c>
      <c r="Z369" s="212"/>
      <c r="AA369" s="212"/>
      <c r="AB369" s="212"/>
      <c r="AC369" s="212"/>
      <c r="AD369" s="212"/>
      <c r="AE369" s="212"/>
      <c r="AF369" s="212"/>
      <c r="AG369" s="212" t="s">
        <v>400</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1" x14ac:dyDescent="0.2">
      <c r="A370" s="236">
        <v>84</v>
      </c>
      <c r="B370" s="237" t="s">
        <v>867</v>
      </c>
      <c r="C370" s="247" t="s">
        <v>868</v>
      </c>
      <c r="D370" s="238" t="s">
        <v>439</v>
      </c>
      <c r="E370" s="239">
        <v>1410</v>
      </c>
      <c r="F370" s="240"/>
      <c r="G370" s="241">
        <f>ROUND(E370*F370,2)</f>
        <v>0</v>
      </c>
      <c r="H370" s="240"/>
      <c r="I370" s="241">
        <f>ROUND(E370*H370,2)</f>
        <v>0</v>
      </c>
      <c r="J370" s="240"/>
      <c r="K370" s="241">
        <f>ROUND(E370*J370,2)</f>
        <v>0</v>
      </c>
      <c r="L370" s="241">
        <v>21</v>
      </c>
      <c r="M370" s="241">
        <f>G370*(1+L370/100)</f>
        <v>0</v>
      </c>
      <c r="N370" s="239">
        <v>1.58E-3</v>
      </c>
      <c r="O370" s="239">
        <f>ROUND(E370*N370,2)</f>
        <v>2.23</v>
      </c>
      <c r="P370" s="239">
        <v>0</v>
      </c>
      <c r="Q370" s="239">
        <f>ROUND(E370*P370,2)</f>
        <v>0</v>
      </c>
      <c r="R370" s="241" t="s">
        <v>836</v>
      </c>
      <c r="S370" s="241" t="s">
        <v>280</v>
      </c>
      <c r="T370" s="242" t="s">
        <v>441</v>
      </c>
      <c r="U370" s="222">
        <v>0.214</v>
      </c>
      <c r="V370" s="222">
        <f>ROUND(E370*U370,2)</f>
        <v>301.74</v>
      </c>
      <c r="W370" s="222"/>
      <c r="X370" s="222" t="s">
        <v>399</v>
      </c>
      <c r="Y370" s="222" t="s">
        <v>283</v>
      </c>
      <c r="Z370" s="212"/>
      <c r="AA370" s="212"/>
      <c r="AB370" s="212"/>
      <c r="AC370" s="212"/>
      <c r="AD370" s="212"/>
      <c r="AE370" s="212"/>
      <c r="AF370" s="212"/>
      <c r="AG370" s="212" t="s">
        <v>400</v>
      </c>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2" x14ac:dyDescent="0.2">
      <c r="A371" s="219"/>
      <c r="B371" s="220"/>
      <c r="C371" s="249" t="s">
        <v>869</v>
      </c>
      <c r="D371" s="226"/>
      <c r="E371" s="227">
        <v>150</v>
      </c>
      <c r="F371" s="222"/>
      <c r="G371" s="222"/>
      <c r="H371" s="222"/>
      <c r="I371" s="222"/>
      <c r="J371" s="222"/>
      <c r="K371" s="222"/>
      <c r="L371" s="222"/>
      <c r="M371" s="222"/>
      <c r="N371" s="221"/>
      <c r="O371" s="221"/>
      <c r="P371" s="221"/>
      <c r="Q371" s="221"/>
      <c r="R371" s="222"/>
      <c r="S371" s="222"/>
      <c r="T371" s="222"/>
      <c r="U371" s="222"/>
      <c r="V371" s="222"/>
      <c r="W371" s="222"/>
      <c r="X371" s="222"/>
      <c r="Y371" s="222"/>
      <c r="Z371" s="212"/>
      <c r="AA371" s="212"/>
      <c r="AB371" s="212"/>
      <c r="AC371" s="212"/>
      <c r="AD371" s="212"/>
      <c r="AE371" s="212"/>
      <c r="AF371" s="212"/>
      <c r="AG371" s="212" t="s">
        <v>288</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49" t="s">
        <v>870</v>
      </c>
      <c r="D372" s="226"/>
      <c r="E372" s="227">
        <v>1050</v>
      </c>
      <c r="F372" s="222"/>
      <c r="G372" s="222"/>
      <c r="H372" s="222"/>
      <c r="I372" s="222"/>
      <c r="J372" s="222"/>
      <c r="K372" s="222"/>
      <c r="L372" s="222"/>
      <c r="M372" s="222"/>
      <c r="N372" s="221"/>
      <c r="O372" s="221"/>
      <c r="P372" s="221"/>
      <c r="Q372" s="221"/>
      <c r="R372" s="222"/>
      <c r="S372" s="222"/>
      <c r="T372" s="222"/>
      <c r="U372" s="222"/>
      <c r="V372" s="222"/>
      <c r="W372" s="222"/>
      <c r="X372" s="222"/>
      <c r="Y372" s="222"/>
      <c r="Z372" s="212"/>
      <c r="AA372" s="212"/>
      <c r="AB372" s="212"/>
      <c r="AC372" s="212"/>
      <c r="AD372" s="212"/>
      <c r="AE372" s="212"/>
      <c r="AF372" s="212"/>
      <c r="AG372" s="212" t="s">
        <v>288</v>
      </c>
      <c r="AH372" s="212">
        <v>0</v>
      </c>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49" t="s">
        <v>871</v>
      </c>
      <c r="D373" s="226"/>
      <c r="E373" s="227">
        <v>210</v>
      </c>
      <c r="F373" s="222"/>
      <c r="G373" s="222"/>
      <c r="H373" s="222"/>
      <c r="I373" s="222"/>
      <c r="J373" s="222"/>
      <c r="K373" s="222"/>
      <c r="L373" s="222"/>
      <c r="M373" s="222"/>
      <c r="N373" s="221"/>
      <c r="O373" s="221"/>
      <c r="P373" s="221"/>
      <c r="Q373" s="221"/>
      <c r="R373" s="222"/>
      <c r="S373" s="222"/>
      <c r="T373" s="222"/>
      <c r="U373" s="222"/>
      <c r="V373" s="222"/>
      <c r="W373" s="222"/>
      <c r="X373" s="222"/>
      <c r="Y373" s="222"/>
      <c r="Z373" s="212"/>
      <c r="AA373" s="212"/>
      <c r="AB373" s="212"/>
      <c r="AC373" s="212"/>
      <c r="AD373" s="212"/>
      <c r="AE373" s="212"/>
      <c r="AF373" s="212"/>
      <c r="AG373" s="212" t="s">
        <v>288</v>
      </c>
      <c r="AH373" s="212">
        <v>0</v>
      </c>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ht="22.5" outlineLevel="1" x14ac:dyDescent="0.2">
      <c r="A374" s="236">
        <v>85</v>
      </c>
      <c r="B374" s="237" t="s">
        <v>872</v>
      </c>
      <c r="C374" s="247" t="s">
        <v>873</v>
      </c>
      <c r="D374" s="238" t="s">
        <v>439</v>
      </c>
      <c r="E374" s="239">
        <v>48</v>
      </c>
      <c r="F374" s="240"/>
      <c r="G374" s="241">
        <f>ROUND(E374*F374,2)</f>
        <v>0</v>
      </c>
      <c r="H374" s="240"/>
      <c r="I374" s="241">
        <f>ROUND(E374*H374,2)</f>
        <v>0</v>
      </c>
      <c r="J374" s="240"/>
      <c r="K374" s="241">
        <f>ROUND(E374*J374,2)</f>
        <v>0</v>
      </c>
      <c r="L374" s="241">
        <v>21</v>
      </c>
      <c r="M374" s="241">
        <f>G374*(1+L374/100)</f>
        <v>0</v>
      </c>
      <c r="N374" s="239">
        <v>2.14E-3</v>
      </c>
      <c r="O374" s="239">
        <f>ROUND(E374*N374,2)</f>
        <v>0.1</v>
      </c>
      <c r="P374" s="239">
        <v>0</v>
      </c>
      <c r="Q374" s="239">
        <f>ROUND(E374*P374,2)</f>
        <v>0</v>
      </c>
      <c r="R374" s="241" t="s">
        <v>836</v>
      </c>
      <c r="S374" s="241" t="s">
        <v>280</v>
      </c>
      <c r="T374" s="242" t="s">
        <v>441</v>
      </c>
      <c r="U374" s="222">
        <v>0.59099999999999997</v>
      </c>
      <c r="V374" s="222">
        <f>ROUND(E374*U374,2)</f>
        <v>28.37</v>
      </c>
      <c r="W374" s="222"/>
      <c r="X374" s="222" t="s">
        <v>399</v>
      </c>
      <c r="Y374" s="222" t="s">
        <v>283</v>
      </c>
      <c r="Z374" s="212"/>
      <c r="AA374" s="212"/>
      <c r="AB374" s="212"/>
      <c r="AC374" s="212"/>
      <c r="AD374" s="212"/>
      <c r="AE374" s="212"/>
      <c r="AF374" s="212"/>
      <c r="AG374" s="212" t="s">
        <v>400</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2" x14ac:dyDescent="0.2">
      <c r="A375" s="219"/>
      <c r="B375" s="220"/>
      <c r="C375" s="249" t="s">
        <v>874</v>
      </c>
      <c r="D375" s="226"/>
      <c r="E375" s="227">
        <v>24</v>
      </c>
      <c r="F375" s="222"/>
      <c r="G375" s="222"/>
      <c r="H375" s="222"/>
      <c r="I375" s="222"/>
      <c r="J375" s="222"/>
      <c r="K375" s="222"/>
      <c r="L375" s="222"/>
      <c r="M375" s="222"/>
      <c r="N375" s="221"/>
      <c r="O375" s="221"/>
      <c r="P375" s="221"/>
      <c r="Q375" s="221"/>
      <c r="R375" s="222"/>
      <c r="S375" s="222"/>
      <c r="T375" s="222"/>
      <c r="U375" s="222"/>
      <c r="V375" s="222"/>
      <c r="W375" s="222"/>
      <c r="X375" s="222"/>
      <c r="Y375" s="222"/>
      <c r="Z375" s="212"/>
      <c r="AA375" s="212"/>
      <c r="AB375" s="212"/>
      <c r="AC375" s="212"/>
      <c r="AD375" s="212"/>
      <c r="AE375" s="212"/>
      <c r="AF375" s="212"/>
      <c r="AG375" s="212" t="s">
        <v>288</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49" t="s">
        <v>875</v>
      </c>
      <c r="D376" s="226"/>
      <c r="E376" s="227">
        <v>24</v>
      </c>
      <c r="F376" s="222"/>
      <c r="G376" s="222"/>
      <c r="H376" s="222"/>
      <c r="I376" s="222"/>
      <c r="J376" s="222"/>
      <c r="K376" s="222"/>
      <c r="L376" s="222"/>
      <c r="M376" s="222"/>
      <c r="N376" s="221"/>
      <c r="O376" s="221"/>
      <c r="P376" s="221"/>
      <c r="Q376" s="221"/>
      <c r="R376" s="222"/>
      <c r="S376" s="222"/>
      <c r="T376" s="222"/>
      <c r="U376" s="222"/>
      <c r="V376" s="222"/>
      <c r="W376" s="222"/>
      <c r="X376" s="222"/>
      <c r="Y376" s="222"/>
      <c r="Z376" s="212"/>
      <c r="AA376" s="212"/>
      <c r="AB376" s="212"/>
      <c r="AC376" s="212"/>
      <c r="AD376" s="212"/>
      <c r="AE376" s="212"/>
      <c r="AF376" s="212"/>
      <c r="AG376" s="212" t="s">
        <v>288</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1" x14ac:dyDescent="0.2">
      <c r="A377" s="257">
        <v>86</v>
      </c>
      <c r="B377" s="258" t="s">
        <v>876</v>
      </c>
      <c r="C377" s="265" t="s">
        <v>877</v>
      </c>
      <c r="D377" s="259" t="s">
        <v>878</v>
      </c>
      <c r="E377" s="260">
        <v>1</v>
      </c>
      <c r="F377" s="261"/>
      <c r="G377" s="262">
        <f>ROUND(E377*F377,2)</f>
        <v>0</v>
      </c>
      <c r="H377" s="261"/>
      <c r="I377" s="262">
        <f>ROUND(E377*H377,2)</f>
        <v>0</v>
      </c>
      <c r="J377" s="261"/>
      <c r="K377" s="262">
        <f>ROUND(E377*J377,2)</f>
        <v>0</v>
      </c>
      <c r="L377" s="262">
        <v>21</v>
      </c>
      <c r="M377" s="262">
        <f>G377*(1+L377/100)</f>
        <v>0</v>
      </c>
      <c r="N377" s="260">
        <v>0</v>
      </c>
      <c r="O377" s="260">
        <f>ROUND(E377*N377,2)</f>
        <v>0</v>
      </c>
      <c r="P377" s="260">
        <v>0</v>
      </c>
      <c r="Q377" s="260">
        <f>ROUND(E377*P377,2)</f>
        <v>0</v>
      </c>
      <c r="R377" s="262"/>
      <c r="S377" s="262" t="s">
        <v>316</v>
      </c>
      <c r="T377" s="263" t="s">
        <v>281</v>
      </c>
      <c r="U377" s="222">
        <v>0</v>
      </c>
      <c r="V377" s="222">
        <f>ROUND(E377*U377,2)</f>
        <v>0</v>
      </c>
      <c r="W377" s="222"/>
      <c r="X377" s="222" t="s">
        <v>399</v>
      </c>
      <c r="Y377" s="222" t="s">
        <v>283</v>
      </c>
      <c r="Z377" s="212"/>
      <c r="AA377" s="212"/>
      <c r="AB377" s="212"/>
      <c r="AC377" s="212"/>
      <c r="AD377" s="212"/>
      <c r="AE377" s="212"/>
      <c r="AF377" s="212"/>
      <c r="AG377" s="212" t="s">
        <v>400</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x14ac:dyDescent="0.2">
      <c r="A378" s="229" t="s">
        <v>275</v>
      </c>
      <c r="B378" s="230" t="s">
        <v>168</v>
      </c>
      <c r="C378" s="246" t="s">
        <v>169</v>
      </c>
      <c r="D378" s="231"/>
      <c r="E378" s="232"/>
      <c r="F378" s="233"/>
      <c r="G378" s="233">
        <f>SUMIF(AG379:AG383,"&lt;&gt;NOR",G379:G383)</f>
        <v>0</v>
      </c>
      <c r="H378" s="233"/>
      <c r="I378" s="233">
        <f>SUM(I379:I383)</f>
        <v>0</v>
      </c>
      <c r="J378" s="233"/>
      <c r="K378" s="233">
        <f>SUM(K379:K383)</f>
        <v>0</v>
      </c>
      <c r="L378" s="233"/>
      <c r="M378" s="233">
        <f>SUM(M379:M383)</f>
        <v>0</v>
      </c>
      <c r="N378" s="232"/>
      <c r="O378" s="232">
        <f>SUM(O379:O383)</f>
        <v>0.17</v>
      </c>
      <c r="P378" s="232"/>
      <c r="Q378" s="232">
        <f>SUM(Q379:Q383)</f>
        <v>0</v>
      </c>
      <c r="R378" s="233"/>
      <c r="S378" s="233"/>
      <c r="T378" s="234"/>
      <c r="U378" s="228"/>
      <c r="V378" s="228">
        <f>SUM(V379:V383)</f>
        <v>1321.49</v>
      </c>
      <c r="W378" s="228"/>
      <c r="X378" s="228"/>
      <c r="Y378" s="228"/>
      <c r="AG378" t="s">
        <v>276</v>
      </c>
    </row>
    <row r="379" spans="1:60" ht="56.25" outlineLevel="1" x14ac:dyDescent="0.2">
      <c r="A379" s="257">
        <v>87</v>
      </c>
      <c r="B379" s="258" t="s">
        <v>879</v>
      </c>
      <c r="C379" s="265" t="s">
        <v>880</v>
      </c>
      <c r="D379" s="259" t="s">
        <v>439</v>
      </c>
      <c r="E379" s="260">
        <v>4290</v>
      </c>
      <c r="F379" s="261"/>
      <c r="G379" s="262">
        <f>ROUND(E379*F379,2)</f>
        <v>0</v>
      </c>
      <c r="H379" s="261"/>
      <c r="I379" s="262">
        <f>ROUND(E379*H379,2)</f>
        <v>0</v>
      </c>
      <c r="J379" s="261"/>
      <c r="K379" s="262">
        <f>ROUND(E379*J379,2)</f>
        <v>0</v>
      </c>
      <c r="L379" s="262">
        <v>21</v>
      </c>
      <c r="M379" s="262">
        <f>G379*(1+L379/100)</f>
        <v>0</v>
      </c>
      <c r="N379" s="260">
        <v>4.0000000000000003E-5</v>
      </c>
      <c r="O379" s="260">
        <f>ROUND(E379*N379,2)</f>
        <v>0.17</v>
      </c>
      <c r="P379" s="260">
        <v>0</v>
      </c>
      <c r="Q379" s="260">
        <f>ROUND(E379*P379,2)</f>
        <v>0</v>
      </c>
      <c r="R379" s="262" t="s">
        <v>472</v>
      </c>
      <c r="S379" s="262" t="s">
        <v>280</v>
      </c>
      <c r="T379" s="263" t="s">
        <v>441</v>
      </c>
      <c r="U379" s="222">
        <v>0.308</v>
      </c>
      <c r="V379" s="222">
        <f>ROUND(E379*U379,2)</f>
        <v>1321.32</v>
      </c>
      <c r="W379" s="222"/>
      <c r="X379" s="222" t="s">
        <v>399</v>
      </c>
      <c r="Y379" s="222" t="s">
        <v>283</v>
      </c>
      <c r="Z379" s="212"/>
      <c r="AA379" s="212"/>
      <c r="AB379" s="212"/>
      <c r="AC379" s="212"/>
      <c r="AD379" s="212"/>
      <c r="AE379" s="212"/>
      <c r="AF379" s="212"/>
      <c r="AG379" s="212" t="s">
        <v>400</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1" x14ac:dyDescent="0.2">
      <c r="A380" s="236">
        <v>88</v>
      </c>
      <c r="B380" s="237" t="s">
        <v>881</v>
      </c>
      <c r="C380" s="247" t="s">
        <v>882</v>
      </c>
      <c r="D380" s="238" t="s">
        <v>492</v>
      </c>
      <c r="E380" s="239">
        <v>1</v>
      </c>
      <c r="F380" s="240"/>
      <c r="G380" s="241">
        <f>ROUND(E380*F380,2)</f>
        <v>0</v>
      </c>
      <c r="H380" s="240"/>
      <c r="I380" s="241">
        <f>ROUND(E380*H380,2)</f>
        <v>0</v>
      </c>
      <c r="J380" s="240"/>
      <c r="K380" s="241">
        <f>ROUND(E380*J380,2)</f>
        <v>0</v>
      </c>
      <c r="L380" s="241">
        <v>21</v>
      </c>
      <c r="M380" s="241">
        <f>G380*(1+L380/100)</f>
        <v>0</v>
      </c>
      <c r="N380" s="239">
        <v>1.0000000000000001E-5</v>
      </c>
      <c r="O380" s="239">
        <f>ROUND(E380*N380,2)</f>
        <v>0</v>
      </c>
      <c r="P380" s="239">
        <v>0</v>
      </c>
      <c r="Q380" s="239">
        <f>ROUND(E380*P380,2)</f>
        <v>0</v>
      </c>
      <c r="R380" s="241"/>
      <c r="S380" s="241" t="s">
        <v>316</v>
      </c>
      <c r="T380" s="242" t="s">
        <v>281</v>
      </c>
      <c r="U380" s="222">
        <v>0.17</v>
      </c>
      <c r="V380" s="222">
        <f>ROUND(E380*U380,2)</f>
        <v>0.17</v>
      </c>
      <c r="W380" s="222"/>
      <c r="X380" s="222" t="s">
        <v>399</v>
      </c>
      <c r="Y380" s="222" t="s">
        <v>283</v>
      </c>
      <c r="Z380" s="212"/>
      <c r="AA380" s="212"/>
      <c r="AB380" s="212"/>
      <c r="AC380" s="212"/>
      <c r="AD380" s="212"/>
      <c r="AE380" s="212"/>
      <c r="AF380" s="212"/>
      <c r="AG380" s="212" t="s">
        <v>400</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2" x14ac:dyDescent="0.2">
      <c r="A381" s="219"/>
      <c r="B381" s="220"/>
      <c r="C381" s="249" t="s">
        <v>883</v>
      </c>
      <c r="D381" s="226"/>
      <c r="E381" s="227">
        <v>1</v>
      </c>
      <c r="F381" s="222"/>
      <c r="G381" s="222"/>
      <c r="H381" s="222"/>
      <c r="I381" s="222"/>
      <c r="J381" s="222"/>
      <c r="K381" s="222"/>
      <c r="L381" s="222"/>
      <c r="M381" s="222"/>
      <c r="N381" s="221"/>
      <c r="O381" s="221"/>
      <c r="P381" s="221"/>
      <c r="Q381" s="221"/>
      <c r="R381" s="222"/>
      <c r="S381" s="222"/>
      <c r="T381" s="222"/>
      <c r="U381" s="222"/>
      <c r="V381" s="222"/>
      <c r="W381" s="222"/>
      <c r="X381" s="222"/>
      <c r="Y381" s="222"/>
      <c r="Z381" s="212"/>
      <c r="AA381" s="212"/>
      <c r="AB381" s="212"/>
      <c r="AC381" s="212"/>
      <c r="AD381" s="212"/>
      <c r="AE381" s="212"/>
      <c r="AF381" s="212"/>
      <c r="AG381" s="212" t="s">
        <v>288</v>
      </c>
      <c r="AH381" s="212">
        <v>0</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1" x14ac:dyDescent="0.2">
      <c r="A382" s="257">
        <v>89</v>
      </c>
      <c r="B382" s="258" t="s">
        <v>884</v>
      </c>
      <c r="C382" s="265" t="s">
        <v>885</v>
      </c>
      <c r="D382" s="259" t="s">
        <v>886</v>
      </c>
      <c r="E382" s="260">
        <v>32</v>
      </c>
      <c r="F382" s="261"/>
      <c r="G382" s="262">
        <f>ROUND(E382*F382,2)</f>
        <v>0</v>
      </c>
      <c r="H382" s="261"/>
      <c r="I382" s="262">
        <f>ROUND(E382*H382,2)</f>
        <v>0</v>
      </c>
      <c r="J382" s="261"/>
      <c r="K382" s="262">
        <f>ROUND(E382*J382,2)</f>
        <v>0</v>
      </c>
      <c r="L382" s="262">
        <v>21</v>
      </c>
      <c r="M382" s="262">
        <f>G382*(1+L382/100)</f>
        <v>0</v>
      </c>
      <c r="N382" s="260">
        <v>0</v>
      </c>
      <c r="O382" s="260">
        <f>ROUND(E382*N382,2)</f>
        <v>0</v>
      </c>
      <c r="P382" s="260">
        <v>0</v>
      </c>
      <c r="Q382" s="260">
        <f>ROUND(E382*P382,2)</f>
        <v>0</v>
      </c>
      <c r="R382" s="262"/>
      <c r="S382" s="262" t="s">
        <v>316</v>
      </c>
      <c r="T382" s="263" t="s">
        <v>281</v>
      </c>
      <c r="U382" s="222">
        <v>0</v>
      </c>
      <c r="V382" s="222">
        <f>ROUND(E382*U382,2)</f>
        <v>0</v>
      </c>
      <c r="W382" s="222"/>
      <c r="X382" s="222" t="s">
        <v>399</v>
      </c>
      <c r="Y382" s="222" t="s">
        <v>283</v>
      </c>
      <c r="Z382" s="212"/>
      <c r="AA382" s="212"/>
      <c r="AB382" s="212"/>
      <c r="AC382" s="212"/>
      <c r="AD382" s="212"/>
      <c r="AE382" s="212"/>
      <c r="AF382" s="212"/>
      <c r="AG382" s="212" t="s">
        <v>400</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ht="45" outlineLevel="1" x14ac:dyDescent="0.2">
      <c r="A383" s="257">
        <v>90</v>
      </c>
      <c r="B383" s="258" t="s">
        <v>887</v>
      </c>
      <c r="C383" s="265" t="s">
        <v>888</v>
      </c>
      <c r="D383" s="259" t="s">
        <v>492</v>
      </c>
      <c r="E383" s="260">
        <v>32</v>
      </c>
      <c r="F383" s="261"/>
      <c r="G383" s="262">
        <f>ROUND(E383*F383,2)</f>
        <v>0</v>
      </c>
      <c r="H383" s="261"/>
      <c r="I383" s="262">
        <f>ROUND(E383*H383,2)</f>
        <v>0</v>
      </c>
      <c r="J383" s="261"/>
      <c r="K383" s="262">
        <f>ROUND(E383*J383,2)</f>
        <v>0</v>
      </c>
      <c r="L383" s="262">
        <v>21</v>
      </c>
      <c r="M383" s="262">
        <f>G383*(1+L383/100)</f>
        <v>0</v>
      </c>
      <c r="N383" s="260">
        <v>0</v>
      </c>
      <c r="O383" s="260">
        <f>ROUND(E383*N383,2)</f>
        <v>0</v>
      </c>
      <c r="P383" s="260">
        <v>0</v>
      </c>
      <c r="Q383" s="260">
        <f>ROUND(E383*P383,2)</f>
        <v>0</v>
      </c>
      <c r="R383" s="262" t="s">
        <v>889</v>
      </c>
      <c r="S383" s="262" t="s">
        <v>280</v>
      </c>
      <c r="T383" s="263" t="s">
        <v>441</v>
      </c>
      <c r="U383" s="222">
        <v>0</v>
      </c>
      <c r="V383" s="222">
        <f>ROUND(E383*U383,2)</f>
        <v>0</v>
      </c>
      <c r="W383" s="222"/>
      <c r="X383" s="222" t="s">
        <v>831</v>
      </c>
      <c r="Y383" s="222" t="s">
        <v>283</v>
      </c>
      <c r="Z383" s="212"/>
      <c r="AA383" s="212"/>
      <c r="AB383" s="212"/>
      <c r="AC383" s="212"/>
      <c r="AD383" s="212"/>
      <c r="AE383" s="212"/>
      <c r="AF383" s="212"/>
      <c r="AG383" s="212" t="s">
        <v>832</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x14ac:dyDescent="0.2">
      <c r="A384" s="229" t="s">
        <v>275</v>
      </c>
      <c r="B384" s="230" t="s">
        <v>170</v>
      </c>
      <c r="C384" s="246" t="s">
        <v>171</v>
      </c>
      <c r="D384" s="231"/>
      <c r="E384" s="232"/>
      <c r="F384" s="233"/>
      <c r="G384" s="233">
        <f>SUMIF(AG385:AG503,"&lt;&gt;NOR",G385:G503)</f>
        <v>0</v>
      </c>
      <c r="H384" s="233"/>
      <c r="I384" s="233">
        <f>SUM(I385:I503)</f>
        <v>0</v>
      </c>
      <c r="J384" s="233"/>
      <c r="K384" s="233">
        <f>SUM(K385:K503)</f>
        <v>0</v>
      </c>
      <c r="L384" s="233"/>
      <c r="M384" s="233">
        <f>SUM(M385:M503)</f>
        <v>0</v>
      </c>
      <c r="N384" s="232"/>
      <c r="O384" s="232">
        <f>SUM(O385:O503)</f>
        <v>1.6600000000000004</v>
      </c>
      <c r="P384" s="232"/>
      <c r="Q384" s="232">
        <f>SUM(Q385:Q503)</f>
        <v>192.58</v>
      </c>
      <c r="R384" s="233"/>
      <c r="S384" s="233"/>
      <c r="T384" s="234"/>
      <c r="U384" s="228"/>
      <c r="V384" s="228">
        <f>SUM(V385:V503)</f>
        <v>1681.7500000000007</v>
      </c>
      <c r="W384" s="228"/>
      <c r="X384" s="228"/>
      <c r="Y384" s="228"/>
      <c r="AG384" t="s">
        <v>276</v>
      </c>
    </row>
    <row r="385" spans="1:60" ht="22.5" outlineLevel="1" x14ac:dyDescent="0.2">
      <c r="A385" s="236">
        <v>91</v>
      </c>
      <c r="B385" s="237" t="s">
        <v>890</v>
      </c>
      <c r="C385" s="247" t="s">
        <v>891</v>
      </c>
      <c r="D385" s="238" t="s">
        <v>445</v>
      </c>
      <c r="E385" s="239">
        <v>5.4306000000000001</v>
      </c>
      <c r="F385" s="240"/>
      <c r="G385" s="241">
        <f>ROUND(E385*F385,2)</f>
        <v>0</v>
      </c>
      <c r="H385" s="240"/>
      <c r="I385" s="241">
        <f>ROUND(E385*H385,2)</f>
        <v>0</v>
      </c>
      <c r="J385" s="240"/>
      <c r="K385" s="241">
        <f>ROUND(E385*J385,2)</f>
        <v>0</v>
      </c>
      <c r="L385" s="241">
        <v>21</v>
      </c>
      <c r="M385" s="241">
        <f>G385*(1+L385/100)</f>
        <v>0</v>
      </c>
      <c r="N385" s="239">
        <v>1.2800000000000001E-3</v>
      </c>
      <c r="O385" s="239">
        <f>ROUND(E385*N385,2)</f>
        <v>0.01</v>
      </c>
      <c r="P385" s="239">
        <v>1.8</v>
      </c>
      <c r="Q385" s="239">
        <f>ROUND(E385*P385,2)</f>
        <v>9.7799999999999994</v>
      </c>
      <c r="R385" s="241" t="s">
        <v>892</v>
      </c>
      <c r="S385" s="241" t="s">
        <v>280</v>
      </c>
      <c r="T385" s="242" t="s">
        <v>441</v>
      </c>
      <c r="U385" s="222">
        <v>1.52</v>
      </c>
      <c r="V385" s="222">
        <f>ROUND(E385*U385,2)</f>
        <v>8.25</v>
      </c>
      <c r="W385" s="222"/>
      <c r="X385" s="222" t="s">
        <v>399</v>
      </c>
      <c r="Y385" s="222" t="s">
        <v>283</v>
      </c>
      <c r="Z385" s="212"/>
      <c r="AA385" s="212"/>
      <c r="AB385" s="212"/>
      <c r="AC385" s="212"/>
      <c r="AD385" s="212"/>
      <c r="AE385" s="212"/>
      <c r="AF385" s="212"/>
      <c r="AG385" s="212" t="s">
        <v>400</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ht="22.5" outlineLevel="2" x14ac:dyDescent="0.2">
      <c r="A386" s="219"/>
      <c r="B386" s="220"/>
      <c r="C386" s="264" t="s">
        <v>893</v>
      </c>
      <c r="D386" s="256"/>
      <c r="E386" s="256"/>
      <c r="F386" s="256"/>
      <c r="G386" s="256"/>
      <c r="H386" s="222"/>
      <c r="I386" s="222"/>
      <c r="J386" s="222"/>
      <c r="K386" s="222"/>
      <c r="L386" s="222"/>
      <c r="M386" s="222"/>
      <c r="N386" s="221"/>
      <c r="O386" s="221"/>
      <c r="P386" s="221"/>
      <c r="Q386" s="221"/>
      <c r="R386" s="222"/>
      <c r="S386" s="222"/>
      <c r="T386" s="222"/>
      <c r="U386" s="222"/>
      <c r="V386" s="222"/>
      <c r="W386" s="222"/>
      <c r="X386" s="222"/>
      <c r="Y386" s="222"/>
      <c r="Z386" s="212"/>
      <c r="AA386" s="212"/>
      <c r="AB386" s="212"/>
      <c r="AC386" s="212"/>
      <c r="AD386" s="212"/>
      <c r="AE386" s="212"/>
      <c r="AF386" s="212"/>
      <c r="AG386" s="212" t="s">
        <v>448</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43" t="str">
        <f>C386</f>
        <v>nebo vybourání otvorů průřezové plochy přes 4 m2 ve zdivu nadzákladovém, včetně pomocného lešení o výšce podlahy do 1900 mm a pro zatížení do 1,5 kPa  (150 kg/m2)</v>
      </c>
      <c r="BB386" s="212"/>
      <c r="BC386" s="212"/>
      <c r="BD386" s="212"/>
      <c r="BE386" s="212"/>
      <c r="BF386" s="212"/>
      <c r="BG386" s="212"/>
      <c r="BH386" s="212"/>
    </row>
    <row r="387" spans="1:60" outlineLevel="2" x14ac:dyDescent="0.2">
      <c r="A387" s="219"/>
      <c r="B387" s="220"/>
      <c r="C387" s="249" t="s">
        <v>894</v>
      </c>
      <c r="D387" s="226"/>
      <c r="E387" s="227">
        <v>5.4306000000000001</v>
      </c>
      <c r="F387" s="222"/>
      <c r="G387" s="222"/>
      <c r="H387" s="222"/>
      <c r="I387" s="222"/>
      <c r="J387" s="222"/>
      <c r="K387" s="222"/>
      <c r="L387" s="222"/>
      <c r="M387" s="222"/>
      <c r="N387" s="221"/>
      <c r="O387" s="221"/>
      <c r="P387" s="221"/>
      <c r="Q387" s="221"/>
      <c r="R387" s="222"/>
      <c r="S387" s="222"/>
      <c r="T387" s="222"/>
      <c r="U387" s="222"/>
      <c r="V387" s="222"/>
      <c r="W387" s="222"/>
      <c r="X387" s="222"/>
      <c r="Y387" s="222"/>
      <c r="Z387" s="212"/>
      <c r="AA387" s="212"/>
      <c r="AB387" s="212"/>
      <c r="AC387" s="212"/>
      <c r="AD387" s="212"/>
      <c r="AE387" s="212"/>
      <c r="AF387" s="212"/>
      <c r="AG387" s="212" t="s">
        <v>288</v>
      </c>
      <c r="AH387" s="212">
        <v>0</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ht="22.5" outlineLevel="1" x14ac:dyDescent="0.2">
      <c r="A388" s="236">
        <v>92</v>
      </c>
      <c r="B388" s="237" t="s">
        <v>895</v>
      </c>
      <c r="C388" s="247" t="s">
        <v>896</v>
      </c>
      <c r="D388" s="238" t="s">
        <v>439</v>
      </c>
      <c r="E388" s="239">
        <v>453.08499999999998</v>
      </c>
      <c r="F388" s="240"/>
      <c r="G388" s="241">
        <f>ROUND(E388*F388,2)</f>
        <v>0</v>
      </c>
      <c r="H388" s="240"/>
      <c r="I388" s="241">
        <f>ROUND(E388*H388,2)</f>
        <v>0</v>
      </c>
      <c r="J388" s="240"/>
      <c r="K388" s="241">
        <f>ROUND(E388*J388,2)</f>
        <v>0</v>
      </c>
      <c r="L388" s="241">
        <v>21</v>
      </c>
      <c r="M388" s="241">
        <f>G388*(1+L388/100)</f>
        <v>0</v>
      </c>
      <c r="N388" s="239">
        <v>3.3E-4</v>
      </c>
      <c r="O388" s="239">
        <f>ROUND(E388*N388,2)</f>
        <v>0.15</v>
      </c>
      <c r="P388" s="239">
        <v>1.183E-2</v>
      </c>
      <c r="Q388" s="239">
        <f>ROUND(E388*P388,2)</f>
        <v>5.36</v>
      </c>
      <c r="R388" s="241" t="s">
        <v>892</v>
      </c>
      <c r="S388" s="241" t="s">
        <v>280</v>
      </c>
      <c r="T388" s="242" t="s">
        <v>441</v>
      </c>
      <c r="U388" s="222">
        <v>0.34599999999999997</v>
      </c>
      <c r="V388" s="222">
        <f>ROUND(E388*U388,2)</f>
        <v>156.77000000000001</v>
      </c>
      <c r="W388" s="222"/>
      <c r="X388" s="222" t="s">
        <v>399</v>
      </c>
      <c r="Y388" s="222" t="s">
        <v>283</v>
      </c>
      <c r="Z388" s="212"/>
      <c r="AA388" s="212"/>
      <c r="AB388" s="212"/>
      <c r="AC388" s="212"/>
      <c r="AD388" s="212"/>
      <c r="AE388" s="212"/>
      <c r="AF388" s="212"/>
      <c r="AG388" s="212" t="s">
        <v>400</v>
      </c>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2" x14ac:dyDescent="0.2">
      <c r="A389" s="219"/>
      <c r="B389" s="220"/>
      <c r="C389" s="249" t="s">
        <v>608</v>
      </c>
      <c r="D389" s="226"/>
      <c r="E389" s="227">
        <v>168.84</v>
      </c>
      <c r="F389" s="222"/>
      <c r="G389" s="222"/>
      <c r="H389" s="222"/>
      <c r="I389" s="222"/>
      <c r="J389" s="222"/>
      <c r="K389" s="222"/>
      <c r="L389" s="222"/>
      <c r="M389" s="222"/>
      <c r="N389" s="221"/>
      <c r="O389" s="221"/>
      <c r="P389" s="221"/>
      <c r="Q389" s="221"/>
      <c r="R389" s="222"/>
      <c r="S389" s="222"/>
      <c r="T389" s="222"/>
      <c r="U389" s="222"/>
      <c r="V389" s="222"/>
      <c r="W389" s="222"/>
      <c r="X389" s="222"/>
      <c r="Y389" s="222"/>
      <c r="Z389" s="212"/>
      <c r="AA389" s="212"/>
      <c r="AB389" s="212"/>
      <c r="AC389" s="212"/>
      <c r="AD389" s="212"/>
      <c r="AE389" s="212"/>
      <c r="AF389" s="212"/>
      <c r="AG389" s="212" t="s">
        <v>288</v>
      </c>
      <c r="AH389" s="212">
        <v>0</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49" t="s">
        <v>609</v>
      </c>
      <c r="D390" s="226"/>
      <c r="E390" s="227">
        <v>177.77500000000001</v>
      </c>
      <c r="F390" s="222"/>
      <c r="G390" s="222"/>
      <c r="H390" s="222"/>
      <c r="I390" s="222"/>
      <c r="J390" s="222"/>
      <c r="K390" s="222"/>
      <c r="L390" s="222"/>
      <c r="M390" s="222"/>
      <c r="N390" s="221"/>
      <c r="O390" s="221"/>
      <c r="P390" s="221"/>
      <c r="Q390" s="221"/>
      <c r="R390" s="222"/>
      <c r="S390" s="222"/>
      <c r="T390" s="222"/>
      <c r="U390" s="222"/>
      <c r="V390" s="222"/>
      <c r="W390" s="222"/>
      <c r="X390" s="222"/>
      <c r="Y390" s="222"/>
      <c r="Z390" s="212"/>
      <c r="AA390" s="212"/>
      <c r="AB390" s="212"/>
      <c r="AC390" s="212"/>
      <c r="AD390" s="212"/>
      <c r="AE390" s="212"/>
      <c r="AF390" s="212"/>
      <c r="AG390" s="212" t="s">
        <v>288</v>
      </c>
      <c r="AH390" s="212">
        <v>0</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49" t="s">
        <v>897</v>
      </c>
      <c r="D391" s="226"/>
      <c r="E391" s="227">
        <v>106.47</v>
      </c>
      <c r="F391" s="222"/>
      <c r="G391" s="222"/>
      <c r="H391" s="222"/>
      <c r="I391" s="222"/>
      <c r="J391" s="222"/>
      <c r="K391" s="222"/>
      <c r="L391" s="222"/>
      <c r="M391" s="222"/>
      <c r="N391" s="221"/>
      <c r="O391" s="221"/>
      <c r="P391" s="221"/>
      <c r="Q391" s="221"/>
      <c r="R391" s="222"/>
      <c r="S391" s="222"/>
      <c r="T391" s="222"/>
      <c r="U391" s="222"/>
      <c r="V391" s="222"/>
      <c r="W391" s="222"/>
      <c r="X391" s="222"/>
      <c r="Y391" s="222"/>
      <c r="Z391" s="212"/>
      <c r="AA391" s="212"/>
      <c r="AB391" s="212"/>
      <c r="AC391" s="212"/>
      <c r="AD391" s="212"/>
      <c r="AE391" s="212"/>
      <c r="AF391" s="212"/>
      <c r="AG391" s="212" t="s">
        <v>288</v>
      </c>
      <c r="AH391" s="212">
        <v>0</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1" x14ac:dyDescent="0.2">
      <c r="A392" s="236">
        <v>93</v>
      </c>
      <c r="B392" s="237" t="s">
        <v>898</v>
      </c>
      <c r="C392" s="247" t="s">
        <v>899</v>
      </c>
      <c r="D392" s="238" t="s">
        <v>445</v>
      </c>
      <c r="E392" s="239">
        <v>12.283160000000001</v>
      </c>
      <c r="F392" s="240"/>
      <c r="G392" s="241">
        <f>ROUND(E392*F392,2)</f>
        <v>0</v>
      </c>
      <c r="H392" s="240"/>
      <c r="I392" s="241">
        <f>ROUND(E392*H392,2)</f>
        <v>0</v>
      </c>
      <c r="J392" s="240"/>
      <c r="K392" s="241">
        <f>ROUND(E392*J392,2)</f>
        <v>0</v>
      </c>
      <c r="L392" s="241">
        <v>21</v>
      </c>
      <c r="M392" s="241">
        <f>G392*(1+L392/100)</f>
        <v>0</v>
      </c>
      <c r="N392" s="239">
        <v>6.8900000000000003E-3</v>
      </c>
      <c r="O392" s="239">
        <f>ROUND(E392*N392,2)</f>
        <v>0.08</v>
      </c>
      <c r="P392" s="239">
        <v>2.4</v>
      </c>
      <c r="Q392" s="239">
        <f>ROUND(E392*P392,2)</f>
        <v>29.48</v>
      </c>
      <c r="R392" s="241" t="s">
        <v>892</v>
      </c>
      <c r="S392" s="241" t="s">
        <v>280</v>
      </c>
      <c r="T392" s="242" t="s">
        <v>441</v>
      </c>
      <c r="U392" s="222">
        <v>9.0310000000000006</v>
      </c>
      <c r="V392" s="222">
        <f>ROUND(E392*U392,2)</f>
        <v>110.93</v>
      </c>
      <c r="W392" s="222"/>
      <c r="X392" s="222" t="s">
        <v>399</v>
      </c>
      <c r="Y392" s="222" t="s">
        <v>283</v>
      </c>
      <c r="Z392" s="212"/>
      <c r="AA392" s="212"/>
      <c r="AB392" s="212"/>
      <c r="AC392" s="212"/>
      <c r="AD392" s="212"/>
      <c r="AE392" s="212"/>
      <c r="AF392" s="212"/>
      <c r="AG392" s="212" t="s">
        <v>400</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2" x14ac:dyDescent="0.2">
      <c r="A393" s="219"/>
      <c r="B393" s="220"/>
      <c r="C393" s="264" t="s">
        <v>900</v>
      </c>
      <c r="D393" s="256"/>
      <c r="E393" s="256"/>
      <c r="F393" s="256"/>
      <c r="G393" s="256"/>
      <c r="H393" s="222"/>
      <c r="I393" s="222"/>
      <c r="J393" s="222"/>
      <c r="K393" s="222"/>
      <c r="L393" s="222"/>
      <c r="M393" s="222"/>
      <c r="N393" s="221"/>
      <c r="O393" s="221"/>
      <c r="P393" s="221"/>
      <c r="Q393" s="221"/>
      <c r="R393" s="222"/>
      <c r="S393" s="222"/>
      <c r="T393" s="222"/>
      <c r="U393" s="222"/>
      <c r="V393" s="222"/>
      <c r="W393" s="222"/>
      <c r="X393" s="222"/>
      <c r="Y393" s="222"/>
      <c r="Z393" s="212"/>
      <c r="AA393" s="212"/>
      <c r="AB393" s="212"/>
      <c r="AC393" s="212"/>
      <c r="AD393" s="212"/>
      <c r="AE393" s="212"/>
      <c r="AF393" s="212"/>
      <c r="AG393" s="212" t="s">
        <v>448</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2" x14ac:dyDescent="0.2">
      <c r="A394" s="219"/>
      <c r="B394" s="220"/>
      <c r="C394" s="249" t="s">
        <v>901</v>
      </c>
      <c r="D394" s="226"/>
      <c r="E394" s="227">
        <v>9.6782000000000004</v>
      </c>
      <c r="F394" s="222"/>
      <c r="G394" s="222"/>
      <c r="H394" s="222"/>
      <c r="I394" s="222"/>
      <c r="J394" s="222"/>
      <c r="K394" s="222"/>
      <c r="L394" s="222"/>
      <c r="M394" s="222"/>
      <c r="N394" s="221"/>
      <c r="O394" s="221"/>
      <c r="P394" s="221"/>
      <c r="Q394" s="221"/>
      <c r="R394" s="222"/>
      <c r="S394" s="222"/>
      <c r="T394" s="222"/>
      <c r="U394" s="222"/>
      <c r="V394" s="222"/>
      <c r="W394" s="222"/>
      <c r="X394" s="222"/>
      <c r="Y394" s="222"/>
      <c r="Z394" s="212"/>
      <c r="AA394" s="212"/>
      <c r="AB394" s="212"/>
      <c r="AC394" s="212"/>
      <c r="AD394" s="212"/>
      <c r="AE394" s="212"/>
      <c r="AF394" s="212"/>
      <c r="AG394" s="212" t="s">
        <v>288</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3" x14ac:dyDescent="0.2">
      <c r="A395" s="219"/>
      <c r="B395" s="220"/>
      <c r="C395" s="249" t="s">
        <v>902</v>
      </c>
      <c r="D395" s="226"/>
      <c r="E395" s="227">
        <v>0.61524000000000001</v>
      </c>
      <c r="F395" s="222"/>
      <c r="G395" s="222"/>
      <c r="H395" s="222"/>
      <c r="I395" s="222"/>
      <c r="J395" s="222"/>
      <c r="K395" s="222"/>
      <c r="L395" s="222"/>
      <c r="M395" s="222"/>
      <c r="N395" s="221"/>
      <c r="O395" s="221"/>
      <c r="P395" s="221"/>
      <c r="Q395" s="221"/>
      <c r="R395" s="222"/>
      <c r="S395" s="222"/>
      <c r="T395" s="222"/>
      <c r="U395" s="222"/>
      <c r="V395" s="222"/>
      <c r="W395" s="222"/>
      <c r="X395" s="222"/>
      <c r="Y395" s="222"/>
      <c r="Z395" s="212"/>
      <c r="AA395" s="212"/>
      <c r="AB395" s="212"/>
      <c r="AC395" s="212"/>
      <c r="AD395" s="212"/>
      <c r="AE395" s="212"/>
      <c r="AF395" s="212"/>
      <c r="AG395" s="212" t="s">
        <v>288</v>
      </c>
      <c r="AH395" s="212">
        <v>0</v>
      </c>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3" x14ac:dyDescent="0.2">
      <c r="A396" s="219"/>
      <c r="B396" s="220"/>
      <c r="C396" s="249" t="s">
        <v>903</v>
      </c>
      <c r="D396" s="226"/>
      <c r="E396" s="227">
        <v>0.61524000000000001</v>
      </c>
      <c r="F396" s="222"/>
      <c r="G396" s="222"/>
      <c r="H396" s="222"/>
      <c r="I396" s="222"/>
      <c r="J396" s="222"/>
      <c r="K396" s="222"/>
      <c r="L396" s="222"/>
      <c r="M396" s="222"/>
      <c r="N396" s="221"/>
      <c r="O396" s="221"/>
      <c r="P396" s="221"/>
      <c r="Q396" s="221"/>
      <c r="R396" s="222"/>
      <c r="S396" s="222"/>
      <c r="T396" s="222"/>
      <c r="U396" s="222"/>
      <c r="V396" s="222"/>
      <c r="W396" s="222"/>
      <c r="X396" s="222"/>
      <c r="Y396" s="222"/>
      <c r="Z396" s="212"/>
      <c r="AA396" s="212"/>
      <c r="AB396" s="212"/>
      <c r="AC396" s="212"/>
      <c r="AD396" s="212"/>
      <c r="AE396" s="212"/>
      <c r="AF396" s="212"/>
      <c r="AG396" s="212" t="s">
        <v>288</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3" x14ac:dyDescent="0.2">
      <c r="A397" s="219"/>
      <c r="B397" s="220"/>
      <c r="C397" s="249" t="s">
        <v>904</v>
      </c>
      <c r="D397" s="226"/>
      <c r="E397" s="227">
        <v>0.61524000000000001</v>
      </c>
      <c r="F397" s="222"/>
      <c r="G397" s="222"/>
      <c r="H397" s="222"/>
      <c r="I397" s="222"/>
      <c r="J397" s="222"/>
      <c r="K397" s="222"/>
      <c r="L397" s="222"/>
      <c r="M397" s="222"/>
      <c r="N397" s="221"/>
      <c r="O397" s="221"/>
      <c r="P397" s="221"/>
      <c r="Q397" s="221"/>
      <c r="R397" s="222"/>
      <c r="S397" s="222"/>
      <c r="T397" s="222"/>
      <c r="U397" s="222"/>
      <c r="V397" s="222"/>
      <c r="W397" s="222"/>
      <c r="X397" s="222"/>
      <c r="Y397" s="222"/>
      <c r="Z397" s="212"/>
      <c r="AA397" s="212"/>
      <c r="AB397" s="212"/>
      <c r="AC397" s="212"/>
      <c r="AD397" s="212"/>
      <c r="AE397" s="212"/>
      <c r="AF397" s="212"/>
      <c r="AG397" s="212" t="s">
        <v>288</v>
      </c>
      <c r="AH397" s="212">
        <v>0</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49" t="s">
        <v>905</v>
      </c>
      <c r="D398" s="226"/>
      <c r="E398" s="227">
        <v>0.61524000000000001</v>
      </c>
      <c r="F398" s="222"/>
      <c r="G398" s="222"/>
      <c r="H398" s="222"/>
      <c r="I398" s="222"/>
      <c r="J398" s="222"/>
      <c r="K398" s="222"/>
      <c r="L398" s="222"/>
      <c r="M398" s="222"/>
      <c r="N398" s="221"/>
      <c r="O398" s="221"/>
      <c r="P398" s="221"/>
      <c r="Q398" s="221"/>
      <c r="R398" s="222"/>
      <c r="S398" s="222"/>
      <c r="T398" s="222"/>
      <c r="U398" s="222"/>
      <c r="V398" s="222"/>
      <c r="W398" s="222"/>
      <c r="X398" s="222"/>
      <c r="Y398" s="222"/>
      <c r="Z398" s="212"/>
      <c r="AA398" s="212"/>
      <c r="AB398" s="212"/>
      <c r="AC398" s="212"/>
      <c r="AD398" s="212"/>
      <c r="AE398" s="212"/>
      <c r="AF398" s="212"/>
      <c r="AG398" s="212" t="s">
        <v>288</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49" t="s">
        <v>906</v>
      </c>
      <c r="D399" s="226"/>
      <c r="E399" s="227">
        <v>0.14399999999999999</v>
      </c>
      <c r="F399" s="222"/>
      <c r="G399" s="222"/>
      <c r="H399" s="222"/>
      <c r="I399" s="222"/>
      <c r="J399" s="222"/>
      <c r="K399" s="222"/>
      <c r="L399" s="222"/>
      <c r="M399" s="222"/>
      <c r="N399" s="221"/>
      <c r="O399" s="221"/>
      <c r="P399" s="221"/>
      <c r="Q399" s="221"/>
      <c r="R399" s="222"/>
      <c r="S399" s="222"/>
      <c r="T399" s="222"/>
      <c r="U399" s="222"/>
      <c r="V399" s="222"/>
      <c r="W399" s="222"/>
      <c r="X399" s="222"/>
      <c r="Y399" s="222"/>
      <c r="Z399" s="212"/>
      <c r="AA399" s="212"/>
      <c r="AB399" s="212"/>
      <c r="AC399" s="212"/>
      <c r="AD399" s="212"/>
      <c r="AE399" s="212"/>
      <c r="AF399" s="212"/>
      <c r="AG399" s="212" t="s">
        <v>288</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1" x14ac:dyDescent="0.2">
      <c r="A400" s="236">
        <v>94</v>
      </c>
      <c r="B400" s="237" t="s">
        <v>907</v>
      </c>
      <c r="C400" s="247" t="s">
        <v>908</v>
      </c>
      <c r="D400" s="238" t="s">
        <v>439</v>
      </c>
      <c r="E400" s="239">
        <v>634.16297999999995</v>
      </c>
      <c r="F400" s="240"/>
      <c r="G400" s="241">
        <f>ROUND(E400*F400,2)</f>
        <v>0</v>
      </c>
      <c r="H400" s="240"/>
      <c r="I400" s="241">
        <f>ROUND(E400*H400,2)</f>
        <v>0</v>
      </c>
      <c r="J400" s="240"/>
      <c r="K400" s="241">
        <f>ROUND(E400*J400,2)</f>
        <v>0</v>
      </c>
      <c r="L400" s="241">
        <v>21</v>
      </c>
      <c r="M400" s="241">
        <f>G400*(1+L400/100)</f>
        <v>0</v>
      </c>
      <c r="N400" s="239">
        <v>0</v>
      </c>
      <c r="O400" s="239">
        <f>ROUND(E400*N400,2)</f>
        <v>0</v>
      </c>
      <c r="P400" s="239">
        <v>5.8999999999999997E-2</v>
      </c>
      <c r="Q400" s="239">
        <f>ROUND(E400*P400,2)</f>
        <v>37.42</v>
      </c>
      <c r="R400" s="241" t="s">
        <v>892</v>
      </c>
      <c r="S400" s="241" t="s">
        <v>280</v>
      </c>
      <c r="T400" s="242" t="s">
        <v>441</v>
      </c>
      <c r="U400" s="222">
        <v>0.59</v>
      </c>
      <c r="V400" s="222">
        <f>ROUND(E400*U400,2)</f>
        <v>374.16</v>
      </c>
      <c r="W400" s="222"/>
      <c r="X400" s="222" t="s">
        <v>399</v>
      </c>
      <c r="Y400" s="222" t="s">
        <v>283</v>
      </c>
      <c r="Z400" s="212"/>
      <c r="AA400" s="212"/>
      <c r="AB400" s="212"/>
      <c r="AC400" s="212"/>
      <c r="AD400" s="212"/>
      <c r="AE400" s="212"/>
      <c r="AF400" s="212"/>
      <c r="AG400" s="212" t="s">
        <v>400</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ht="22.5" outlineLevel="2" x14ac:dyDescent="0.2">
      <c r="A401" s="219"/>
      <c r="B401" s="220"/>
      <c r="C401" s="264" t="s">
        <v>909</v>
      </c>
      <c r="D401" s="256"/>
      <c r="E401" s="256"/>
      <c r="F401" s="256"/>
      <c r="G401" s="256"/>
      <c r="H401" s="222"/>
      <c r="I401" s="222"/>
      <c r="J401" s="222"/>
      <c r="K401" s="222"/>
      <c r="L401" s="222"/>
      <c r="M401" s="222"/>
      <c r="N401" s="221"/>
      <c r="O401" s="221"/>
      <c r="P401" s="221"/>
      <c r="Q401" s="221"/>
      <c r="R401" s="222"/>
      <c r="S401" s="222"/>
      <c r="T401" s="222"/>
      <c r="U401" s="222"/>
      <c r="V401" s="222"/>
      <c r="W401" s="222"/>
      <c r="X401" s="222"/>
      <c r="Y401" s="222"/>
      <c r="Z401" s="212"/>
      <c r="AA401" s="212"/>
      <c r="AB401" s="212"/>
      <c r="AC401" s="212"/>
      <c r="AD401" s="212"/>
      <c r="AE401" s="212"/>
      <c r="AF401" s="212"/>
      <c r="AG401" s="212" t="s">
        <v>448</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43" t="str">
        <f>C401</f>
        <v>bez odstupu, po hrubém vybourání otvorů v jakémkoliv zdivu cihelném, včetně pomocného lešení o výšce podlahy do 1900 mm a pro zatížení do 1,5 kPa  (150 kg/m2),</v>
      </c>
      <c r="BB401" s="212"/>
      <c r="BC401" s="212"/>
      <c r="BD401" s="212"/>
      <c r="BE401" s="212"/>
      <c r="BF401" s="212"/>
      <c r="BG401" s="212"/>
      <c r="BH401" s="212"/>
    </row>
    <row r="402" spans="1:60" ht="22.5" outlineLevel="2" x14ac:dyDescent="0.2">
      <c r="A402" s="219"/>
      <c r="B402" s="220"/>
      <c r="C402" s="249" t="s">
        <v>531</v>
      </c>
      <c r="D402" s="226"/>
      <c r="E402" s="227">
        <v>197.33580000000001</v>
      </c>
      <c r="F402" s="222"/>
      <c r="G402" s="222"/>
      <c r="H402" s="222"/>
      <c r="I402" s="222"/>
      <c r="J402" s="222"/>
      <c r="K402" s="222"/>
      <c r="L402" s="222"/>
      <c r="M402" s="222"/>
      <c r="N402" s="221"/>
      <c r="O402" s="221"/>
      <c r="P402" s="221"/>
      <c r="Q402" s="221"/>
      <c r="R402" s="222"/>
      <c r="S402" s="222"/>
      <c r="T402" s="222"/>
      <c r="U402" s="222"/>
      <c r="V402" s="222"/>
      <c r="W402" s="222"/>
      <c r="X402" s="222"/>
      <c r="Y402" s="222"/>
      <c r="Z402" s="212"/>
      <c r="AA402" s="212"/>
      <c r="AB402" s="212"/>
      <c r="AC402" s="212"/>
      <c r="AD402" s="212"/>
      <c r="AE402" s="212"/>
      <c r="AF402" s="212"/>
      <c r="AG402" s="212" t="s">
        <v>288</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49" t="s">
        <v>532</v>
      </c>
      <c r="D403" s="226"/>
      <c r="E403" s="227">
        <v>34.306399999999996</v>
      </c>
      <c r="F403" s="222"/>
      <c r="G403" s="222"/>
      <c r="H403" s="222"/>
      <c r="I403" s="222"/>
      <c r="J403" s="222"/>
      <c r="K403" s="222"/>
      <c r="L403" s="222"/>
      <c r="M403" s="222"/>
      <c r="N403" s="221"/>
      <c r="O403" s="221"/>
      <c r="P403" s="221"/>
      <c r="Q403" s="221"/>
      <c r="R403" s="222"/>
      <c r="S403" s="222"/>
      <c r="T403" s="222"/>
      <c r="U403" s="222"/>
      <c r="V403" s="222"/>
      <c r="W403" s="222"/>
      <c r="X403" s="222"/>
      <c r="Y403" s="222"/>
      <c r="Z403" s="212"/>
      <c r="AA403" s="212"/>
      <c r="AB403" s="212"/>
      <c r="AC403" s="212"/>
      <c r="AD403" s="212"/>
      <c r="AE403" s="212"/>
      <c r="AF403" s="212"/>
      <c r="AG403" s="212" t="s">
        <v>288</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49" t="s">
        <v>533</v>
      </c>
      <c r="D404" s="226"/>
      <c r="E404" s="227">
        <v>129.36680000000001</v>
      </c>
      <c r="F404" s="222"/>
      <c r="G404" s="222"/>
      <c r="H404" s="222"/>
      <c r="I404" s="222"/>
      <c r="J404" s="222"/>
      <c r="K404" s="222"/>
      <c r="L404" s="222"/>
      <c r="M404" s="222"/>
      <c r="N404" s="221"/>
      <c r="O404" s="221"/>
      <c r="P404" s="221"/>
      <c r="Q404" s="221"/>
      <c r="R404" s="222"/>
      <c r="S404" s="222"/>
      <c r="T404" s="222"/>
      <c r="U404" s="222"/>
      <c r="V404" s="222"/>
      <c r="W404" s="222"/>
      <c r="X404" s="222"/>
      <c r="Y404" s="222"/>
      <c r="Z404" s="212"/>
      <c r="AA404" s="212"/>
      <c r="AB404" s="212"/>
      <c r="AC404" s="212"/>
      <c r="AD404" s="212"/>
      <c r="AE404" s="212"/>
      <c r="AF404" s="212"/>
      <c r="AG404" s="212" t="s">
        <v>288</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49" t="s">
        <v>534</v>
      </c>
      <c r="D405" s="226"/>
      <c r="E405" s="227">
        <v>59.237000000000002</v>
      </c>
      <c r="F405" s="222"/>
      <c r="G405" s="222"/>
      <c r="H405" s="222"/>
      <c r="I405" s="222"/>
      <c r="J405" s="222"/>
      <c r="K405" s="222"/>
      <c r="L405" s="222"/>
      <c r="M405" s="222"/>
      <c r="N405" s="221"/>
      <c r="O405" s="221"/>
      <c r="P405" s="221"/>
      <c r="Q405" s="221"/>
      <c r="R405" s="222"/>
      <c r="S405" s="222"/>
      <c r="T405" s="222"/>
      <c r="U405" s="222"/>
      <c r="V405" s="222"/>
      <c r="W405" s="222"/>
      <c r="X405" s="222"/>
      <c r="Y405" s="222"/>
      <c r="Z405" s="212"/>
      <c r="AA405" s="212"/>
      <c r="AB405" s="212"/>
      <c r="AC405" s="212"/>
      <c r="AD405" s="212"/>
      <c r="AE405" s="212"/>
      <c r="AF405" s="212"/>
      <c r="AG405" s="212" t="s">
        <v>288</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49" t="s">
        <v>535</v>
      </c>
      <c r="D406" s="226"/>
      <c r="E406" s="227">
        <v>34.5062</v>
      </c>
      <c r="F406" s="222"/>
      <c r="G406" s="222"/>
      <c r="H406" s="222"/>
      <c r="I406" s="222"/>
      <c r="J406" s="222"/>
      <c r="K406" s="222"/>
      <c r="L406" s="222"/>
      <c r="M406" s="222"/>
      <c r="N406" s="221"/>
      <c r="O406" s="221"/>
      <c r="P406" s="221"/>
      <c r="Q406" s="221"/>
      <c r="R406" s="222"/>
      <c r="S406" s="222"/>
      <c r="T406" s="222"/>
      <c r="U406" s="222"/>
      <c r="V406" s="222"/>
      <c r="W406" s="222"/>
      <c r="X406" s="222"/>
      <c r="Y406" s="222"/>
      <c r="Z406" s="212"/>
      <c r="AA406" s="212"/>
      <c r="AB406" s="212"/>
      <c r="AC406" s="212"/>
      <c r="AD406" s="212"/>
      <c r="AE406" s="212"/>
      <c r="AF406" s="212"/>
      <c r="AG406" s="212" t="s">
        <v>288</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3" x14ac:dyDescent="0.2">
      <c r="A407" s="219"/>
      <c r="B407" s="220"/>
      <c r="C407" s="249" t="s">
        <v>536</v>
      </c>
      <c r="D407" s="226"/>
      <c r="E407" s="227">
        <v>18.781199999999998</v>
      </c>
      <c r="F407" s="222"/>
      <c r="G407" s="222"/>
      <c r="H407" s="222"/>
      <c r="I407" s="222"/>
      <c r="J407" s="222"/>
      <c r="K407" s="222"/>
      <c r="L407" s="222"/>
      <c r="M407" s="222"/>
      <c r="N407" s="221"/>
      <c r="O407" s="221"/>
      <c r="P407" s="221"/>
      <c r="Q407" s="221"/>
      <c r="R407" s="222"/>
      <c r="S407" s="222"/>
      <c r="T407" s="222"/>
      <c r="U407" s="222"/>
      <c r="V407" s="222"/>
      <c r="W407" s="222"/>
      <c r="X407" s="222"/>
      <c r="Y407" s="222"/>
      <c r="Z407" s="212"/>
      <c r="AA407" s="212"/>
      <c r="AB407" s="212"/>
      <c r="AC407" s="212"/>
      <c r="AD407" s="212"/>
      <c r="AE407" s="212"/>
      <c r="AF407" s="212"/>
      <c r="AG407" s="212" t="s">
        <v>288</v>
      </c>
      <c r="AH407" s="212">
        <v>0</v>
      </c>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3" x14ac:dyDescent="0.2">
      <c r="A408" s="219"/>
      <c r="B408" s="220"/>
      <c r="C408" s="249" t="s">
        <v>537</v>
      </c>
      <c r="D408" s="226"/>
      <c r="E408" s="227">
        <v>101.53688</v>
      </c>
      <c r="F408" s="222"/>
      <c r="G408" s="222"/>
      <c r="H408" s="222"/>
      <c r="I408" s="222"/>
      <c r="J408" s="222"/>
      <c r="K408" s="222"/>
      <c r="L408" s="222"/>
      <c r="M408" s="222"/>
      <c r="N408" s="221"/>
      <c r="O408" s="221"/>
      <c r="P408" s="221"/>
      <c r="Q408" s="221"/>
      <c r="R408" s="222"/>
      <c r="S408" s="222"/>
      <c r="T408" s="222"/>
      <c r="U408" s="222"/>
      <c r="V408" s="222"/>
      <c r="W408" s="222"/>
      <c r="X408" s="222"/>
      <c r="Y408" s="222"/>
      <c r="Z408" s="212"/>
      <c r="AA408" s="212"/>
      <c r="AB408" s="212"/>
      <c r="AC408" s="212"/>
      <c r="AD408" s="212"/>
      <c r="AE408" s="212"/>
      <c r="AF408" s="212"/>
      <c r="AG408" s="212" t="s">
        <v>288</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ht="22.5" outlineLevel="3" x14ac:dyDescent="0.2">
      <c r="A409" s="219"/>
      <c r="B409" s="220"/>
      <c r="C409" s="249" t="s">
        <v>538</v>
      </c>
      <c r="D409" s="226"/>
      <c r="E409" s="227">
        <v>30.376999999999999</v>
      </c>
      <c r="F409" s="222"/>
      <c r="G409" s="222"/>
      <c r="H409" s="222"/>
      <c r="I409" s="222"/>
      <c r="J409" s="222"/>
      <c r="K409" s="222"/>
      <c r="L409" s="222"/>
      <c r="M409" s="222"/>
      <c r="N409" s="221"/>
      <c r="O409" s="221"/>
      <c r="P409" s="221"/>
      <c r="Q409" s="221"/>
      <c r="R409" s="222"/>
      <c r="S409" s="222"/>
      <c r="T409" s="222"/>
      <c r="U409" s="222"/>
      <c r="V409" s="222"/>
      <c r="W409" s="222"/>
      <c r="X409" s="222"/>
      <c r="Y409" s="222"/>
      <c r="Z409" s="212"/>
      <c r="AA409" s="212"/>
      <c r="AB409" s="212"/>
      <c r="AC409" s="212"/>
      <c r="AD409" s="212"/>
      <c r="AE409" s="212"/>
      <c r="AF409" s="212"/>
      <c r="AG409" s="212" t="s">
        <v>288</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
      <c r="A410" s="219"/>
      <c r="B410" s="220"/>
      <c r="C410" s="249" t="s">
        <v>539</v>
      </c>
      <c r="D410" s="226"/>
      <c r="E410" s="227">
        <v>11.418200000000001</v>
      </c>
      <c r="F410" s="222"/>
      <c r="G410" s="222"/>
      <c r="H410" s="222"/>
      <c r="I410" s="222"/>
      <c r="J410" s="222"/>
      <c r="K410" s="222"/>
      <c r="L410" s="222"/>
      <c r="M410" s="222"/>
      <c r="N410" s="221"/>
      <c r="O410" s="221"/>
      <c r="P410" s="221"/>
      <c r="Q410" s="221"/>
      <c r="R410" s="222"/>
      <c r="S410" s="222"/>
      <c r="T410" s="222"/>
      <c r="U410" s="222"/>
      <c r="V410" s="222"/>
      <c r="W410" s="222"/>
      <c r="X410" s="222"/>
      <c r="Y410" s="222"/>
      <c r="Z410" s="212"/>
      <c r="AA410" s="212"/>
      <c r="AB410" s="212"/>
      <c r="AC410" s="212"/>
      <c r="AD410" s="212"/>
      <c r="AE410" s="212"/>
      <c r="AF410" s="212"/>
      <c r="AG410" s="212" t="s">
        <v>288</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ht="22.5" outlineLevel="3" x14ac:dyDescent="0.2">
      <c r="A411" s="219"/>
      <c r="B411" s="220"/>
      <c r="C411" s="249" t="s">
        <v>910</v>
      </c>
      <c r="D411" s="226"/>
      <c r="E411" s="227">
        <v>17.297499999999999</v>
      </c>
      <c r="F411" s="222"/>
      <c r="G411" s="222"/>
      <c r="H411" s="222"/>
      <c r="I411" s="222"/>
      <c r="J411" s="222"/>
      <c r="K411" s="222"/>
      <c r="L411" s="222"/>
      <c r="M411" s="222"/>
      <c r="N411" s="221"/>
      <c r="O411" s="221"/>
      <c r="P411" s="221"/>
      <c r="Q411" s="221"/>
      <c r="R411" s="222"/>
      <c r="S411" s="222"/>
      <c r="T411" s="222"/>
      <c r="U411" s="222"/>
      <c r="V411" s="222"/>
      <c r="W411" s="222"/>
      <c r="X411" s="222"/>
      <c r="Y411" s="222"/>
      <c r="Z411" s="212"/>
      <c r="AA411" s="212"/>
      <c r="AB411" s="212"/>
      <c r="AC411" s="212"/>
      <c r="AD411" s="212"/>
      <c r="AE411" s="212"/>
      <c r="AF411" s="212"/>
      <c r="AG411" s="212" t="s">
        <v>288</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1" x14ac:dyDescent="0.2">
      <c r="A412" s="236">
        <v>95</v>
      </c>
      <c r="B412" s="237" t="s">
        <v>911</v>
      </c>
      <c r="C412" s="247" t="s">
        <v>912</v>
      </c>
      <c r="D412" s="238" t="s">
        <v>492</v>
      </c>
      <c r="E412" s="239">
        <v>1894</v>
      </c>
      <c r="F412" s="240"/>
      <c r="G412" s="241">
        <f>ROUND(E412*F412,2)</f>
        <v>0</v>
      </c>
      <c r="H412" s="240"/>
      <c r="I412" s="241">
        <f>ROUND(E412*H412,2)</f>
        <v>0</v>
      </c>
      <c r="J412" s="240"/>
      <c r="K412" s="241">
        <f>ROUND(E412*J412,2)</f>
        <v>0</v>
      </c>
      <c r="L412" s="241">
        <v>21</v>
      </c>
      <c r="M412" s="241">
        <f>G412*(1+L412/100)</f>
        <v>0</v>
      </c>
      <c r="N412" s="239">
        <v>0</v>
      </c>
      <c r="O412" s="239">
        <f>ROUND(E412*N412,2)</f>
        <v>0</v>
      </c>
      <c r="P412" s="239">
        <v>0</v>
      </c>
      <c r="Q412" s="239">
        <f>ROUND(E412*P412,2)</f>
        <v>0</v>
      </c>
      <c r="R412" s="241" t="s">
        <v>892</v>
      </c>
      <c r="S412" s="241" t="s">
        <v>280</v>
      </c>
      <c r="T412" s="242" t="s">
        <v>441</v>
      </c>
      <c r="U412" s="222">
        <v>0.03</v>
      </c>
      <c r="V412" s="222">
        <f>ROUND(E412*U412,2)</f>
        <v>56.82</v>
      </c>
      <c r="W412" s="222"/>
      <c r="X412" s="222" t="s">
        <v>399</v>
      </c>
      <c r="Y412" s="222" t="s">
        <v>283</v>
      </c>
      <c r="Z412" s="212"/>
      <c r="AA412" s="212"/>
      <c r="AB412" s="212"/>
      <c r="AC412" s="212"/>
      <c r="AD412" s="212"/>
      <c r="AE412" s="212"/>
      <c r="AF412" s="212"/>
      <c r="AG412" s="212" t="s">
        <v>400</v>
      </c>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2" x14ac:dyDescent="0.2">
      <c r="A413" s="219"/>
      <c r="B413" s="220"/>
      <c r="C413" s="264" t="s">
        <v>913</v>
      </c>
      <c r="D413" s="256"/>
      <c r="E413" s="256"/>
      <c r="F413" s="256"/>
      <c r="G413" s="256"/>
      <c r="H413" s="222"/>
      <c r="I413" s="222"/>
      <c r="J413" s="222"/>
      <c r="K413" s="222"/>
      <c r="L413" s="222"/>
      <c r="M413" s="222"/>
      <c r="N413" s="221"/>
      <c r="O413" s="221"/>
      <c r="P413" s="221"/>
      <c r="Q413" s="221"/>
      <c r="R413" s="222"/>
      <c r="S413" s="222"/>
      <c r="T413" s="222"/>
      <c r="U413" s="222"/>
      <c r="V413" s="222"/>
      <c r="W413" s="222"/>
      <c r="X413" s="222"/>
      <c r="Y413" s="222"/>
      <c r="Z413" s="212"/>
      <c r="AA413" s="212"/>
      <c r="AB413" s="212"/>
      <c r="AC413" s="212"/>
      <c r="AD413" s="212"/>
      <c r="AE413" s="212"/>
      <c r="AF413" s="212"/>
      <c r="AG413" s="212" t="s">
        <v>448</v>
      </c>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1" x14ac:dyDescent="0.2">
      <c r="A414" s="236">
        <v>96</v>
      </c>
      <c r="B414" s="237" t="s">
        <v>914</v>
      </c>
      <c r="C414" s="247" t="s">
        <v>915</v>
      </c>
      <c r="D414" s="238" t="s">
        <v>492</v>
      </c>
      <c r="E414" s="239">
        <v>22</v>
      </c>
      <c r="F414" s="240"/>
      <c r="G414" s="241">
        <f>ROUND(E414*F414,2)</f>
        <v>0</v>
      </c>
      <c r="H414" s="240"/>
      <c r="I414" s="241">
        <f>ROUND(E414*H414,2)</f>
        <v>0</v>
      </c>
      <c r="J414" s="240"/>
      <c r="K414" s="241">
        <f>ROUND(E414*J414,2)</f>
        <v>0</v>
      </c>
      <c r="L414" s="241">
        <v>21</v>
      </c>
      <c r="M414" s="241">
        <f>G414*(1+L414/100)</f>
        <v>0</v>
      </c>
      <c r="N414" s="239">
        <v>0</v>
      </c>
      <c r="O414" s="239">
        <f>ROUND(E414*N414,2)</f>
        <v>0</v>
      </c>
      <c r="P414" s="239">
        <v>0</v>
      </c>
      <c r="Q414" s="239">
        <f>ROUND(E414*P414,2)</f>
        <v>0</v>
      </c>
      <c r="R414" s="241" t="s">
        <v>892</v>
      </c>
      <c r="S414" s="241" t="s">
        <v>280</v>
      </c>
      <c r="T414" s="242" t="s">
        <v>441</v>
      </c>
      <c r="U414" s="222">
        <v>0.05</v>
      </c>
      <c r="V414" s="222">
        <f>ROUND(E414*U414,2)</f>
        <v>1.1000000000000001</v>
      </c>
      <c r="W414" s="222"/>
      <c r="X414" s="222" t="s">
        <v>399</v>
      </c>
      <c r="Y414" s="222" t="s">
        <v>283</v>
      </c>
      <c r="Z414" s="212"/>
      <c r="AA414" s="212"/>
      <c r="AB414" s="212"/>
      <c r="AC414" s="212"/>
      <c r="AD414" s="212"/>
      <c r="AE414" s="212"/>
      <c r="AF414" s="212"/>
      <c r="AG414" s="212" t="s">
        <v>400</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2" x14ac:dyDescent="0.2">
      <c r="A415" s="219"/>
      <c r="B415" s="220"/>
      <c r="C415" s="264" t="s">
        <v>913</v>
      </c>
      <c r="D415" s="256"/>
      <c r="E415" s="256"/>
      <c r="F415" s="256"/>
      <c r="G415" s="256"/>
      <c r="H415" s="222"/>
      <c r="I415" s="222"/>
      <c r="J415" s="222"/>
      <c r="K415" s="222"/>
      <c r="L415" s="222"/>
      <c r="M415" s="222"/>
      <c r="N415" s="221"/>
      <c r="O415" s="221"/>
      <c r="P415" s="221"/>
      <c r="Q415" s="221"/>
      <c r="R415" s="222"/>
      <c r="S415" s="222"/>
      <c r="T415" s="222"/>
      <c r="U415" s="222"/>
      <c r="V415" s="222"/>
      <c r="W415" s="222"/>
      <c r="X415" s="222"/>
      <c r="Y415" s="222"/>
      <c r="Z415" s="212"/>
      <c r="AA415" s="212"/>
      <c r="AB415" s="212"/>
      <c r="AC415" s="212"/>
      <c r="AD415" s="212"/>
      <c r="AE415" s="212"/>
      <c r="AF415" s="212"/>
      <c r="AG415" s="212" t="s">
        <v>448</v>
      </c>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1" x14ac:dyDescent="0.2">
      <c r="A416" s="236">
        <v>97</v>
      </c>
      <c r="B416" s="237" t="s">
        <v>916</v>
      </c>
      <c r="C416" s="247" t="s">
        <v>917</v>
      </c>
      <c r="D416" s="238" t="s">
        <v>439</v>
      </c>
      <c r="E416" s="239">
        <v>48.314599999999999</v>
      </c>
      <c r="F416" s="240"/>
      <c r="G416" s="241">
        <f>ROUND(E416*F416,2)</f>
        <v>0</v>
      </c>
      <c r="H416" s="240"/>
      <c r="I416" s="241">
        <f>ROUND(E416*H416,2)</f>
        <v>0</v>
      </c>
      <c r="J416" s="240"/>
      <c r="K416" s="241">
        <f>ROUND(E416*J416,2)</f>
        <v>0</v>
      </c>
      <c r="L416" s="241">
        <v>21</v>
      </c>
      <c r="M416" s="241">
        <f>G416*(1+L416/100)</f>
        <v>0</v>
      </c>
      <c r="N416" s="239">
        <v>2.1900000000000001E-3</v>
      </c>
      <c r="O416" s="239">
        <f>ROUND(E416*N416,2)</f>
        <v>0.11</v>
      </c>
      <c r="P416" s="239">
        <v>4.1000000000000002E-2</v>
      </c>
      <c r="Q416" s="239">
        <f>ROUND(E416*P416,2)</f>
        <v>1.98</v>
      </c>
      <c r="R416" s="241" t="s">
        <v>892</v>
      </c>
      <c r="S416" s="241" t="s">
        <v>280</v>
      </c>
      <c r="T416" s="242" t="s">
        <v>441</v>
      </c>
      <c r="U416" s="222">
        <v>0.52</v>
      </c>
      <c r="V416" s="222">
        <f>ROUND(E416*U416,2)</f>
        <v>25.12</v>
      </c>
      <c r="W416" s="222"/>
      <c r="X416" s="222" t="s">
        <v>399</v>
      </c>
      <c r="Y416" s="222" t="s">
        <v>283</v>
      </c>
      <c r="Z416" s="212"/>
      <c r="AA416" s="212"/>
      <c r="AB416" s="212"/>
      <c r="AC416" s="212"/>
      <c r="AD416" s="212"/>
      <c r="AE416" s="212"/>
      <c r="AF416" s="212"/>
      <c r="AG416" s="212" t="s">
        <v>400</v>
      </c>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2" x14ac:dyDescent="0.2">
      <c r="A417" s="219"/>
      <c r="B417" s="220"/>
      <c r="C417" s="264" t="s">
        <v>900</v>
      </c>
      <c r="D417" s="256"/>
      <c r="E417" s="256"/>
      <c r="F417" s="256"/>
      <c r="G417" s="256"/>
      <c r="H417" s="222"/>
      <c r="I417" s="222"/>
      <c r="J417" s="222"/>
      <c r="K417" s="222"/>
      <c r="L417" s="222"/>
      <c r="M417" s="222"/>
      <c r="N417" s="221"/>
      <c r="O417" s="221"/>
      <c r="P417" s="221"/>
      <c r="Q417" s="221"/>
      <c r="R417" s="222"/>
      <c r="S417" s="222"/>
      <c r="T417" s="222"/>
      <c r="U417" s="222"/>
      <c r="V417" s="222"/>
      <c r="W417" s="222"/>
      <c r="X417" s="222"/>
      <c r="Y417" s="222"/>
      <c r="Z417" s="212"/>
      <c r="AA417" s="212"/>
      <c r="AB417" s="212"/>
      <c r="AC417" s="212"/>
      <c r="AD417" s="212"/>
      <c r="AE417" s="212"/>
      <c r="AF417" s="212"/>
      <c r="AG417" s="212" t="s">
        <v>448</v>
      </c>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2" x14ac:dyDescent="0.2">
      <c r="A418" s="219"/>
      <c r="B418" s="220"/>
      <c r="C418" s="249" t="s">
        <v>918</v>
      </c>
      <c r="D418" s="226"/>
      <c r="E418" s="227">
        <v>38.768000000000001</v>
      </c>
      <c r="F418" s="222"/>
      <c r="G418" s="222"/>
      <c r="H418" s="222"/>
      <c r="I418" s="222"/>
      <c r="J418" s="222"/>
      <c r="K418" s="222"/>
      <c r="L418" s="222"/>
      <c r="M418" s="222"/>
      <c r="N418" s="221"/>
      <c r="O418" s="221"/>
      <c r="P418" s="221"/>
      <c r="Q418" s="221"/>
      <c r="R418" s="222"/>
      <c r="S418" s="222"/>
      <c r="T418" s="222"/>
      <c r="U418" s="222"/>
      <c r="V418" s="222"/>
      <c r="W418" s="222"/>
      <c r="X418" s="222"/>
      <c r="Y418" s="222"/>
      <c r="Z418" s="212"/>
      <c r="AA418" s="212"/>
      <c r="AB418" s="212"/>
      <c r="AC418" s="212"/>
      <c r="AD418" s="212"/>
      <c r="AE418" s="212"/>
      <c r="AF418" s="212"/>
      <c r="AG418" s="212" t="s">
        <v>288</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3" x14ac:dyDescent="0.2">
      <c r="A419" s="219"/>
      <c r="B419" s="220"/>
      <c r="C419" s="249" t="s">
        <v>919</v>
      </c>
      <c r="D419" s="226"/>
      <c r="E419" s="227">
        <v>9.5465999999999998</v>
      </c>
      <c r="F419" s="222"/>
      <c r="G419" s="222"/>
      <c r="H419" s="222"/>
      <c r="I419" s="222"/>
      <c r="J419" s="222"/>
      <c r="K419" s="222"/>
      <c r="L419" s="222"/>
      <c r="M419" s="222"/>
      <c r="N419" s="221"/>
      <c r="O419" s="221"/>
      <c r="P419" s="221"/>
      <c r="Q419" s="221"/>
      <c r="R419" s="222"/>
      <c r="S419" s="222"/>
      <c r="T419" s="222"/>
      <c r="U419" s="222"/>
      <c r="V419" s="222"/>
      <c r="W419" s="222"/>
      <c r="X419" s="222"/>
      <c r="Y419" s="222"/>
      <c r="Z419" s="212"/>
      <c r="AA419" s="212"/>
      <c r="AB419" s="212"/>
      <c r="AC419" s="212"/>
      <c r="AD419" s="212"/>
      <c r="AE419" s="212"/>
      <c r="AF419" s="212"/>
      <c r="AG419" s="212" t="s">
        <v>288</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1" x14ac:dyDescent="0.2">
      <c r="A420" s="236">
        <v>98</v>
      </c>
      <c r="B420" s="237" t="s">
        <v>920</v>
      </c>
      <c r="C420" s="247" t="s">
        <v>921</v>
      </c>
      <c r="D420" s="238" t="s">
        <v>439</v>
      </c>
      <c r="E420" s="239">
        <v>109.0622</v>
      </c>
      <c r="F420" s="240"/>
      <c r="G420" s="241">
        <f>ROUND(E420*F420,2)</f>
        <v>0</v>
      </c>
      <c r="H420" s="240"/>
      <c r="I420" s="241">
        <f>ROUND(E420*H420,2)</f>
        <v>0</v>
      </c>
      <c r="J420" s="240"/>
      <c r="K420" s="241">
        <f>ROUND(E420*J420,2)</f>
        <v>0</v>
      </c>
      <c r="L420" s="241">
        <v>21</v>
      </c>
      <c r="M420" s="241">
        <f>G420*(1+L420/100)</f>
        <v>0</v>
      </c>
      <c r="N420" s="239">
        <v>1E-3</v>
      </c>
      <c r="O420" s="239">
        <f>ROUND(E420*N420,2)</f>
        <v>0.11</v>
      </c>
      <c r="P420" s="239">
        <v>3.1E-2</v>
      </c>
      <c r="Q420" s="239">
        <f>ROUND(E420*P420,2)</f>
        <v>3.38</v>
      </c>
      <c r="R420" s="241" t="s">
        <v>892</v>
      </c>
      <c r="S420" s="241" t="s">
        <v>280</v>
      </c>
      <c r="T420" s="242" t="s">
        <v>441</v>
      </c>
      <c r="U420" s="222">
        <v>0.33100000000000002</v>
      </c>
      <c r="V420" s="222">
        <f>ROUND(E420*U420,2)</f>
        <v>36.1</v>
      </c>
      <c r="W420" s="222"/>
      <c r="X420" s="222" t="s">
        <v>399</v>
      </c>
      <c r="Y420" s="222" t="s">
        <v>283</v>
      </c>
      <c r="Z420" s="212"/>
      <c r="AA420" s="212"/>
      <c r="AB420" s="212"/>
      <c r="AC420" s="212"/>
      <c r="AD420" s="212"/>
      <c r="AE420" s="212"/>
      <c r="AF420" s="212"/>
      <c r="AG420" s="212" t="s">
        <v>400</v>
      </c>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2" x14ac:dyDescent="0.2">
      <c r="A421" s="219"/>
      <c r="B421" s="220"/>
      <c r="C421" s="264" t="s">
        <v>900</v>
      </c>
      <c r="D421" s="256"/>
      <c r="E421" s="256"/>
      <c r="F421" s="256"/>
      <c r="G421" s="256"/>
      <c r="H421" s="222"/>
      <c r="I421" s="222"/>
      <c r="J421" s="222"/>
      <c r="K421" s="222"/>
      <c r="L421" s="222"/>
      <c r="M421" s="222"/>
      <c r="N421" s="221"/>
      <c r="O421" s="221"/>
      <c r="P421" s="221"/>
      <c r="Q421" s="221"/>
      <c r="R421" s="222"/>
      <c r="S421" s="222"/>
      <c r="T421" s="222"/>
      <c r="U421" s="222"/>
      <c r="V421" s="222"/>
      <c r="W421" s="222"/>
      <c r="X421" s="222"/>
      <c r="Y421" s="222"/>
      <c r="Z421" s="212"/>
      <c r="AA421" s="212"/>
      <c r="AB421" s="212"/>
      <c r="AC421" s="212"/>
      <c r="AD421" s="212"/>
      <c r="AE421" s="212"/>
      <c r="AF421" s="212"/>
      <c r="AG421" s="212" t="s">
        <v>448</v>
      </c>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2" x14ac:dyDescent="0.2">
      <c r="A422" s="219"/>
      <c r="B422" s="220"/>
      <c r="C422" s="249" t="s">
        <v>922</v>
      </c>
      <c r="D422" s="226"/>
      <c r="E422" s="227">
        <v>80.074399999999997</v>
      </c>
      <c r="F422" s="222"/>
      <c r="G422" s="222"/>
      <c r="H422" s="222"/>
      <c r="I422" s="222"/>
      <c r="J422" s="222"/>
      <c r="K422" s="222"/>
      <c r="L422" s="222"/>
      <c r="M422" s="222"/>
      <c r="N422" s="221"/>
      <c r="O422" s="221"/>
      <c r="P422" s="221"/>
      <c r="Q422" s="221"/>
      <c r="R422" s="222"/>
      <c r="S422" s="222"/>
      <c r="T422" s="222"/>
      <c r="U422" s="222"/>
      <c r="V422" s="222"/>
      <c r="W422" s="222"/>
      <c r="X422" s="222"/>
      <c r="Y422" s="222"/>
      <c r="Z422" s="212"/>
      <c r="AA422" s="212"/>
      <c r="AB422" s="212"/>
      <c r="AC422" s="212"/>
      <c r="AD422" s="212"/>
      <c r="AE422" s="212"/>
      <c r="AF422" s="212"/>
      <c r="AG422" s="212" t="s">
        <v>288</v>
      </c>
      <c r="AH422" s="212">
        <v>0</v>
      </c>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3" x14ac:dyDescent="0.2">
      <c r="A423" s="219"/>
      <c r="B423" s="220"/>
      <c r="C423" s="249" t="s">
        <v>923</v>
      </c>
      <c r="D423" s="226"/>
      <c r="E423" s="227">
        <v>8.8469999999999995</v>
      </c>
      <c r="F423" s="222"/>
      <c r="G423" s="222"/>
      <c r="H423" s="222"/>
      <c r="I423" s="222"/>
      <c r="J423" s="222"/>
      <c r="K423" s="222"/>
      <c r="L423" s="222"/>
      <c r="M423" s="222"/>
      <c r="N423" s="221"/>
      <c r="O423" s="221"/>
      <c r="P423" s="221"/>
      <c r="Q423" s="221"/>
      <c r="R423" s="222"/>
      <c r="S423" s="222"/>
      <c r="T423" s="222"/>
      <c r="U423" s="222"/>
      <c r="V423" s="222"/>
      <c r="W423" s="222"/>
      <c r="X423" s="222"/>
      <c r="Y423" s="222"/>
      <c r="Z423" s="212"/>
      <c r="AA423" s="212"/>
      <c r="AB423" s="212"/>
      <c r="AC423" s="212"/>
      <c r="AD423" s="212"/>
      <c r="AE423" s="212"/>
      <c r="AF423" s="212"/>
      <c r="AG423" s="212" t="s">
        <v>288</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49" t="s">
        <v>924</v>
      </c>
      <c r="D424" s="226"/>
      <c r="E424" s="227">
        <v>8.2913999999999994</v>
      </c>
      <c r="F424" s="222"/>
      <c r="G424" s="222"/>
      <c r="H424" s="222"/>
      <c r="I424" s="222"/>
      <c r="J424" s="222"/>
      <c r="K424" s="222"/>
      <c r="L424" s="222"/>
      <c r="M424" s="222"/>
      <c r="N424" s="221"/>
      <c r="O424" s="221"/>
      <c r="P424" s="221"/>
      <c r="Q424" s="221"/>
      <c r="R424" s="222"/>
      <c r="S424" s="222"/>
      <c r="T424" s="222"/>
      <c r="U424" s="222"/>
      <c r="V424" s="222"/>
      <c r="W424" s="222"/>
      <c r="X424" s="222"/>
      <c r="Y424" s="222"/>
      <c r="Z424" s="212"/>
      <c r="AA424" s="212"/>
      <c r="AB424" s="212"/>
      <c r="AC424" s="212"/>
      <c r="AD424" s="212"/>
      <c r="AE424" s="212"/>
      <c r="AF424" s="212"/>
      <c r="AG424" s="212" t="s">
        <v>288</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49" t="s">
        <v>925</v>
      </c>
      <c r="D425" s="226"/>
      <c r="E425" s="227">
        <v>11.849399999999999</v>
      </c>
      <c r="F425" s="222"/>
      <c r="G425" s="222"/>
      <c r="H425" s="222"/>
      <c r="I425" s="222"/>
      <c r="J425" s="222"/>
      <c r="K425" s="222"/>
      <c r="L425" s="222"/>
      <c r="M425" s="222"/>
      <c r="N425" s="221"/>
      <c r="O425" s="221"/>
      <c r="P425" s="221"/>
      <c r="Q425" s="221"/>
      <c r="R425" s="222"/>
      <c r="S425" s="222"/>
      <c r="T425" s="222"/>
      <c r="U425" s="222"/>
      <c r="V425" s="222"/>
      <c r="W425" s="222"/>
      <c r="X425" s="222"/>
      <c r="Y425" s="222"/>
      <c r="Z425" s="212"/>
      <c r="AA425" s="212"/>
      <c r="AB425" s="212"/>
      <c r="AC425" s="212"/>
      <c r="AD425" s="212"/>
      <c r="AE425" s="212"/>
      <c r="AF425" s="212"/>
      <c r="AG425" s="212" t="s">
        <v>288</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1" x14ac:dyDescent="0.2">
      <c r="A426" s="236">
        <v>99</v>
      </c>
      <c r="B426" s="237" t="s">
        <v>926</v>
      </c>
      <c r="C426" s="247" t="s">
        <v>927</v>
      </c>
      <c r="D426" s="238" t="s">
        <v>439</v>
      </c>
      <c r="E426" s="239">
        <v>700.06799999999998</v>
      </c>
      <c r="F426" s="240"/>
      <c r="G426" s="241">
        <f>ROUND(E426*F426,2)</f>
        <v>0</v>
      </c>
      <c r="H426" s="240"/>
      <c r="I426" s="241">
        <f>ROUND(E426*H426,2)</f>
        <v>0</v>
      </c>
      <c r="J426" s="240"/>
      <c r="K426" s="241">
        <f>ROUND(E426*J426,2)</f>
        <v>0</v>
      </c>
      <c r="L426" s="241">
        <v>21</v>
      </c>
      <c r="M426" s="241">
        <f>G426*(1+L426/100)</f>
        <v>0</v>
      </c>
      <c r="N426" s="239">
        <v>9.2000000000000003E-4</v>
      </c>
      <c r="O426" s="239">
        <f>ROUND(E426*N426,2)</f>
        <v>0.64</v>
      </c>
      <c r="P426" s="239">
        <v>2.7E-2</v>
      </c>
      <c r="Q426" s="239">
        <f>ROUND(E426*P426,2)</f>
        <v>18.899999999999999</v>
      </c>
      <c r="R426" s="241" t="s">
        <v>892</v>
      </c>
      <c r="S426" s="241" t="s">
        <v>280</v>
      </c>
      <c r="T426" s="242" t="s">
        <v>441</v>
      </c>
      <c r="U426" s="222">
        <v>0.26300000000000001</v>
      </c>
      <c r="V426" s="222">
        <f>ROUND(E426*U426,2)</f>
        <v>184.12</v>
      </c>
      <c r="W426" s="222"/>
      <c r="X426" s="222" t="s">
        <v>399</v>
      </c>
      <c r="Y426" s="222" t="s">
        <v>283</v>
      </c>
      <c r="Z426" s="212"/>
      <c r="AA426" s="212"/>
      <c r="AB426" s="212"/>
      <c r="AC426" s="212"/>
      <c r="AD426" s="212"/>
      <c r="AE426" s="212"/>
      <c r="AF426" s="212"/>
      <c r="AG426" s="212" t="s">
        <v>400</v>
      </c>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2" x14ac:dyDescent="0.2">
      <c r="A427" s="219"/>
      <c r="B427" s="220"/>
      <c r="C427" s="264" t="s">
        <v>900</v>
      </c>
      <c r="D427" s="256"/>
      <c r="E427" s="256"/>
      <c r="F427" s="256"/>
      <c r="G427" s="256"/>
      <c r="H427" s="222"/>
      <c r="I427" s="222"/>
      <c r="J427" s="222"/>
      <c r="K427" s="222"/>
      <c r="L427" s="222"/>
      <c r="M427" s="222"/>
      <c r="N427" s="221"/>
      <c r="O427" s="221"/>
      <c r="P427" s="221"/>
      <c r="Q427" s="221"/>
      <c r="R427" s="222"/>
      <c r="S427" s="222"/>
      <c r="T427" s="222"/>
      <c r="U427" s="222"/>
      <c r="V427" s="222"/>
      <c r="W427" s="222"/>
      <c r="X427" s="222"/>
      <c r="Y427" s="222"/>
      <c r="Z427" s="212"/>
      <c r="AA427" s="212"/>
      <c r="AB427" s="212"/>
      <c r="AC427" s="212"/>
      <c r="AD427" s="212"/>
      <c r="AE427" s="212"/>
      <c r="AF427" s="212"/>
      <c r="AG427" s="212" t="s">
        <v>448</v>
      </c>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2" x14ac:dyDescent="0.2">
      <c r="A428" s="219"/>
      <c r="B428" s="220"/>
      <c r="C428" s="249" t="s">
        <v>928</v>
      </c>
      <c r="D428" s="226"/>
      <c r="E428" s="227">
        <v>661.23900000000003</v>
      </c>
      <c r="F428" s="222"/>
      <c r="G428" s="222"/>
      <c r="H428" s="222"/>
      <c r="I428" s="222"/>
      <c r="J428" s="222"/>
      <c r="K428" s="222"/>
      <c r="L428" s="222"/>
      <c r="M428" s="222"/>
      <c r="N428" s="221"/>
      <c r="O428" s="221"/>
      <c r="P428" s="221"/>
      <c r="Q428" s="221"/>
      <c r="R428" s="222"/>
      <c r="S428" s="222"/>
      <c r="T428" s="222"/>
      <c r="U428" s="222"/>
      <c r="V428" s="222"/>
      <c r="W428" s="222"/>
      <c r="X428" s="222"/>
      <c r="Y428" s="222"/>
      <c r="Z428" s="212"/>
      <c r="AA428" s="212"/>
      <c r="AB428" s="212"/>
      <c r="AC428" s="212"/>
      <c r="AD428" s="212"/>
      <c r="AE428" s="212"/>
      <c r="AF428" s="212"/>
      <c r="AG428" s="212" t="s">
        <v>288</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49" t="s">
        <v>929</v>
      </c>
      <c r="D429" s="226"/>
      <c r="E429" s="227">
        <v>38.829000000000001</v>
      </c>
      <c r="F429" s="222"/>
      <c r="G429" s="222"/>
      <c r="H429" s="222"/>
      <c r="I429" s="222"/>
      <c r="J429" s="222"/>
      <c r="K429" s="222"/>
      <c r="L429" s="222"/>
      <c r="M429" s="222"/>
      <c r="N429" s="221"/>
      <c r="O429" s="221"/>
      <c r="P429" s="221"/>
      <c r="Q429" s="221"/>
      <c r="R429" s="222"/>
      <c r="S429" s="222"/>
      <c r="T429" s="222"/>
      <c r="U429" s="222"/>
      <c r="V429" s="222"/>
      <c r="W429" s="222"/>
      <c r="X429" s="222"/>
      <c r="Y429" s="222"/>
      <c r="Z429" s="212"/>
      <c r="AA429" s="212"/>
      <c r="AB429" s="212"/>
      <c r="AC429" s="212"/>
      <c r="AD429" s="212"/>
      <c r="AE429" s="212"/>
      <c r="AF429" s="212"/>
      <c r="AG429" s="212" t="s">
        <v>288</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1" x14ac:dyDescent="0.2">
      <c r="A430" s="236">
        <v>100</v>
      </c>
      <c r="B430" s="237" t="s">
        <v>930</v>
      </c>
      <c r="C430" s="247" t="s">
        <v>931</v>
      </c>
      <c r="D430" s="238" t="s">
        <v>439</v>
      </c>
      <c r="E430" s="239">
        <v>472.68939999999998</v>
      </c>
      <c r="F430" s="240"/>
      <c r="G430" s="241">
        <f>ROUND(E430*F430,2)</f>
        <v>0</v>
      </c>
      <c r="H430" s="240"/>
      <c r="I430" s="241">
        <f>ROUND(E430*H430,2)</f>
        <v>0</v>
      </c>
      <c r="J430" s="240"/>
      <c r="K430" s="241">
        <f>ROUND(E430*J430,2)</f>
        <v>0</v>
      </c>
      <c r="L430" s="241">
        <v>21</v>
      </c>
      <c r="M430" s="241">
        <f>G430*(1+L430/100)</f>
        <v>0</v>
      </c>
      <c r="N430" s="239">
        <v>8.1999999999999998E-4</v>
      </c>
      <c r="O430" s="239">
        <f>ROUND(E430*N430,2)</f>
        <v>0.39</v>
      </c>
      <c r="P430" s="239">
        <v>2.3E-2</v>
      </c>
      <c r="Q430" s="239">
        <f>ROUND(E430*P430,2)</f>
        <v>10.87</v>
      </c>
      <c r="R430" s="241" t="s">
        <v>892</v>
      </c>
      <c r="S430" s="241" t="s">
        <v>280</v>
      </c>
      <c r="T430" s="242" t="s">
        <v>441</v>
      </c>
      <c r="U430" s="222">
        <v>0.215</v>
      </c>
      <c r="V430" s="222">
        <f>ROUND(E430*U430,2)</f>
        <v>101.63</v>
      </c>
      <c r="W430" s="222"/>
      <c r="X430" s="222" t="s">
        <v>399</v>
      </c>
      <c r="Y430" s="222" t="s">
        <v>283</v>
      </c>
      <c r="Z430" s="212"/>
      <c r="AA430" s="212"/>
      <c r="AB430" s="212"/>
      <c r="AC430" s="212"/>
      <c r="AD430" s="212"/>
      <c r="AE430" s="212"/>
      <c r="AF430" s="212"/>
      <c r="AG430" s="212" t="s">
        <v>400</v>
      </c>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2" x14ac:dyDescent="0.2">
      <c r="A431" s="219"/>
      <c r="B431" s="220"/>
      <c r="C431" s="264" t="s">
        <v>900</v>
      </c>
      <c r="D431" s="256"/>
      <c r="E431" s="256"/>
      <c r="F431" s="256"/>
      <c r="G431" s="256"/>
      <c r="H431" s="222"/>
      <c r="I431" s="222"/>
      <c r="J431" s="222"/>
      <c r="K431" s="222"/>
      <c r="L431" s="222"/>
      <c r="M431" s="222"/>
      <c r="N431" s="221"/>
      <c r="O431" s="221"/>
      <c r="P431" s="221"/>
      <c r="Q431" s="221"/>
      <c r="R431" s="222"/>
      <c r="S431" s="222"/>
      <c r="T431" s="222"/>
      <c r="U431" s="222"/>
      <c r="V431" s="222"/>
      <c r="W431" s="222"/>
      <c r="X431" s="222"/>
      <c r="Y431" s="222"/>
      <c r="Z431" s="212"/>
      <c r="AA431" s="212"/>
      <c r="AB431" s="212"/>
      <c r="AC431" s="212"/>
      <c r="AD431" s="212"/>
      <c r="AE431" s="212"/>
      <c r="AF431" s="212"/>
      <c r="AG431" s="212" t="s">
        <v>448</v>
      </c>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2" x14ac:dyDescent="0.2">
      <c r="A432" s="219"/>
      <c r="B432" s="220"/>
      <c r="C432" s="249" t="s">
        <v>932</v>
      </c>
      <c r="D432" s="226"/>
      <c r="E432" s="227">
        <v>239.3108</v>
      </c>
      <c r="F432" s="222"/>
      <c r="G432" s="222"/>
      <c r="H432" s="222"/>
      <c r="I432" s="222"/>
      <c r="J432" s="222"/>
      <c r="K432" s="222"/>
      <c r="L432" s="222"/>
      <c r="M432" s="222"/>
      <c r="N432" s="221"/>
      <c r="O432" s="221"/>
      <c r="P432" s="221"/>
      <c r="Q432" s="221"/>
      <c r="R432" s="222"/>
      <c r="S432" s="222"/>
      <c r="T432" s="222"/>
      <c r="U432" s="222"/>
      <c r="V432" s="222"/>
      <c r="W432" s="222"/>
      <c r="X432" s="222"/>
      <c r="Y432" s="222"/>
      <c r="Z432" s="212"/>
      <c r="AA432" s="212"/>
      <c r="AB432" s="212"/>
      <c r="AC432" s="212"/>
      <c r="AD432" s="212"/>
      <c r="AE432" s="212"/>
      <c r="AF432" s="212"/>
      <c r="AG432" s="212" t="s">
        <v>288</v>
      </c>
      <c r="AH432" s="212">
        <v>0</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49" t="s">
        <v>933</v>
      </c>
      <c r="D433" s="226"/>
      <c r="E433" s="227">
        <v>233.37860000000001</v>
      </c>
      <c r="F433" s="222"/>
      <c r="G433" s="222"/>
      <c r="H433" s="222"/>
      <c r="I433" s="222"/>
      <c r="J433" s="222"/>
      <c r="K433" s="222"/>
      <c r="L433" s="222"/>
      <c r="M433" s="222"/>
      <c r="N433" s="221"/>
      <c r="O433" s="221"/>
      <c r="P433" s="221"/>
      <c r="Q433" s="221"/>
      <c r="R433" s="222"/>
      <c r="S433" s="222"/>
      <c r="T433" s="222"/>
      <c r="U433" s="222"/>
      <c r="V433" s="222"/>
      <c r="W433" s="222"/>
      <c r="X433" s="222"/>
      <c r="Y433" s="222"/>
      <c r="Z433" s="212"/>
      <c r="AA433" s="212"/>
      <c r="AB433" s="212"/>
      <c r="AC433" s="212"/>
      <c r="AD433" s="212"/>
      <c r="AE433" s="212"/>
      <c r="AF433" s="212"/>
      <c r="AG433" s="212" t="s">
        <v>288</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1" x14ac:dyDescent="0.2">
      <c r="A434" s="236">
        <v>101</v>
      </c>
      <c r="B434" s="237" t="s">
        <v>934</v>
      </c>
      <c r="C434" s="247" t="s">
        <v>935</v>
      </c>
      <c r="D434" s="238" t="s">
        <v>439</v>
      </c>
      <c r="E434" s="239">
        <v>11.311</v>
      </c>
      <c r="F434" s="240"/>
      <c r="G434" s="241">
        <f>ROUND(E434*F434,2)</f>
        <v>0</v>
      </c>
      <c r="H434" s="240"/>
      <c r="I434" s="241">
        <f>ROUND(E434*H434,2)</f>
        <v>0</v>
      </c>
      <c r="J434" s="240"/>
      <c r="K434" s="241">
        <f>ROUND(E434*J434,2)</f>
        <v>0</v>
      </c>
      <c r="L434" s="241">
        <v>21</v>
      </c>
      <c r="M434" s="241">
        <f>G434*(1+L434/100)</f>
        <v>0</v>
      </c>
      <c r="N434" s="239">
        <v>1.17E-3</v>
      </c>
      <c r="O434" s="239">
        <f>ROUND(E434*N434,2)</f>
        <v>0.01</v>
      </c>
      <c r="P434" s="239">
        <v>8.7999999999999995E-2</v>
      </c>
      <c r="Q434" s="239">
        <f>ROUND(E434*P434,2)</f>
        <v>1</v>
      </c>
      <c r="R434" s="241" t="s">
        <v>892</v>
      </c>
      <c r="S434" s="241" t="s">
        <v>280</v>
      </c>
      <c r="T434" s="242" t="s">
        <v>441</v>
      </c>
      <c r="U434" s="222">
        <v>0.55600000000000005</v>
      </c>
      <c r="V434" s="222">
        <f>ROUND(E434*U434,2)</f>
        <v>6.29</v>
      </c>
      <c r="W434" s="222"/>
      <c r="X434" s="222" t="s">
        <v>399</v>
      </c>
      <c r="Y434" s="222" t="s">
        <v>283</v>
      </c>
      <c r="Z434" s="212"/>
      <c r="AA434" s="212"/>
      <c r="AB434" s="212"/>
      <c r="AC434" s="212"/>
      <c r="AD434" s="212"/>
      <c r="AE434" s="212"/>
      <c r="AF434" s="212"/>
      <c r="AG434" s="212" t="s">
        <v>400</v>
      </c>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2" x14ac:dyDescent="0.2">
      <c r="A435" s="219"/>
      <c r="B435" s="220"/>
      <c r="C435" s="264" t="s">
        <v>900</v>
      </c>
      <c r="D435" s="256"/>
      <c r="E435" s="256"/>
      <c r="F435" s="256"/>
      <c r="G435" s="256"/>
      <c r="H435" s="222"/>
      <c r="I435" s="222"/>
      <c r="J435" s="222"/>
      <c r="K435" s="222"/>
      <c r="L435" s="222"/>
      <c r="M435" s="222"/>
      <c r="N435" s="221"/>
      <c r="O435" s="221"/>
      <c r="P435" s="221"/>
      <c r="Q435" s="221"/>
      <c r="R435" s="222"/>
      <c r="S435" s="222"/>
      <c r="T435" s="222"/>
      <c r="U435" s="222"/>
      <c r="V435" s="222"/>
      <c r="W435" s="222"/>
      <c r="X435" s="222"/>
      <c r="Y435" s="222"/>
      <c r="Z435" s="212"/>
      <c r="AA435" s="212"/>
      <c r="AB435" s="212"/>
      <c r="AC435" s="212"/>
      <c r="AD435" s="212"/>
      <c r="AE435" s="212"/>
      <c r="AF435" s="212"/>
      <c r="AG435" s="212" t="s">
        <v>448</v>
      </c>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2" x14ac:dyDescent="0.2">
      <c r="A436" s="219"/>
      <c r="B436" s="220"/>
      <c r="C436" s="249" t="s">
        <v>936</v>
      </c>
      <c r="D436" s="226"/>
      <c r="E436" s="227">
        <v>11.311</v>
      </c>
      <c r="F436" s="222"/>
      <c r="G436" s="222"/>
      <c r="H436" s="222"/>
      <c r="I436" s="222"/>
      <c r="J436" s="222"/>
      <c r="K436" s="222"/>
      <c r="L436" s="222"/>
      <c r="M436" s="222"/>
      <c r="N436" s="221"/>
      <c r="O436" s="221"/>
      <c r="P436" s="221"/>
      <c r="Q436" s="221"/>
      <c r="R436" s="222"/>
      <c r="S436" s="222"/>
      <c r="T436" s="222"/>
      <c r="U436" s="222"/>
      <c r="V436" s="222"/>
      <c r="W436" s="222"/>
      <c r="X436" s="222"/>
      <c r="Y436" s="222"/>
      <c r="Z436" s="212"/>
      <c r="AA436" s="212"/>
      <c r="AB436" s="212"/>
      <c r="AC436" s="212"/>
      <c r="AD436" s="212"/>
      <c r="AE436" s="212"/>
      <c r="AF436" s="212"/>
      <c r="AG436" s="212" t="s">
        <v>288</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1" x14ac:dyDescent="0.2">
      <c r="A437" s="236">
        <v>102</v>
      </c>
      <c r="B437" s="237" t="s">
        <v>937</v>
      </c>
      <c r="C437" s="247" t="s">
        <v>938</v>
      </c>
      <c r="D437" s="238" t="s">
        <v>439</v>
      </c>
      <c r="E437" s="239">
        <v>20.915199999999999</v>
      </c>
      <c r="F437" s="240"/>
      <c r="G437" s="241">
        <f>ROUND(E437*F437,2)</f>
        <v>0</v>
      </c>
      <c r="H437" s="240"/>
      <c r="I437" s="241">
        <f>ROUND(E437*H437,2)</f>
        <v>0</v>
      </c>
      <c r="J437" s="240"/>
      <c r="K437" s="241">
        <f>ROUND(E437*J437,2)</f>
        <v>0</v>
      </c>
      <c r="L437" s="241">
        <v>21</v>
      </c>
      <c r="M437" s="241">
        <f>G437*(1+L437/100)</f>
        <v>0</v>
      </c>
      <c r="N437" s="239">
        <v>1E-3</v>
      </c>
      <c r="O437" s="239">
        <f>ROUND(E437*N437,2)</f>
        <v>0.02</v>
      </c>
      <c r="P437" s="239">
        <v>6.7000000000000004E-2</v>
      </c>
      <c r="Q437" s="239">
        <f>ROUND(E437*P437,2)</f>
        <v>1.4</v>
      </c>
      <c r="R437" s="241" t="s">
        <v>892</v>
      </c>
      <c r="S437" s="241" t="s">
        <v>280</v>
      </c>
      <c r="T437" s="242" t="s">
        <v>441</v>
      </c>
      <c r="U437" s="222">
        <v>0.53300000000000003</v>
      </c>
      <c r="V437" s="222">
        <f>ROUND(E437*U437,2)</f>
        <v>11.15</v>
      </c>
      <c r="W437" s="222"/>
      <c r="X437" s="222" t="s">
        <v>399</v>
      </c>
      <c r="Y437" s="222" t="s">
        <v>283</v>
      </c>
      <c r="Z437" s="212"/>
      <c r="AA437" s="212"/>
      <c r="AB437" s="212"/>
      <c r="AC437" s="212"/>
      <c r="AD437" s="212"/>
      <c r="AE437" s="212"/>
      <c r="AF437" s="212"/>
      <c r="AG437" s="212" t="s">
        <v>400</v>
      </c>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2" x14ac:dyDescent="0.2">
      <c r="A438" s="219"/>
      <c r="B438" s="220"/>
      <c r="C438" s="264" t="s">
        <v>900</v>
      </c>
      <c r="D438" s="256"/>
      <c r="E438" s="256"/>
      <c r="F438" s="256"/>
      <c r="G438" s="256"/>
      <c r="H438" s="222"/>
      <c r="I438" s="222"/>
      <c r="J438" s="222"/>
      <c r="K438" s="222"/>
      <c r="L438" s="222"/>
      <c r="M438" s="222"/>
      <c r="N438" s="221"/>
      <c r="O438" s="221"/>
      <c r="P438" s="221"/>
      <c r="Q438" s="221"/>
      <c r="R438" s="222"/>
      <c r="S438" s="222"/>
      <c r="T438" s="222"/>
      <c r="U438" s="222"/>
      <c r="V438" s="222"/>
      <c r="W438" s="222"/>
      <c r="X438" s="222"/>
      <c r="Y438" s="222"/>
      <c r="Z438" s="212"/>
      <c r="AA438" s="212"/>
      <c r="AB438" s="212"/>
      <c r="AC438" s="212"/>
      <c r="AD438" s="212"/>
      <c r="AE438" s="212"/>
      <c r="AF438" s="212"/>
      <c r="AG438" s="212" t="s">
        <v>448</v>
      </c>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2" x14ac:dyDescent="0.2">
      <c r="A439" s="219"/>
      <c r="B439" s="220"/>
      <c r="C439" s="249" t="s">
        <v>939</v>
      </c>
      <c r="D439" s="226"/>
      <c r="E439" s="227">
        <v>20.915199999999999</v>
      </c>
      <c r="F439" s="222"/>
      <c r="G439" s="222"/>
      <c r="H439" s="222"/>
      <c r="I439" s="222"/>
      <c r="J439" s="222"/>
      <c r="K439" s="222"/>
      <c r="L439" s="222"/>
      <c r="M439" s="222"/>
      <c r="N439" s="221"/>
      <c r="O439" s="221"/>
      <c r="P439" s="221"/>
      <c r="Q439" s="221"/>
      <c r="R439" s="222"/>
      <c r="S439" s="222"/>
      <c r="T439" s="222"/>
      <c r="U439" s="222"/>
      <c r="V439" s="222"/>
      <c r="W439" s="222"/>
      <c r="X439" s="222"/>
      <c r="Y439" s="222"/>
      <c r="Z439" s="212"/>
      <c r="AA439" s="212"/>
      <c r="AB439" s="212"/>
      <c r="AC439" s="212"/>
      <c r="AD439" s="212"/>
      <c r="AE439" s="212"/>
      <c r="AF439" s="212"/>
      <c r="AG439" s="212" t="s">
        <v>288</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1" x14ac:dyDescent="0.2">
      <c r="A440" s="236">
        <v>103</v>
      </c>
      <c r="B440" s="237" t="s">
        <v>940</v>
      </c>
      <c r="C440" s="247" t="s">
        <v>941</v>
      </c>
      <c r="D440" s="238" t="s">
        <v>439</v>
      </c>
      <c r="E440" s="239">
        <v>300.83999999999997</v>
      </c>
      <c r="F440" s="240"/>
      <c r="G440" s="241">
        <f>ROUND(E440*F440,2)</f>
        <v>0</v>
      </c>
      <c r="H440" s="240"/>
      <c r="I440" s="241">
        <f>ROUND(E440*H440,2)</f>
        <v>0</v>
      </c>
      <c r="J440" s="240"/>
      <c r="K440" s="241">
        <f>ROUND(E440*J440,2)</f>
        <v>0</v>
      </c>
      <c r="L440" s="241">
        <v>21</v>
      </c>
      <c r="M440" s="241">
        <f>G440*(1+L440/100)</f>
        <v>0</v>
      </c>
      <c r="N440" s="239">
        <v>0</v>
      </c>
      <c r="O440" s="239">
        <f>ROUND(E440*N440,2)</f>
        <v>0</v>
      </c>
      <c r="P440" s="239">
        <v>4.0000000000000001E-3</v>
      </c>
      <c r="Q440" s="239">
        <f>ROUND(E440*P440,2)</f>
        <v>1.2</v>
      </c>
      <c r="R440" s="241" t="s">
        <v>892</v>
      </c>
      <c r="S440" s="241" t="s">
        <v>280</v>
      </c>
      <c r="T440" s="242" t="s">
        <v>441</v>
      </c>
      <c r="U440" s="222">
        <v>3.9E-2</v>
      </c>
      <c r="V440" s="222">
        <f>ROUND(E440*U440,2)</f>
        <v>11.73</v>
      </c>
      <c r="W440" s="222"/>
      <c r="X440" s="222" t="s">
        <v>399</v>
      </c>
      <c r="Y440" s="222" t="s">
        <v>283</v>
      </c>
      <c r="Z440" s="212"/>
      <c r="AA440" s="212"/>
      <c r="AB440" s="212"/>
      <c r="AC440" s="212"/>
      <c r="AD440" s="212"/>
      <c r="AE440" s="212"/>
      <c r="AF440" s="212"/>
      <c r="AG440" s="212" t="s">
        <v>400</v>
      </c>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2" x14ac:dyDescent="0.2">
      <c r="A441" s="219"/>
      <c r="B441" s="220"/>
      <c r="C441" s="264" t="s">
        <v>900</v>
      </c>
      <c r="D441" s="256"/>
      <c r="E441" s="256"/>
      <c r="F441" s="256"/>
      <c r="G441" s="256"/>
      <c r="H441" s="222"/>
      <c r="I441" s="222"/>
      <c r="J441" s="222"/>
      <c r="K441" s="222"/>
      <c r="L441" s="222"/>
      <c r="M441" s="222"/>
      <c r="N441" s="221"/>
      <c r="O441" s="221"/>
      <c r="P441" s="221"/>
      <c r="Q441" s="221"/>
      <c r="R441" s="222"/>
      <c r="S441" s="222"/>
      <c r="T441" s="222"/>
      <c r="U441" s="222"/>
      <c r="V441" s="222"/>
      <c r="W441" s="222"/>
      <c r="X441" s="222"/>
      <c r="Y441" s="222"/>
      <c r="Z441" s="212"/>
      <c r="AA441" s="212"/>
      <c r="AB441" s="212"/>
      <c r="AC441" s="212"/>
      <c r="AD441" s="212"/>
      <c r="AE441" s="212"/>
      <c r="AF441" s="212"/>
      <c r="AG441" s="212" t="s">
        <v>448</v>
      </c>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1" x14ac:dyDescent="0.2">
      <c r="A442" s="236">
        <v>104</v>
      </c>
      <c r="B442" s="237" t="s">
        <v>942</v>
      </c>
      <c r="C442" s="247" t="s">
        <v>943</v>
      </c>
      <c r="D442" s="238" t="s">
        <v>492</v>
      </c>
      <c r="E442" s="239">
        <v>3</v>
      </c>
      <c r="F442" s="240"/>
      <c r="G442" s="241">
        <f>ROUND(E442*F442,2)</f>
        <v>0</v>
      </c>
      <c r="H442" s="240"/>
      <c r="I442" s="241">
        <f>ROUND(E442*H442,2)</f>
        <v>0</v>
      </c>
      <c r="J442" s="240"/>
      <c r="K442" s="241">
        <f>ROUND(E442*J442,2)</f>
        <v>0</v>
      </c>
      <c r="L442" s="241">
        <v>21</v>
      </c>
      <c r="M442" s="241">
        <f>G442*(1+L442/100)</f>
        <v>0</v>
      </c>
      <c r="N442" s="239">
        <v>0</v>
      </c>
      <c r="O442" s="239">
        <f>ROUND(E442*N442,2)</f>
        <v>0</v>
      </c>
      <c r="P442" s="239">
        <v>0</v>
      </c>
      <c r="Q442" s="239">
        <f>ROUND(E442*P442,2)</f>
        <v>0</v>
      </c>
      <c r="R442" s="241" t="s">
        <v>892</v>
      </c>
      <c r="S442" s="241" t="s">
        <v>280</v>
      </c>
      <c r="T442" s="242" t="s">
        <v>441</v>
      </c>
      <c r="U442" s="222">
        <v>0.06</v>
      </c>
      <c r="V442" s="222">
        <f>ROUND(E442*U442,2)</f>
        <v>0.18</v>
      </c>
      <c r="W442" s="222"/>
      <c r="X442" s="222" t="s">
        <v>399</v>
      </c>
      <c r="Y442" s="222" t="s">
        <v>283</v>
      </c>
      <c r="Z442" s="212"/>
      <c r="AA442" s="212"/>
      <c r="AB442" s="212"/>
      <c r="AC442" s="212"/>
      <c r="AD442" s="212"/>
      <c r="AE442" s="212"/>
      <c r="AF442" s="212"/>
      <c r="AG442" s="212" t="s">
        <v>400</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2" x14ac:dyDescent="0.2">
      <c r="A443" s="219"/>
      <c r="B443" s="220"/>
      <c r="C443" s="264" t="s">
        <v>944</v>
      </c>
      <c r="D443" s="256"/>
      <c r="E443" s="256"/>
      <c r="F443" s="256"/>
      <c r="G443" s="256"/>
      <c r="H443" s="222"/>
      <c r="I443" s="222"/>
      <c r="J443" s="222"/>
      <c r="K443" s="222"/>
      <c r="L443" s="222"/>
      <c r="M443" s="222"/>
      <c r="N443" s="221"/>
      <c r="O443" s="221"/>
      <c r="P443" s="221"/>
      <c r="Q443" s="221"/>
      <c r="R443" s="222"/>
      <c r="S443" s="222"/>
      <c r="T443" s="222"/>
      <c r="U443" s="222"/>
      <c r="V443" s="222"/>
      <c r="W443" s="222"/>
      <c r="X443" s="222"/>
      <c r="Y443" s="222"/>
      <c r="Z443" s="212"/>
      <c r="AA443" s="212"/>
      <c r="AB443" s="212"/>
      <c r="AC443" s="212"/>
      <c r="AD443" s="212"/>
      <c r="AE443" s="212"/>
      <c r="AF443" s="212"/>
      <c r="AG443" s="212" t="s">
        <v>448</v>
      </c>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2" x14ac:dyDescent="0.2">
      <c r="A444" s="219"/>
      <c r="B444" s="220"/>
      <c r="C444" s="249" t="s">
        <v>945</v>
      </c>
      <c r="D444" s="226"/>
      <c r="E444" s="227">
        <v>3</v>
      </c>
      <c r="F444" s="222"/>
      <c r="G444" s="222"/>
      <c r="H444" s="222"/>
      <c r="I444" s="222"/>
      <c r="J444" s="222"/>
      <c r="K444" s="222"/>
      <c r="L444" s="222"/>
      <c r="M444" s="222"/>
      <c r="N444" s="221"/>
      <c r="O444" s="221"/>
      <c r="P444" s="221"/>
      <c r="Q444" s="221"/>
      <c r="R444" s="222"/>
      <c r="S444" s="222"/>
      <c r="T444" s="222"/>
      <c r="U444" s="222"/>
      <c r="V444" s="222"/>
      <c r="W444" s="222"/>
      <c r="X444" s="222"/>
      <c r="Y444" s="222"/>
      <c r="Z444" s="212"/>
      <c r="AA444" s="212"/>
      <c r="AB444" s="212"/>
      <c r="AC444" s="212"/>
      <c r="AD444" s="212"/>
      <c r="AE444" s="212"/>
      <c r="AF444" s="212"/>
      <c r="AG444" s="212" t="s">
        <v>288</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ht="33.75" outlineLevel="1" x14ac:dyDescent="0.2">
      <c r="A445" s="236">
        <v>105</v>
      </c>
      <c r="B445" s="237" t="s">
        <v>946</v>
      </c>
      <c r="C445" s="247" t="s">
        <v>947</v>
      </c>
      <c r="D445" s="238" t="s">
        <v>439</v>
      </c>
      <c r="E445" s="239">
        <v>1.155</v>
      </c>
      <c r="F445" s="240"/>
      <c r="G445" s="241">
        <f>ROUND(E445*F445,2)</f>
        <v>0</v>
      </c>
      <c r="H445" s="240"/>
      <c r="I445" s="241">
        <f>ROUND(E445*H445,2)</f>
        <v>0</v>
      </c>
      <c r="J445" s="240"/>
      <c r="K445" s="241">
        <f>ROUND(E445*J445,2)</f>
        <v>0</v>
      </c>
      <c r="L445" s="241">
        <v>21</v>
      </c>
      <c r="M445" s="241">
        <f>G445*(1+L445/100)</f>
        <v>0</v>
      </c>
      <c r="N445" s="239">
        <v>3.0400000000000002E-3</v>
      </c>
      <c r="O445" s="239">
        <f>ROUND(E445*N445,2)</f>
        <v>0</v>
      </c>
      <c r="P445" s="239">
        <v>8.8999999999999996E-2</v>
      </c>
      <c r="Q445" s="239">
        <f>ROUND(E445*P445,2)</f>
        <v>0.1</v>
      </c>
      <c r="R445" s="241" t="s">
        <v>892</v>
      </c>
      <c r="S445" s="241" t="s">
        <v>280</v>
      </c>
      <c r="T445" s="242" t="s">
        <v>441</v>
      </c>
      <c r="U445" s="222">
        <v>1.49</v>
      </c>
      <c r="V445" s="222">
        <f>ROUND(E445*U445,2)</f>
        <v>1.72</v>
      </c>
      <c r="W445" s="222"/>
      <c r="X445" s="222" t="s">
        <v>399</v>
      </c>
      <c r="Y445" s="222" t="s">
        <v>283</v>
      </c>
      <c r="Z445" s="212"/>
      <c r="AA445" s="212"/>
      <c r="AB445" s="212"/>
      <c r="AC445" s="212"/>
      <c r="AD445" s="212"/>
      <c r="AE445" s="212"/>
      <c r="AF445" s="212"/>
      <c r="AG445" s="212" t="s">
        <v>400</v>
      </c>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2" x14ac:dyDescent="0.2">
      <c r="A446" s="219"/>
      <c r="B446" s="220"/>
      <c r="C446" s="249" t="s">
        <v>948</v>
      </c>
      <c r="D446" s="226"/>
      <c r="E446" s="227">
        <v>1.155</v>
      </c>
      <c r="F446" s="222"/>
      <c r="G446" s="222"/>
      <c r="H446" s="222"/>
      <c r="I446" s="222"/>
      <c r="J446" s="222"/>
      <c r="K446" s="222"/>
      <c r="L446" s="222"/>
      <c r="M446" s="222"/>
      <c r="N446" s="221"/>
      <c r="O446" s="221"/>
      <c r="P446" s="221"/>
      <c r="Q446" s="221"/>
      <c r="R446" s="222"/>
      <c r="S446" s="222"/>
      <c r="T446" s="222"/>
      <c r="U446" s="222"/>
      <c r="V446" s="222"/>
      <c r="W446" s="222"/>
      <c r="X446" s="222"/>
      <c r="Y446" s="222"/>
      <c r="Z446" s="212"/>
      <c r="AA446" s="212"/>
      <c r="AB446" s="212"/>
      <c r="AC446" s="212"/>
      <c r="AD446" s="212"/>
      <c r="AE446" s="212"/>
      <c r="AF446" s="212"/>
      <c r="AG446" s="212" t="s">
        <v>288</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1" x14ac:dyDescent="0.2">
      <c r="A447" s="257">
        <v>106</v>
      </c>
      <c r="B447" s="258" t="s">
        <v>949</v>
      </c>
      <c r="C447" s="265" t="s">
        <v>950</v>
      </c>
      <c r="D447" s="259" t="s">
        <v>564</v>
      </c>
      <c r="E447" s="260">
        <v>297.57</v>
      </c>
      <c r="F447" s="261"/>
      <c r="G447" s="262">
        <f>ROUND(E447*F447,2)</f>
        <v>0</v>
      </c>
      <c r="H447" s="261"/>
      <c r="I447" s="262">
        <f>ROUND(E447*H447,2)</f>
        <v>0</v>
      </c>
      <c r="J447" s="261"/>
      <c r="K447" s="262">
        <f>ROUND(E447*J447,2)</f>
        <v>0</v>
      </c>
      <c r="L447" s="262">
        <v>21</v>
      </c>
      <c r="M447" s="262">
        <f>G447*(1+L447/100)</f>
        <v>0</v>
      </c>
      <c r="N447" s="260">
        <v>0</v>
      </c>
      <c r="O447" s="260">
        <f>ROUND(E447*N447,2)</f>
        <v>0</v>
      </c>
      <c r="P447" s="260">
        <v>1.1129999999999999E-2</v>
      </c>
      <c r="Q447" s="260">
        <f>ROUND(E447*P447,2)</f>
        <v>3.31</v>
      </c>
      <c r="R447" s="262" t="s">
        <v>892</v>
      </c>
      <c r="S447" s="262" t="s">
        <v>280</v>
      </c>
      <c r="T447" s="263" t="s">
        <v>441</v>
      </c>
      <c r="U447" s="222">
        <v>8.3000000000000004E-2</v>
      </c>
      <c r="V447" s="222">
        <f>ROUND(E447*U447,2)</f>
        <v>24.7</v>
      </c>
      <c r="W447" s="222"/>
      <c r="X447" s="222" t="s">
        <v>399</v>
      </c>
      <c r="Y447" s="222" t="s">
        <v>283</v>
      </c>
      <c r="Z447" s="212"/>
      <c r="AA447" s="212"/>
      <c r="AB447" s="212"/>
      <c r="AC447" s="212"/>
      <c r="AD447" s="212"/>
      <c r="AE447" s="212"/>
      <c r="AF447" s="212"/>
      <c r="AG447" s="212" t="s">
        <v>400</v>
      </c>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1" x14ac:dyDescent="0.2">
      <c r="A448" s="236">
        <v>107</v>
      </c>
      <c r="B448" s="237" t="s">
        <v>949</v>
      </c>
      <c r="C448" s="247" t="s">
        <v>950</v>
      </c>
      <c r="D448" s="238" t="s">
        <v>564</v>
      </c>
      <c r="E448" s="239">
        <v>315.05</v>
      </c>
      <c r="F448" s="240"/>
      <c r="G448" s="241">
        <f>ROUND(E448*F448,2)</f>
        <v>0</v>
      </c>
      <c r="H448" s="240"/>
      <c r="I448" s="241">
        <f>ROUND(E448*H448,2)</f>
        <v>0</v>
      </c>
      <c r="J448" s="240"/>
      <c r="K448" s="241">
        <f>ROUND(E448*J448,2)</f>
        <v>0</v>
      </c>
      <c r="L448" s="241">
        <v>21</v>
      </c>
      <c r="M448" s="241">
        <f>G448*(1+L448/100)</f>
        <v>0</v>
      </c>
      <c r="N448" s="239">
        <v>0</v>
      </c>
      <c r="O448" s="239">
        <f>ROUND(E448*N448,2)</f>
        <v>0</v>
      </c>
      <c r="P448" s="239">
        <v>1.1129999999999999E-2</v>
      </c>
      <c r="Q448" s="239">
        <f>ROUND(E448*P448,2)</f>
        <v>3.51</v>
      </c>
      <c r="R448" s="241" t="s">
        <v>892</v>
      </c>
      <c r="S448" s="241" t="s">
        <v>280</v>
      </c>
      <c r="T448" s="242" t="s">
        <v>441</v>
      </c>
      <c r="U448" s="222">
        <v>8.3000000000000004E-2</v>
      </c>
      <c r="V448" s="222">
        <f>ROUND(E448*U448,2)</f>
        <v>26.15</v>
      </c>
      <c r="W448" s="222"/>
      <c r="X448" s="222" t="s">
        <v>399</v>
      </c>
      <c r="Y448" s="222" t="s">
        <v>283</v>
      </c>
      <c r="Z448" s="212"/>
      <c r="AA448" s="212"/>
      <c r="AB448" s="212"/>
      <c r="AC448" s="212"/>
      <c r="AD448" s="212"/>
      <c r="AE448" s="212"/>
      <c r="AF448" s="212"/>
      <c r="AG448" s="212" t="s">
        <v>400</v>
      </c>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2" x14ac:dyDescent="0.2">
      <c r="A449" s="219"/>
      <c r="B449" s="220"/>
      <c r="C449" s="249" t="s">
        <v>951</v>
      </c>
      <c r="D449" s="226"/>
      <c r="E449" s="227">
        <v>229.41</v>
      </c>
      <c r="F449" s="222"/>
      <c r="G449" s="222"/>
      <c r="H449" s="222"/>
      <c r="I449" s="222"/>
      <c r="J449" s="222"/>
      <c r="K449" s="222"/>
      <c r="L449" s="222"/>
      <c r="M449" s="222"/>
      <c r="N449" s="221"/>
      <c r="O449" s="221"/>
      <c r="P449" s="221"/>
      <c r="Q449" s="221"/>
      <c r="R449" s="222"/>
      <c r="S449" s="222"/>
      <c r="T449" s="222"/>
      <c r="U449" s="222"/>
      <c r="V449" s="222"/>
      <c r="W449" s="222"/>
      <c r="X449" s="222"/>
      <c r="Y449" s="222"/>
      <c r="Z449" s="212"/>
      <c r="AA449" s="212"/>
      <c r="AB449" s="212"/>
      <c r="AC449" s="212"/>
      <c r="AD449" s="212"/>
      <c r="AE449" s="212"/>
      <c r="AF449" s="212"/>
      <c r="AG449" s="212" t="s">
        <v>288</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
      <c r="A450" s="219"/>
      <c r="B450" s="220"/>
      <c r="C450" s="249" t="s">
        <v>952</v>
      </c>
      <c r="D450" s="226"/>
      <c r="E450" s="227">
        <v>69.3</v>
      </c>
      <c r="F450" s="222"/>
      <c r="G450" s="222"/>
      <c r="H450" s="222"/>
      <c r="I450" s="222"/>
      <c r="J450" s="222"/>
      <c r="K450" s="222"/>
      <c r="L450" s="222"/>
      <c r="M450" s="222"/>
      <c r="N450" s="221"/>
      <c r="O450" s="221"/>
      <c r="P450" s="221"/>
      <c r="Q450" s="221"/>
      <c r="R450" s="222"/>
      <c r="S450" s="222"/>
      <c r="T450" s="222"/>
      <c r="U450" s="222"/>
      <c r="V450" s="222"/>
      <c r="W450" s="222"/>
      <c r="X450" s="222"/>
      <c r="Y450" s="222"/>
      <c r="Z450" s="212"/>
      <c r="AA450" s="212"/>
      <c r="AB450" s="212"/>
      <c r="AC450" s="212"/>
      <c r="AD450" s="212"/>
      <c r="AE450" s="212"/>
      <c r="AF450" s="212"/>
      <c r="AG450" s="212" t="s">
        <v>288</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49" t="s">
        <v>953</v>
      </c>
      <c r="D451" s="226"/>
      <c r="E451" s="227">
        <v>11.51</v>
      </c>
      <c r="F451" s="222"/>
      <c r="G451" s="222"/>
      <c r="H451" s="222"/>
      <c r="I451" s="222"/>
      <c r="J451" s="222"/>
      <c r="K451" s="222"/>
      <c r="L451" s="222"/>
      <c r="M451" s="222"/>
      <c r="N451" s="221"/>
      <c r="O451" s="221"/>
      <c r="P451" s="221"/>
      <c r="Q451" s="221"/>
      <c r="R451" s="222"/>
      <c r="S451" s="222"/>
      <c r="T451" s="222"/>
      <c r="U451" s="222"/>
      <c r="V451" s="222"/>
      <c r="W451" s="222"/>
      <c r="X451" s="222"/>
      <c r="Y451" s="222"/>
      <c r="Z451" s="212"/>
      <c r="AA451" s="212"/>
      <c r="AB451" s="212"/>
      <c r="AC451" s="212"/>
      <c r="AD451" s="212"/>
      <c r="AE451" s="212"/>
      <c r="AF451" s="212"/>
      <c r="AG451" s="212" t="s">
        <v>288</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
      <c r="A452" s="219"/>
      <c r="B452" s="220"/>
      <c r="C452" s="249" t="s">
        <v>954</v>
      </c>
      <c r="D452" s="226"/>
      <c r="E452" s="227">
        <v>4.83</v>
      </c>
      <c r="F452" s="222"/>
      <c r="G452" s="222"/>
      <c r="H452" s="222"/>
      <c r="I452" s="222"/>
      <c r="J452" s="222"/>
      <c r="K452" s="222"/>
      <c r="L452" s="222"/>
      <c r="M452" s="222"/>
      <c r="N452" s="221"/>
      <c r="O452" s="221"/>
      <c r="P452" s="221"/>
      <c r="Q452" s="221"/>
      <c r="R452" s="222"/>
      <c r="S452" s="222"/>
      <c r="T452" s="222"/>
      <c r="U452" s="222"/>
      <c r="V452" s="222"/>
      <c r="W452" s="222"/>
      <c r="X452" s="222"/>
      <c r="Y452" s="222"/>
      <c r="Z452" s="212"/>
      <c r="AA452" s="212"/>
      <c r="AB452" s="212"/>
      <c r="AC452" s="212"/>
      <c r="AD452" s="212"/>
      <c r="AE452" s="212"/>
      <c r="AF452" s="212"/>
      <c r="AG452" s="212" t="s">
        <v>288</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1" x14ac:dyDescent="0.2">
      <c r="A453" s="236">
        <v>108</v>
      </c>
      <c r="B453" s="237" t="s">
        <v>955</v>
      </c>
      <c r="C453" s="247" t="s">
        <v>956</v>
      </c>
      <c r="D453" s="238" t="s">
        <v>564</v>
      </c>
      <c r="E453" s="239">
        <v>20.48</v>
      </c>
      <c r="F453" s="240"/>
      <c r="G453" s="241">
        <f>ROUND(E453*F453,2)</f>
        <v>0</v>
      </c>
      <c r="H453" s="240"/>
      <c r="I453" s="241">
        <f>ROUND(E453*H453,2)</f>
        <v>0</v>
      </c>
      <c r="J453" s="240"/>
      <c r="K453" s="241">
        <f>ROUND(E453*J453,2)</f>
        <v>0</v>
      </c>
      <c r="L453" s="241">
        <v>21</v>
      </c>
      <c r="M453" s="241">
        <f>G453*(1+L453/100)</f>
        <v>0</v>
      </c>
      <c r="N453" s="239">
        <v>0</v>
      </c>
      <c r="O453" s="239">
        <f>ROUND(E453*N453,2)</f>
        <v>0</v>
      </c>
      <c r="P453" s="239">
        <v>1.6999999999999999E-3</v>
      </c>
      <c r="Q453" s="239">
        <f>ROUND(E453*P453,2)</f>
        <v>0.03</v>
      </c>
      <c r="R453" s="241" t="s">
        <v>892</v>
      </c>
      <c r="S453" s="241" t="s">
        <v>280</v>
      </c>
      <c r="T453" s="242" t="s">
        <v>441</v>
      </c>
      <c r="U453" s="222">
        <v>2.4500000000000002</v>
      </c>
      <c r="V453" s="222">
        <f>ROUND(E453*U453,2)</f>
        <v>50.18</v>
      </c>
      <c r="W453" s="222"/>
      <c r="X453" s="222" t="s">
        <v>399</v>
      </c>
      <c r="Y453" s="222" t="s">
        <v>283</v>
      </c>
      <c r="Z453" s="212"/>
      <c r="AA453" s="212"/>
      <c r="AB453" s="212"/>
      <c r="AC453" s="212"/>
      <c r="AD453" s="212"/>
      <c r="AE453" s="212"/>
      <c r="AF453" s="212"/>
      <c r="AG453" s="212" t="s">
        <v>400</v>
      </c>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2" x14ac:dyDescent="0.2">
      <c r="A454" s="219"/>
      <c r="B454" s="220"/>
      <c r="C454" s="249" t="s">
        <v>957</v>
      </c>
      <c r="D454" s="226"/>
      <c r="E454" s="227">
        <v>20.48</v>
      </c>
      <c r="F454" s="222"/>
      <c r="G454" s="222"/>
      <c r="H454" s="222"/>
      <c r="I454" s="222"/>
      <c r="J454" s="222"/>
      <c r="K454" s="222"/>
      <c r="L454" s="222"/>
      <c r="M454" s="222"/>
      <c r="N454" s="221"/>
      <c r="O454" s="221"/>
      <c r="P454" s="221"/>
      <c r="Q454" s="221"/>
      <c r="R454" s="222"/>
      <c r="S454" s="222"/>
      <c r="T454" s="222"/>
      <c r="U454" s="222"/>
      <c r="V454" s="222"/>
      <c r="W454" s="222"/>
      <c r="X454" s="222"/>
      <c r="Y454" s="222"/>
      <c r="Z454" s="212"/>
      <c r="AA454" s="212"/>
      <c r="AB454" s="212"/>
      <c r="AC454" s="212"/>
      <c r="AD454" s="212"/>
      <c r="AE454" s="212"/>
      <c r="AF454" s="212"/>
      <c r="AG454" s="212" t="s">
        <v>288</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ht="22.5" outlineLevel="1" x14ac:dyDescent="0.2">
      <c r="A455" s="236">
        <v>109</v>
      </c>
      <c r="B455" s="237" t="s">
        <v>958</v>
      </c>
      <c r="C455" s="247" t="s">
        <v>959</v>
      </c>
      <c r="D455" s="238" t="s">
        <v>492</v>
      </c>
      <c r="E455" s="239">
        <v>54</v>
      </c>
      <c r="F455" s="240"/>
      <c r="G455" s="241">
        <f>ROUND(E455*F455,2)</f>
        <v>0</v>
      </c>
      <c r="H455" s="240"/>
      <c r="I455" s="241">
        <f>ROUND(E455*H455,2)</f>
        <v>0</v>
      </c>
      <c r="J455" s="240"/>
      <c r="K455" s="241">
        <f>ROUND(E455*J455,2)</f>
        <v>0</v>
      </c>
      <c r="L455" s="241">
        <v>21</v>
      </c>
      <c r="M455" s="241">
        <f>G455*(1+L455/100)</f>
        <v>0</v>
      </c>
      <c r="N455" s="239">
        <v>1.33E-3</v>
      </c>
      <c r="O455" s="239">
        <f>ROUND(E455*N455,2)</f>
        <v>7.0000000000000007E-2</v>
      </c>
      <c r="P455" s="239">
        <v>9.9000000000000005E-2</v>
      </c>
      <c r="Q455" s="239">
        <f>ROUND(E455*P455,2)</f>
        <v>5.35</v>
      </c>
      <c r="R455" s="241" t="s">
        <v>892</v>
      </c>
      <c r="S455" s="241" t="s">
        <v>280</v>
      </c>
      <c r="T455" s="242" t="s">
        <v>441</v>
      </c>
      <c r="U455" s="222">
        <v>1.147</v>
      </c>
      <c r="V455" s="222">
        <f>ROUND(E455*U455,2)</f>
        <v>61.94</v>
      </c>
      <c r="W455" s="222"/>
      <c r="X455" s="222" t="s">
        <v>399</v>
      </c>
      <c r="Y455" s="222" t="s">
        <v>283</v>
      </c>
      <c r="Z455" s="212"/>
      <c r="AA455" s="212"/>
      <c r="AB455" s="212"/>
      <c r="AC455" s="212"/>
      <c r="AD455" s="212"/>
      <c r="AE455" s="212"/>
      <c r="AF455" s="212"/>
      <c r="AG455" s="212" t="s">
        <v>400</v>
      </c>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2" x14ac:dyDescent="0.2">
      <c r="A456" s="219"/>
      <c r="B456" s="220"/>
      <c r="C456" s="264" t="s">
        <v>960</v>
      </c>
      <c r="D456" s="256"/>
      <c r="E456" s="256"/>
      <c r="F456" s="256"/>
      <c r="G456" s="256"/>
      <c r="H456" s="222"/>
      <c r="I456" s="222"/>
      <c r="J456" s="222"/>
      <c r="K456" s="222"/>
      <c r="L456" s="222"/>
      <c r="M456" s="222"/>
      <c r="N456" s="221"/>
      <c r="O456" s="221"/>
      <c r="P456" s="221"/>
      <c r="Q456" s="221"/>
      <c r="R456" s="222"/>
      <c r="S456" s="222"/>
      <c r="T456" s="222"/>
      <c r="U456" s="222"/>
      <c r="V456" s="222"/>
      <c r="W456" s="222"/>
      <c r="X456" s="222"/>
      <c r="Y456" s="222"/>
      <c r="Z456" s="212"/>
      <c r="AA456" s="212"/>
      <c r="AB456" s="212"/>
      <c r="AC456" s="212"/>
      <c r="AD456" s="212"/>
      <c r="AE456" s="212"/>
      <c r="AF456" s="212"/>
      <c r="AG456" s="212" t="s">
        <v>448</v>
      </c>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2" x14ac:dyDescent="0.2">
      <c r="A457" s="219"/>
      <c r="B457" s="220"/>
      <c r="C457" s="250" t="s">
        <v>961</v>
      </c>
      <c r="D457" s="245"/>
      <c r="E457" s="245"/>
      <c r="F457" s="245"/>
      <c r="G457" s="245"/>
      <c r="H457" s="222"/>
      <c r="I457" s="222"/>
      <c r="J457" s="222"/>
      <c r="K457" s="222"/>
      <c r="L457" s="222"/>
      <c r="M457" s="222"/>
      <c r="N457" s="221"/>
      <c r="O457" s="221"/>
      <c r="P457" s="221"/>
      <c r="Q457" s="221"/>
      <c r="R457" s="222"/>
      <c r="S457" s="222"/>
      <c r="T457" s="222"/>
      <c r="U457" s="222"/>
      <c r="V457" s="222"/>
      <c r="W457" s="222"/>
      <c r="X457" s="222"/>
      <c r="Y457" s="222"/>
      <c r="Z457" s="212"/>
      <c r="AA457" s="212"/>
      <c r="AB457" s="212"/>
      <c r="AC457" s="212"/>
      <c r="AD457" s="212"/>
      <c r="AE457" s="212"/>
      <c r="AF457" s="212"/>
      <c r="AG457" s="212" t="s">
        <v>286</v>
      </c>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2" x14ac:dyDescent="0.2">
      <c r="A458" s="219"/>
      <c r="B458" s="220"/>
      <c r="C458" s="249" t="s">
        <v>962</v>
      </c>
      <c r="D458" s="226"/>
      <c r="E458" s="227">
        <v>14</v>
      </c>
      <c r="F458" s="222"/>
      <c r="G458" s="222"/>
      <c r="H458" s="222"/>
      <c r="I458" s="222"/>
      <c r="J458" s="222"/>
      <c r="K458" s="222"/>
      <c r="L458" s="222"/>
      <c r="M458" s="222"/>
      <c r="N458" s="221"/>
      <c r="O458" s="221"/>
      <c r="P458" s="221"/>
      <c r="Q458" s="221"/>
      <c r="R458" s="222"/>
      <c r="S458" s="222"/>
      <c r="T458" s="222"/>
      <c r="U458" s="222"/>
      <c r="V458" s="222"/>
      <c r="W458" s="222"/>
      <c r="X458" s="222"/>
      <c r="Y458" s="222"/>
      <c r="Z458" s="212"/>
      <c r="AA458" s="212"/>
      <c r="AB458" s="212"/>
      <c r="AC458" s="212"/>
      <c r="AD458" s="212"/>
      <c r="AE458" s="212"/>
      <c r="AF458" s="212"/>
      <c r="AG458" s="212" t="s">
        <v>288</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49" t="s">
        <v>963</v>
      </c>
      <c r="D459" s="226"/>
      <c r="E459" s="227">
        <v>8</v>
      </c>
      <c r="F459" s="222"/>
      <c r="G459" s="222"/>
      <c r="H459" s="222"/>
      <c r="I459" s="222"/>
      <c r="J459" s="222"/>
      <c r="K459" s="222"/>
      <c r="L459" s="222"/>
      <c r="M459" s="222"/>
      <c r="N459" s="221"/>
      <c r="O459" s="221"/>
      <c r="P459" s="221"/>
      <c r="Q459" s="221"/>
      <c r="R459" s="222"/>
      <c r="S459" s="222"/>
      <c r="T459" s="222"/>
      <c r="U459" s="222"/>
      <c r="V459" s="222"/>
      <c r="W459" s="222"/>
      <c r="X459" s="222"/>
      <c r="Y459" s="222"/>
      <c r="Z459" s="212"/>
      <c r="AA459" s="212"/>
      <c r="AB459" s="212"/>
      <c r="AC459" s="212"/>
      <c r="AD459" s="212"/>
      <c r="AE459" s="212"/>
      <c r="AF459" s="212"/>
      <c r="AG459" s="212" t="s">
        <v>288</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49" t="s">
        <v>964</v>
      </c>
      <c r="D460" s="226"/>
      <c r="E460" s="227">
        <v>14</v>
      </c>
      <c r="F460" s="222"/>
      <c r="G460" s="222"/>
      <c r="H460" s="222"/>
      <c r="I460" s="222"/>
      <c r="J460" s="222"/>
      <c r="K460" s="222"/>
      <c r="L460" s="222"/>
      <c r="M460" s="222"/>
      <c r="N460" s="221"/>
      <c r="O460" s="221"/>
      <c r="P460" s="221"/>
      <c r="Q460" s="221"/>
      <c r="R460" s="222"/>
      <c r="S460" s="222"/>
      <c r="T460" s="222"/>
      <c r="U460" s="222"/>
      <c r="V460" s="222"/>
      <c r="W460" s="222"/>
      <c r="X460" s="222"/>
      <c r="Y460" s="222"/>
      <c r="Z460" s="212"/>
      <c r="AA460" s="212"/>
      <c r="AB460" s="212"/>
      <c r="AC460" s="212"/>
      <c r="AD460" s="212"/>
      <c r="AE460" s="212"/>
      <c r="AF460" s="212"/>
      <c r="AG460" s="212" t="s">
        <v>288</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3" x14ac:dyDescent="0.2">
      <c r="A461" s="219"/>
      <c r="B461" s="220"/>
      <c r="C461" s="249" t="s">
        <v>965</v>
      </c>
      <c r="D461" s="226"/>
      <c r="E461" s="227">
        <v>14</v>
      </c>
      <c r="F461" s="222"/>
      <c r="G461" s="222"/>
      <c r="H461" s="222"/>
      <c r="I461" s="222"/>
      <c r="J461" s="222"/>
      <c r="K461" s="222"/>
      <c r="L461" s="222"/>
      <c r="M461" s="222"/>
      <c r="N461" s="221"/>
      <c r="O461" s="221"/>
      <c r="P461" s="221"/>
      <c r="Q461" s="221"/>
      <c r="R461" s="222"/>
      <c r="S461" s="222"/>
      <c r="T461" s="222"/>
      <c r="U461" s="222"/>
      <c r="V461" s="222"/>
      <c r="W461" s="222"/>
      <c r="X461" s="222"/>
      <c r="Y461" s="222"/>
      <c r="Z461" s="212"/>
      <c r="AA461" s="212"/>
      <c r="AB461" s="212"/>
      <c r="AC461" s="212"/>
      <c r="AD461" s="212"/>
      <c r="AE461" s="212"/>
      <c r="AF461" s="212"/>
      <c r="AG461" s="212" t="s">
        <v>288</v>
      </c>
      <c r="AH461" s="212">
        <v>0</v>
      </c>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3" x14ac:dyDescent="0.2">
      <c r="A462" s="219"/>
      <c r="B462" s="220"/>
      <c r="C462" s="249" t="s">
        <v>966</v>
      </c>
      <c r="D462" s="226"/>
      <c r="E462" s="227">
        <v>4</v>
      </c>
      <c r="F462" s="222"/>
      <c r="G462" s="222"/>
      <c r="H462" s="222"/>
      <c r="I462" s="222"/>
      <c r="J462" s="222"/>
      <c r="K462" s="222"/>
      <c r="L462" s="222"/>
      <c r="M462" s="222"/>
      <c r="N462" s="221"/>
      <c r="O462" s="221"/>
      <c r="P462" s="221"/>
      <c r="Q462" s="221"/>
      <c r="R462" s="222"/>
      <c r="S462" s="222"/>
      <c r="T462" s="222"/>
      <c r="U462" s="222"/>
      <c r="V462" s="222"/>
      <c r="W462" s="222"/>
      <c r="X462" s="222"/>
      <c r="Y462" s="222"/>
      <c r="Z462" s="212"/>
      <c r="AA462" s="212"/>
      <c r="AB462" s="212"/>
      <c r="AC462" s="212"/>
      <c r="AD462" s="212"/>
      <c r="AE462" s="212"/>
      <c r="AF462" s="212"/>
      <c r="AG462" s="212" t="s">
        <v>288</v>
      </c>
      <c r="AH462" s="212">
        <v>0</v>
      </c>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ht="22.5" outlineLevel="1" x14ac:dyDescent="0.2">
      <c r="A463" s="236">
        <v>110</v>
      </c>
      <c r="B463" s="237" t="s">
        <v>967</v>
      </c>
      <c r="C463" s="247" t="s">
        <v>968</v>
      </c>
      <c r="D463" s="238" t="s">
        <v>492</v>
      </c>
      <c r="E463" s="239">
        <v>6</v>
      </c>
      <c r="F463" s="240"/>
      <c r="G463" s="241">
        <f>ROUND(E463*F463,2)</f>
        <v>0</v>
      </c>
      <c r="H463" s="240"/>
      <c r="I463" s="241">
        <f>ROUND(E463*H463,2)</f>
        <v>0</v>
      </c>
      <c r="J463" s="240"/>
      <c r="K463" s="241">
        <f>ROUND(E463*J463,2)</f>
        <v>0</v>
      </c>
      <c r="L463" s="241">
        <v>21</v>
      </c>
      <c r="M463" s="241">
        <f>G463*(1+L463/100)</f>
        <v>0</v>
      </c>
      <c r="N463" s="239">
        <v>1.33E-3</v>
      </c>
      <c r="O463" s="239">
        <f>ROUND(E463*N463,2)</f>
        <v>0.01</v>
      </c>
      <c r="P463" s="239">
        <v>0.27600000000000002</v>
      </c>
      <c r="Q463" s="239">
        <f>ROUND(E463*P463,2)</f>
        <v>1.66</v>
      </c>
      <c r="R463" s="241" t="s">
        <v>892</v>
      </c>
      <c r="S463" s="241" t="s">
        <v>280</v>
      </c>
      <c r="T463" s="242" t="s">
        <v>441</v>
      </c>
      <c r="U463" s="222">
        <v>2.024</v>
      </c>
      <c r="V463" s="222">
        <f>ROUND(E463*U463,2)</f>
        <v>12.14</v>
      </c>
      <c r="W463" s="222"/>
      <c r="X463" s="222" t="s">
        <v>399</v>
      </c>
      <c r="Y463" s="222" t="s">
        <v>283</v>
      </c>
      <c r="Z463" s="212"/>
      <c r="AA463" s="212"/>
      <c r="AB463" s="212"/>
      <c r="AC463" s="212"/>
      <c r="AD463" s="212"/>
      <c r="AE463" s="212"/>
      <c r="AF463" s="212"/>
      <c r="AG463" s="212" t="s">
        <v>400</v>
      </c>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2" x14ac:dyDescent="0.2">
      <c r="A464" s="219"/>
      <c r="B464" s="220"/>
      <c r="C464" s="264" t="s">
        <v>960</v>
      </c>
      <c r="D464" s="256"/>
      <c r="E464" s="256"/>
      <c r="F464" s="256"/>
      <c r="G464" s="256"/>
      <c r="H464" s="222"/>
      <c r="I464" s="222"/>
      <c r="J464" s="222"/>
      <c r="K464" s="222"/>
      <c r="L464" s="222"/>
      <c r="M464" s="222"/>
      <c r="N464" s="221"/>
      <c r="O464" s="221"/>
      <c r="P464" s="221"/>
      <c r="Q464" s="221"/>
      <c r="R464" s="222"/>
      <c r="S464" s="222"/>
      <c r="T464" s="222"/>
      <c r="U464" s="222"/>
      <c r="V464" s="222"/>
      <c r="W464" s="222"/>
      <c r="X464" s="222"/>
      <c r="Y464" s="222"/>
      <c r="Z464" s="212"/>
      <c r="AA464" s="212"/>
      <c r="AB464" s="212"/>
      <c r="AC464" s="212"/>
      <c r="AD464" s="212"/>
      <c r="AE464" s="212"/>
      <c r="AF464" s="212"/>
      <c r="AG464" s="212" t="s">
        <v>448</v>
      </c>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2" x14ac:dyDescent="0.2">
      <c r="A465" s="219"/>
      <c r="B465" s="220"/>
      <c r="C465" s="250" t="s">
        <v>961</v>
      </c>
      <c r="D465" s="245"/>
      <c r="E465" s="245"/>
      <c r="F465" s="245"/>
      <c r="G465" s="245"/>
      <c r="H465" s="222"/>
      <c r="I465" s="222"/>
      <c r="J465" s="222"/>
      <c r="K465" s="222"/>
      <c r="L465" s="222"/>
      <c r="M465" s="222"/>
      <c r="N465" s="221"/>
      <c r="O465" s="221"/>
      <c r="P465" s="221"/>
      <c r="Q465" s="221"/>
      <c r="R465" s="222"/>
      <c r="S465" s="222"/>
      <c r="T465" s="222"/>
      <c r="U465" s="222"/>
      <c r="V465" s="222"/>
      <c r="W465" s="222"/>
      <c r="X465" s="222"/>
      <c r="Y465" s="222"/>
      <c r="Z465" s="212"/>
      <c r="AA465" s="212"/>
      <c r="AB465" s="212"/>
      <c r="AC465" s="212"/>
      <c r="AD465" s="212"/>
      <c r="AE465" s="212"/>
      <c r="AF465" s="212"/>
      <c r="AG465" s="212" t="s">
        <v>286</v>
      </c>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2" x14ac:dyDescent="0.2">
      <c r="A466" s="219"/>
      <c r="B466" s="220"/>
      <c r="C466" s="249" t="s">
        <v>969</v>
      </c>
      <c r="D466" s="226"/>
      <c r="E466" s="227">
        <v>6</v>
      </c>
      <c r="F466" s="222"/>
      <c r="G466" s="222"/>
      <c r="H466" s="222"/>
      <c r="I466" s="222"/>
      <c r="J466" s="222"/>
      <c r="K466" s="222"/>
      <c r="L466" s="222"/>
      <c r="M466" s="222"/>
      <c r="N466" s="221"/>
      <c r="O466" s="221"/>
      <c r="P466" s="221"/>
      <c r="Q466" s="221"/>
      <c r="R466" s="222"/>
      <c r="S466" s="222"/>
      <c r="T466" s="222"/>
      <c r="U466" s="222"/>
      <c r="V466" s="222"/>
      <c r="W466" s="222"/>
      <c r="X466" s="222"/>
      <c r="Y466" s="222"/>
      <c r="Z466" s="212"/>
      <c r="AA466" s="212"/>
      <c r="AB466" s="212"/>
      <c r="AC466" s="212"/>
      <c r="AD466" s="212"/>
      <c r="AE466" s="212"/>
      <c r="AF466" s="212"/>
      <c r="AG466" s="212" t="s">
        <v>288</v>
      </c>
      <c r="AH466" s="212">
        <v>0</v>
      </c>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ht="22.5" outlineLevel="1" x14ac:dyDescent="0.2">
      <c r="A467" s="236">
        <v>111</v>
      </c>
      <c r="B467" s="237" t="s">
        <v>970</v>
      </c>
      <c r="C467" s="247" t="s">
        <v>971</v>
      </c>
      <c r="D467" s="238" t="s">
        <v>492</v>
      </c>
      <c r="E467" s="239">
        <v>27</v>
      </c>
      <c r="F467" s="240"/>
      <c r="G467" s="241">
        <f>ROUND(E467*F467,2)</f>
        <v>0</v>
      </c>
      <c r="H467" s="240"/>
      <c r="I467" s="241">
        <f>ROUND(E467*H467,2)</f>
        <v>0</v>
      </c>
      <c r="J467" s="240"/>
      <c r="K467" s="241">
        <f>ROUND(E467*J467,2)</f>
        <v>0</v>
      </c>
      <c r="L467" s="241">
        <v>21</v>
      </c>
      <c r="M467" s="241">
        <f>G467*(1+L467/100)</f>
        <v>0</v>
      </c>
      <c r="N467" s="239">
        <v>4.8999999999999998E-4</v>
      </c>
      <c r="O467" s="239">
        <f>ROUND(E467*N467,2)</f>
        <v>0.01</v>
      </c>
      <c r="P467" s="239">
        <v>3.1E-2</v>
      </c>
      <c r="Q467" s="239">
        <f>ROUND(E467*P467,2)</f>
        <v>0.84</v>
      </c>
      <c r="R467" s="241" t="s">
        <v>892</v>
      </c>
      <c r="S467" s="241" t="s">
        <v>280</v>
      </c>
      <c r="T467" s="242" t="s">
        <v>441</v>
      </c>
      <c r="U467" s="222">
        <v>0.77200000000000002</v>
      </c>
      <c r="V467" s="222">
        <f>ROUND(E467*U467,2)</f>
        <v>20.84</v>
      </c>
      <c r="W467" s="222"/>
      <c r="X467" s="222" t="s">
        <v>399</v>
      </c>
      <c r="Y467" s="222" t="s">
        <v>283</v>
      </c>
      <c r="Z467" s="212"/>
      <c r="AA467" s="212"/>
      <c r="AB467" s="212"/>
      <c r="AC467" s="212"/>
      <c r="AD467" s="212"/>
      <c r="AE467" s="212"/>
      <c r="AF467" s="212"/>
      <c r="AG467" s="212" t="s">
        <v>400</v>
      </c>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2" x14ac:dyDescent="0.2">
      <c r="A468" s="219"/>
      <c r="B468" s="220"/>
      <c r="C468" s="248" t="s">
        <v>961</v>
      </c>
      <c r="D468" s="244"/>
      <c r="E468" s="244"/>
      <c r="F468" s="244"/>
      <c r="G468" s="244"/>
      <c r="H468" s="222"/>
      <c r="I468" s="222"/>
      <c r="J468" s="222"/>
      <c r="K468" s="222"/>
      <c r="L468" s="222"/>
      <c r="M468" s="222"/>
      <c r="N468" s="221"/>
      <c r="O468" s="221"/>
      <c r="P468" s="221"/>
      <c r="Q468" s="221"/>
      <c r="R468" s="222"/>
      <c r="S468" s="222"/>
      <c r="T468" s="222"/>
      <c r="U468" s="222"/>
      <c r="V468" s="222"/>
      <c r="W468" s="222"/>
      <c r="X468" s="222"/>
      <c r="Y468" s="222"/>
      <c r="Z468" s="212"/>
      <c r="AA468" s="212"/>
      <c r="AB468" s="212"/>
      <c r="AC468" s="212"/>
      <c r="AD468" s="212"/>
      <c r="AE468" s="212"/>
      <c r="AF468" s="212"/>
      <c r="AG468" s="212" t="s">
        <v>286</v>
      </c>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2" x14ac:dyDescent="0.2">
      <c r="A469" s="219"/>
      <c r="B469" s="220"/>
      <c r="C469" s="249" t="s">
        <v>972</v>
      </c>
      <c r="D469" s="226"/>
      <c r="E469" s="227">
        <v>4</v>
      </c>
      <c r="F469" s="222"/>
      <c r="G469" s="222"/>
      <c r="H469" s="222"/>
      <c r="I469" s="222"/>
      <c r="J469" s="222"/>
      <c r="K469" s="222"/>
      <c r="L469" s="222"/>
      <c r="M469" s="222"/>
      <c r="N469" s="221"/>
      <c r="O469" s="221"/>
      <c r="P469" s="221"/>
      <c r="Q469" s="221"/>
      <c r="R469" s="222"/>
      <c r="S469" s="222"/>
      <c r="T469" s="222"/>
      <c r="U469" s="222"/>
      <c r="V469" s="222"/>
      <c r="W469" s="222"/>
      <c r="X469" s="222"/>
      <c r="Y469" s="222"/>
      <c r="Z469" s="212"/>
      <c r="AA469" s="212"/>
      <c r="AB469" s="212"/>
      <c r="AC469" s="212"/>
      <c r="AD469" s="212"/>
      <c r="AE469" s="212"/>
      <c r="AF469" s="212"/>
      <c r="AG469" s="212" t="s">
        <v>288</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3" x14ac:dyDescent="0.2">
      <c r="A470" s="219"/>
      <c r="B470" s="220"/>
      <c r="C470" s="249" t="s">
        <v>973</v>
      </c>
      <c r="D470" s="226"/>
      <c r="E470" s="227">
        <v>4</v>
      </c>
      <c r="F470" s="222"/>
      <c r="G470" s="222"/>
      <c r="H470" s="222"/>
      <c r="I470" s="222"/>
      <c r="J470" s="222"/>
      <c r="K470" s="222"/>
      <c r="L470" s="222"/>
      <c r="M470" s="222"/>
      <c r="N470" s="221"/>
      <c r="O470" s="221"/>
      <c r="P470" s="221"/>
      <c r="Q470" s="221"/>
      <c r="R470" s="222"/>
      <c r="S470" s="222"/>
      <c r="T470" s="222"/>
      <c r="U470" s="222"/>
      <c r="V470" s="222"/>
      <c r="W470" s="222"/>
      <c r="X470" s="222"/>
      <c r="Y470" s="222"/>
      <c r="Z470" s="212"/>
      <c r="AA470" s="212"/>
      <c r="AB470" s="212"/>
      <c r="AC470" s="212"/>
      <c r="AD470" s="212"/>
      <c r="AE470" s="212"/>
      <c r="AF470" s="212"/>
      <c r="AG470" s="212" t="s">
        <v>288</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49" t="s">
        <v>974</v>
      </c>
      <c r="D471" s="226"/>
      <c r="E471" s="227">
        <v>15</v>
      </c>
      <c r="F471" s="222"/>
      <c r="G471" s="222"/>
      <c r="H471" s="222"/>
      <c r="I471" s="222"/>
      <c r="J471" s="222"/>
      <c r="K471" s="222"/>
      <c r="L471" s="222"/>
      <c r="M471" s="222"/>
      <c r="N471" s="221"/>
      <c r="O471" s="221"/>
      <c r="P471" s="221"/>
      <c r="Q471" s="221"/>
      <c r="R471" s="222"/>
      <c r="S471" s="222"/>
      <c r="T471" s="222"/>
      <c r="U471" s="222"/>
      <c r="V471" s="222"/>
      <c r="W471" s="222"/>
      <c r="X471" s="222"/>
      <c r="Y471" s="222"/>
      <c r="Z471" s="212"/>
      <c r="AA471" s="212"/>
      <c r="AB471" s="212"/>
      <c r="AC471" s="212"/>
      <c r="AD471" s="212"/>
      <c r="AE471" s="212"/>
      <c r="AF471" s="212"/>
      <c r="AG471" s="212" t="s">
        <v>288</v>
      </c>
      <c r="AH471" s="212">
        <v>0</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3" x14ac:dyDescent="0.2">
      <c r="A472" s="219"/>
      <c r="B472" s="220"/>
      <c r="C472" s="249" t="s">
        <v>654</v>
      </c>
      <c r="D472" s="226"/>
      <c r="E472" s="227">
        <v>4</v>
      </c>
      <c r="F472" s="222"/>
      <c r="G472" s="222"/>
      <c r="H472" s="222"/>
      <c r="I472" s="222"/>
      <c r="J472" s="222"/>
      <c r="K472" s="222"/>
      <c r="L472" s="222"/>
      <c r="M472" s="222"/>
      <c r="N472" s="221"/>
      <c r="O472" s="221"/>
      <c r="P472" s="221"/>
      <c r="Q472" s="221"/>
      <c r="R472" s="222"/>
      <c r="S472" s="222"/>
      <c r="T472" s="222"/>
      <c r="U472" s="222"/>
      <c r="V472" s="222"/>
      <c r="W472" s="222"/>
      <c r="X472" s="222"/>
      <c r="Y472" s="222"/>
      <c r="Z472" s="212"/>
      <c r="AA472" s="212"/>
      <c r="AB472" s="212"/>
      <c r="AC472" s="212"/>
      <c r="AD472" s="212"/>
      <c r="AE472" s="212"/>
      <c r="AF472" s="212"/>
      <c r="AG472" s="212" t="s">
        <v>288</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ht="22.5" outlineLevel="1" x14ac:dyDescent="0.2">
      <c r="A473" s="236">
        <v>112</v>
      </c>
      <c r="B473" s="237" t="s">
        <v>975</v>
      </c>
      <c r="C473" s="247" t="s">
        <v>976</v>
      </c>
      <c r="D473" s="238" t="s">
        <v>492</v>
      </c>
      <c r="E473" s="239">
        <v>44</v>
      </c>
      <c r="F473" s="240"/>
      <c r="G473" s="241">
        <f>ROUND(E473*F473,2)</f>
        <v>0</v>
      </c>
      <c r="H473" s="240"/>
      <c r="I473" s="241">
        <f>ROUND(E473*H473,2)</f>
        <v>0</v>
      </c>
      <c r="J473" s="240"/>
      <c r="K473" s="241">
        <f>ROUND(E473*J473,2)</f>
        <v>0</v>
      </c>
      <c r="L473" s="241">
        <v>21</v>
      </c>
      <c r="M473" s="241">
        <f>G473*(1+L473/100)</f>
        <v>0</v>
      </c>
      <c r="N473" s="239">
        <v>4.8999999999999998E-4</v>
      </c>
      <c r="O473" s="239">
        <f>ROUND(E473*N473,2)</f>
        <v>0.02</v>
      </c>
      <c r="P473" s="239">
        <v>3.1E-2</v>
      </c>
      <c r="Q473" s="239">
        <f>ROUND(E473*P473,2)</f>
        <v>1.36</v>
      </c>
      <c r="R473" s="241" t="s">
        <v>892</v>
      </c>
      <c r="S473" s="241" t="s">
        <v>280</v>
      </c>
      <c r="T473" s="242" t="s">
        <v>441</v>
      </c>
      <c r="U473" s="222">
        <v>0.66600000000000004</v>
      </c>
      <c r="V473" s="222">
        <f>ROUND(E473*U473,2)</f>
        <v>29.3</v>
      </c>
      <c r="W473" s="222"/>
      <c r="X473" s="222" t="s">
        <v>399</v>
      </c>
      <c r="Y473" s="222" t="s">
        <v>283</v>
      </c>
      <c r="Z473" s="212"/>
      <c r="AA473" s="212"/>
      <c r="AB473" s="212"/>
      <c r="AC473" s="212"/>
      <c r="AD473" s="212"/>
      <c r="AE473" s="212"/>
      <c r="AF473" s="212"/>
      <c r="AG473" s="212" t="s">
        <v>400</v>
      </c>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2" x14ac:dyDescent="0.2">
      <c r="A474" s="219"/>
      <c r="B474" s="220"/>
      <c r="C474" s="248" t="s">
        <v>961</v>
      </c>
      <c r="D474" s="244"/>
      <c r="E474" s="244"/>
      <c r="F474" s="244"/>
      <c r="G474" s="244"/>
      <c r="H474" s="222"/>
      <c r="I474" s="222"/>
      <c r="J474" s="222"/>
      <c r="K474" s="222"/>
      <c r="L474" s="222"/>
      <c r="M474" s="222"/>
      <c r="N474" s="221"/>
      <c r="O474" s="221"/>
      <c r="P474" s="221"/>
      <c r="Q474" s="221"/>
      <c r="R474" s="222"/>
      <c r="S474" s="222"/>
      <c r="T474" s="222"/>
      <c r="U474" s="222"/>
      <c r="V474" s="222"/>
      <c r="W474" s="222"/>
      <c r="X474" s="222"/>
      <c r="Y474" s="222"/>
      <c r="Z474" s="212"/>
      <c r="AA474" s="212"/>
      <c r="AB474" s="212"/>
      <c r="AC474" s="212"/>
      <c r="AD474" s="212"/>
      <c r="AE474" s="212"/>
      <c r="AF474" s="212"/>
      <c r="AG474" s="212" t="s">
        <v>286</v>
      </c>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2" x14ac:dyDescent="0.2">
      <c r="A475" s="219"/>
      <c r="B475" s="220"/>
      <c r="C475" s="249" t="s">
        <v>977</v>
      </c>
      <c r="D475" s="226"/>
      <c r="E475" s="227">
        <v>10</v>
      </c>
      <c r="F475" s="222"/>
      <c r="G475" s="222"/>
      <c r="H475" s="222"/>
      <c r="I475" s="222"/>
      <c r="J475" s="222"/>
      <c r="K475" s="222"/>
      <c r="L475" s="222"/>
      <c r="M475" s="222"/>
      <c r="N475" s="221"/>
      <c r="O475" s="221"/>
      <c r="P475" s="221"/>
      <c r="Q475" s="221"/>
      <c r="R475" s="222"/>
      <c r="S475" s="222"/>
      <c r="T475" s="222"/>
      <c r="U475" s="222"/>
      <c r="V475" s="222"/>
      <c r="W475" s="222"/>
      <c r="X475" s="222"/>
      <c r="Y475" s="222"/>
      <c r="Z475" s="212"/>
      <c r="AA475" s="212"/>
      <c r="AB475" s="212"/>
      <c r="AC475" s="212"/>
      <c r="AD475" s="212"/>
      <c r="AE475" s="212"/>
      <c r="AF475" s="212"/>
      <c r="AG475" s="212" t="s">
        <v>288</v>
      </c>
      <c r="AH475" s="212">
        <v>0</v>
      </c>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3" x14ac:dyDescent="0.2">
      <c r="A476" s="219"/>
      <c r="B476" s="220"/>
      <c r="C476" s="249" t="s">
        <v>978</v>
      </c>
      <c r="D476" s="226"/>
      <c r="E476" s="227">
        <v>24</v>
      </c>
      <c r="F476" s="222"/>
      <c r="G476" s="222"/>
      <c r="H476" s="222"/>
      <c r="I476" s="222"/>
      <c r="J476" s="222"/>
      <c r="K476" s="222"/>
      <c r="L476" s="222"/>
      <c r="M476" s="222"/>
      <c r="N476" s="221"/>
      <c r="O476" s="221"/>
      <c r="P476" s="221"/>
      <c r="Q476" s="221"/>
      <c r="R476" s="222"/>
      <c r="S476" s="222"/>
      <c r="T476" s="222"/>
      <c r="U476" s="222"/>
      <c r="V476" s="222"/>
      <c r="W476" s="222"/>
      <c r="X476" s="222"/>
      <c r="Y476" s="222"/>
      <c r="Z476" s="212"/>
      <c r="AA476" s="212"/>
      <c r="AB476" s="212"/>
      <c r="AC476" s="212"/>
      <c r="AD476" s="212"/>
      <c r="AE476" s="212"/>
      <c r="AF476" s="212"/>
      <c r="AG476" s="212" t="s">
        <v>288</v>
      </c>
      <c r="AH476" s="212">
        <v>0</v>
      </c>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3" x14ac:dyDescent="0.2">
      <c r="A477" s="219"/>
      <c r="B477" s="220"/>
      <c r="C477" s="249" t="s">
        <v>979</v>
      </c>
      <c r="D477" s="226"/>
      <c r="E477" s="227">
        <v>10</v>
      </c>
      <c r="F477" s="222"/>
      <c r="G477" s="222"/>
      <c r="H477" s="222"/>
      <c r="I477" s="222"/>
      <c r="J477" s="222"/>
      <c r="K477" s="222"/>
      <c r="L477" s="222"/>
      <c r="M477" s="222"/>
      <c r="N477" s="221"/>
      <c r="O477" s="221"/>
      <c r="P477" s="221"/>
      <c r="Q477" s="221"/>
      <c r="R477" s="222"/>
      <c r="S477" s="222"/>
      <c r="T477" s="222"/>
      <c r="U477" s="222"/>
      <c r="V477" s="222"/>
      <c r="W477" s="222"/>
      <c r="X477" s="222"/>
      <c r="Y477" s="222"/>
      <c r="Z477" s="212"/>
      <c r="AA477" s="212"/>
      <c r="AB477" s="212"/>
      <c r="AC477" s="212"/>
      <c r="AD477" s="212"/>
      <c r="AE477" s="212"/>
      <c r="AF477" s="212"/>
      <c r="AG477" s="212" t="s">
        <v>288</v>
      </c>
      <c r="AH477" s="212">
        <v>0</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ht="22.5" outlineLevel="1" x14ac:dyDescent="0.2">
      <c r="A478" s="236">
        <v>113</v>
      </c>
      <c r="B478" s="237" t="s">
        <v>980</v>
      </c>
      <c r="C478" s="247" t="s">
        <v>981</v>
      </c>
      <c r="D478" s="238" t="s">
        <v>564</v>
      </c>
      <c r="E478" s="239">
        <v>13.2</v>
      </c>
      <c r="F478" s="240"/>
      <c r="G478" s="241">
        <f>ROUND(E478*F478,2)</f>
        <v>0</v>
      </c>
      <c r="H478" s="240"/>
      <c r="I478" s="241">
        <f>ROUND(E478*H478,2)</f>
        <v>0</v>
      </c>
      <c r="J478" s="240"/>
      <c r="K478" s="241">
        <f>ROUND(E478*J478,2)</f>
        <v>0</v>
      </c>
      <c r="L478" s="241">
        <v>21</v>
      </c>
      <c r="M478" s="241">
        <f>G478*(1+L478/100)</f>
        <v>0</v>
      </c>
      <c r="N478" s="239">
        <v>0</v>
      </c>
      <c r="O478" s="239">
        <f>ROUND(E478*N478,2)</f>
        <v>0</v>
      </c>
      <c r="P478" s="239">
        <v>1.9E-2</v>
      </c>
      <c r="Q478" s="239">
        <f>ROUND(E478*P478,2)</f>
        <v>0.25</v>
      </c>
      <c r="R478" s="241" t="s">
        <v>892</v>
      </c>
      <c r="S478" s="241" t="s">
        <v>280</v>
      </c>
      <c r="T478" s="242" t="s">
        <v>441</v>
      </c>
      <c r="U478" s="222">
        <v>0.85399999999999998</v>
      </c>
      <c r="V478" s="222">
        <f>ROUND(E478*U478,2)</f>
        <v>11.27</v>
      </c>
      <c r="W478" s="222"/>
      <c r="X478" s="222" t="s">
        <v>399</v>
      </c>
      <c r="Y478" s="222" t="s">
        <v>283</v>
      </c>
      <c r="Z478" s="212"/>
      <c r="AA478" s="212"/>
      <c r="AB478" s="212"/>
      <c r="AC478" s="212"/>
      <c r="AD478" s="212"/>
      <c r="AE478" s="212"/>
      <c r="AF478" s="212"/>
      <c r="AG478" s="212" t="s">
        <v>400</v>
      </c>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2" x14ac:dyDescent="0.2">
      <c r="A479" s="219"/>
      <c r="B479" s="220"/>
      <c r="C479" s="249" t="s">
        <v>982</v>
      </c>
      <c r="D479" s="226"/>
      <c r="E479" s="227">
        <v>13.2</v>
      </c>
      <c r="F479" s="222"/>
      <c r="G479" s="222"/>
      <c r="H479" s="222"/>
      <c r="I479" s="222"/>
      <c r="J479" s="222"/>
      <c r="K479" s="222"/>
      <c r="L479" s="222"/>
      <c r="M479" s="222"/>
      <c r="N479" s="221"/>
      <c r="O479" s="221"/>
      <c r="P479" s="221"/>
      <c r="Q479" s="221"/>
      <c r="R479" s="222"/>
      <c r="S479" s="222"/>
      <c r="T479" s="222"/>
      <c r="U479" s="222"/>
      <c r="V479" s="222"/>
      <c r="W479" s="222"/>
      <c r="X479" s="222"/>
      <c r="Y479" s="222"/>
      <c r="Z479" s="212"/>
      <c r="AA479" s="212"/>
      <c r="AB479" s="212"/>
      <c r="AC479" s="212"/>
      <c r="AD479" s="212"/>
      <c r="AE479" s="212"/>
      <c r="AF479" s="212"/>
      <c r="AG479" s="212" t="s">
        <v>288</v>
      </c>
      <c r="AH479" s="212">
        <v>0</v>
      </c>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ht="22.5" outlineLevel="1" x14ac:dyDescent="0.2">
      <c r="A480" s="236">
        <v>114</v>
      </c>
      <c r="B480" s="237" t="s">
        <v>983</v>
      </c>
      <c r="C480" s="247" t="s">
        <v>984</v>
      </c>
      <c r="D480" s="238" t="s">
        <v>564</v>
      </c>
      <c r="E480" s="239">
        <v>40.664999999999999</v>
      </c>
      <c r="F480" s="240"/>
      <c r="G480" s="241">
        <f>ROUND(E480*F480,2)</f>
        <v>0</v>
      </c>
      <c r="H480" s="240"/>
      <c r="I480" s="241">
        <f>ROUND(E480*H480,2)</f>
        <v>0</v>
      </c>
      <c r="J480" s="240"/>
      <c r="K480" s="241">
        <f>ROUND(E480*J480,2)</f>
        <v>0</v>
      </c>
      <c r="L480" s="241">
        <v>21</v>
      </c>
      <c r="M480" s="241">
        <f>G480*(1+L480/100)</f>
        <v>0</v>
      </c>
      <c r="N480" s="239">
        <v>4.8999999999999998E-4</v>
      </c>
      <c r="O480" s="239">
        <f>ROUND(E480*N480,2)</f>
        <v>0.02</v>
      </c>
      <c r="P480" s="239">
        <v>7.0999999999999994E-2</v>
      </c>
      <c r="Q480" s="239">
        <f>ROUND(E480*P480,2)</f>
        <v>2.89</v>
      </c>
      <c r="R480" s="241" t="s">
        <v>892</v>
      </c>
      <c r="S480" s="241" t="s">
        <v>280</v>
      </c>
      <c r="T480" s="242" t="s">
        <v>441</v>
      </c>
      <c r="U480" s="222">
        <v>1.2150000000000001</v>
      </c>
      <c r="V480" s="222">
        <f>ROUND(E480*U480,2)</f>
        <v>49.41</v>
      </c>
      <c r="W480" s="222"/>
      <c r="X480" s="222" t="s">
        <v>399</v>
      </c>
      <c r="Y480" s="222" t="s">
        <v>283</v>
      </c>
      <c r="Z480" s="212"/>
      <c r="AA480" s="212"/>
      <c r="AB480" s="212"/>
      <c r="AC480" s="212"/>
      <c r="AD480" s="212"/>
      <c r="AE480" s="212"/>
      <c r="AF480" s="212"/>
      <c r="AG480" s="212" t="s">
        <v>400</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2" x14ac:dyDescent="0.2">
      <c r="A481" s="219"/>
      <c r="B481" s="220"/>
      <c r="C481" s="248" t="s">
        <v>961</v>
      </c>
      <c r="D481" s="244"/>
      <c r="E481" s="244"/>
      <c r="F481" s="244"/>
      <c r="G481" s="244"/>
      <c r="H481" s="222"/>
      <c r="I481" s="222"/>
      <c r="J481" s="222"/>
      <c r="K481" s="222"/>
      <c r="L481" s="222"/>
      <c r="M481" s="222"/>
      <c r="N481" s="221"/>
      <c r="O481" s="221"/>
      <c r="P481" s="221"/>
      <c r="Q481" s="221"/>
      <c r="R481" s="222"/>
      <c r="S481" s="222"/>
      <c r="T481" s="222"/>
      <c r="U481" s="222"/>
      <c r="V481" s="222"/>
      <c r="W481" s="222"/>
      <c r="X481" s="222"/>
      <c r="Y481" s="222"/>
      <c r="Z481" s="212"/>
      <c r="AA481" s="212"/>
      <c r="AB481" s="212"/>
      <c r="AC481" s="212"/>
      <c r="AD481" s="212"/>
      <c r="AE481" s="212"/>
      <c r="AF481" s="212"/>
      <c r="AG481" s="212" t="s">
        <v>286</v>
      </c>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2" x14ac:dyDescent="0.2">
      <c r="A482" s="219"/>
      <c r="B482" s="220"/>
      <c r="C482" s="249" t="s">
        <v>985</v>
      </c>
      <c r="D482" s="226"/>
      <c r="E482" s="227">
        <v>25.2</v>
      </c>
      <c r="F482" s="222"/>
      <c r="G482" s="222"/>
      <c r="H482" s="222"/>
      <c r="I482" s="222"/>
      <c r="J482" s="222"/>
      <c r="K482" s="222"/>
      <c r="L482" s="222"/>
      <c r="M482" s="222"/>
      <c r="N482" s="221"/>
      <c r="O482" s="221"/>
      <c r="P482" s="221"/>
      <c r="Q482" s="221"/>
      <c r="R482" s="222"/>
      <c r="S482" s="222"/>
      <c r="T482" s="222"/>
      <c r="U482" s="222"/>
      <c r="V482" s="222"/>
      <c r="W482" s="222"/>
      <c r="X482" s="222"/>
      <c r="Y482" s="222"/>
      <c r="Z482" s="212"/>
      <c r="AA482" s="212"/>
      <c r="AB482" s="212"/>
      <c r="AC482" s="212"/>
      <c r="AD482" s="212"/>
      <c r="AE482" s="212"/>
      <c r="AF482" s="212"/>
      <c r="AG482" s="212" t="s">
        <v>288</v>
      </c>
      <c r="AH482" s="212">
        <v>0</v>
      </c>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3" x14ac:dyDescent="0.2">
      <c r="A483" s="219"/>
      <c r="B483" s="220"/>
      <c r="C483" s="249" t="s">
        <v>986</v>
      </c>
      <c r="D483" s="226"/>
      <c r="E483" s="227">
        <v>15.465</v>
      </c>
      <c r="F483" s="222"/>
      <c r="G483" s="222"/>
      <c r="H483" s="222"/>
      <c r="I483" s="222"/>
      <c r="J483" s="222"/>
      <c r="K483" s="222"/>
      <c r="L483" s="222"/>
      <c r="M483" s="222"/>
      <c r="N483" s="221"/>
      <c r="O483" s="221"/>
      <c r="P483" s="221"/>
      <c r="Q483" s="221"/>
      <c r="R483" s="222"/>
      <c r="S483" s="222"/>
      <c r="T483" s="222"/>
      <c r="U483" s="222"/>
      <c r="V483" s="222"/>
      <c r="W483" s="222"/>
      <c r="X483" s="222"/>
      <c r="Y483" s="222"/>
      <c r="Z483" s="212"/>
      <c r="AA483" s="212"/>
      <c r="AB483" s="212"/>
      <c r="AC483" s="212"/>
      <c r="AD483" s="212"/>
      <c r="AE483" s="212"/>
      <c r="AF483" s="212"/>
      <c r="AG483" s="212" t="s">
        <v>288</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ht="22.5" outlineLevel="1" x14ac:dyDescent="0.2">
      <c r="A484" s="236">
        <v>115</v>
      </c>
      <c r="B484" s="237" t="s">
        <v>987</v>
      </c>
      <c r="C484" s="247" t="s">
        <v>988</v>
      </c>
      <c r="D484" s="238" t="s">
        <v>564</v>
      </c>
      <c r="E484" s="239">
        <v>19.36</v>
      </c>
      <c r="F484" s="240"/>
      <c r="G484" s="241">
        <f>ROUND(E484*F484,2)</f>
        <v>0</v>
      </c>
      <c r="H484" s="240"/>
      <c r="I484" s="241">
        <f>ROUND(E484*H484,2)</f>
        <v>0</v>
      </c>
      <c r="J484" s="240"/>
      <c r="K484" s="241">
        <f>ROUND(E484*J484,2)</f>
        <v>0</v>
      </c>
      <c r="L484" s="241">
        <v>21</v>
      </c>
      <c r="M484" s="241">
        <f>G484*(1+L484/100)</f>
        <v>0</v>
      </c>
      <c r="N484" s="239">
        <v>2.7999999999999998E-4</v>
      </c>
      <c r="O484" s="239">
        <f>ROUND(E484*N484,2)</f>
        <v>0.01</v>
      </c>
      <c r="P484" s="239">
        <v>0.24299999999999999</v>
      </c>
      <c r="Q484" s="239">
        <f>ROUND(E484*P484,2)</f>
        <v>4.7</v>
      </c>
      <c r="R484" s="241" t="s">
        <v>892</v>
      </c>
      <c r="S484" s="241" t="s">
        <v>280</v>
      </c>
      <c r="T484" s="242" t="s">
        <v>441</v>
      </c>
      <c r="U484" s="222">
        <v>2.0649999999999999</v>
      </c>
      <c r="V484" s="222">
        <f>ROUND(E484*U484,2)</f>
        <v>39.979999999999997</v>
      </c>
      <c r="W484" s="222"/>
      <c r="X484" s="222" t="s">
        <v>399</v>
      </c>
      <c r="Y484" s="222" t="s">
        <v>283</v>
      </c>
      <c r="Z484" s="212"/>
      <c r="AA484" s="212"/>
      <c r="AB484" s="212"/>
      <c r="AC484" s="212"/>
      <c r="AD484" s="212"/>
      <c r="AE484" s="212"/>
      <c r="AF484" s="212"/>
      <c r="AG484" s="212" t="s">
        <v>400</v>
      </c>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2" x14ac:dyDescent="0.2">
      <c r="A485" s="219"/>
      <c r="B485" s="220"/>
      <c r="C485" s="248" t="s">
        <v>961</v>
      </c>
      <c r="D485" s="244"/>
      <c r="E485" s="244"/>
      <c r="F485" s="244"/>
      <c r="G485" s="244"/>
      <c r="H485" s="222"/>
      <c r="I485" s="222"/>
      <c r="J485" s="222"/>
      <c r="K485" s="222"/>
      <c r="L485" s="222"/>
      <c r="M485" s="222"/>
      <c r="N485" s="221"/>
      <c r="O485" s="221"/>
      <c r="P485" s="221"/>
      <c r="Q485" s="221"/>
      <c r="R485" s="222"/>
      <c r="S485" s="222"/>
      <c r="T485" s="222"/>
      <c r="U485" s="222"/>
      <c r="V485" s="222"/>
      <c r="W485" s="222"/>
      <c r="X485" s="222"/>
      <c r="Y485" s="222"/>
      <c r="Z485" s="212"/>
      <c r="AA485" s="212"/>
      <c r="AB485" s="212"/>
      <c r="AC485" s="212"/>
      <c r="AD485" s="212"/>
      <c r="AE485" s="212"/>
      <c r="AF485" s="212"/>
      <c r="AG485" s="212" t="s">
        <v>286</v>
      </c>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2" x14ac:dyDescent="0.2">
      <c r="A486" s="219"/>
      <c r="B486" s="220"/>
      <c r="C486" s="249" t="s">
        <v>989</v>
      </c>
      <c r="D486" s="226"/>
      <c r="E486" s="227">
        <v>4</v>
      </c>
      <c r="F486" s="222"/>
      <c r="G486" s="222"/>
      <c r="H486" s="222"/>
      <c r="I486" s="222"/>
      <c r="J486" s="222"/>
      <c r="K486" s="222"/>
      <c r="L486" s="222"/>
      <c r="M486" s="222"/>
      <c r="N486" s="221"/>
      <c r="O486" s="221"/>
      <c r="P486" s="221"/>
      <c r="Q486" s="221"/>
      <c r="R486" s="222"/>
      <c r="S486" s="222"/>
      <c r="T486" s="222"/>
      <c r="U486" s="222"/>
      <c r="V486" s="222"/>
      <c r="W486" s="222"/>
      <c r="X486" s="222"/>
      <c r="Y486" s="222"/>
      <c r="Z486" s="212"/>
      <c r="AA486" s="212"/>
      <c r="AB486" s="212"/>
      <c r="AC486" s="212"/>
      <c r="AD486" s="212"/>
      <c r="AE486" s="212"/>
      <c r="AF486" s="212"/>
      <c r="AG486" s="212" t="s">
        <v>288</v>
      </c>
      <c r="AH486" s="212">
        <v>0</v>
      </c>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3" x14ac:dyDescent="0.2">
      <c r="A487" s="219"/>
      <c r="B487" s="220"/>
      <c r="C487" s="249" t="s">
        <v>990</v>
      </c>
      <c r="D487" s="226"/>
      <c r="E487" s="227">
        <v>15.36</v>
      </c>
      <c r="F487" s="222"/>
      <c r="G487" s="222"/>
      <c r="H487" s="222"/>
      <c r="I487" s="222"/>
      <c r="J487" s="222"/>
      <c r="K487" s="222"/>
      <c r="L487" s="222"/>
      <c r="M487" s="222"/>
      <c r="N487" s="221"/>
      <c r="O487" s="221"/>
      <c r="P487" s="221"/>
      <c r="Q487" s="221"/>
      <c r="R487" s="222"/>
      <c r="S487" s="222"/>
      <c r="T487" s="222"/>
      <c r="U487" s="222"/>
      <c r="V487" s="222"/>
      <c r="W487" s="222"/>
      <c r="X487" s="222"/>
      <c r="Y487" s="222"/>
      <c r="Z487" s="212"/>
      <c r="AA487" s="212"/>
      <c r="AB487" s="212"/>
      <c r="AC487" s="212"/>
      <c r="AD487" s="212"/>
      <c r="AE487" s="212"/>
      <c r="AF487" s="212"/>
      <c r="AG487" s="212" t="s">
        <v>288</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ht="22.5" outlineLevel="1" x14ac:dyDescent="0.2">
      <c r="A488" s="236">
        <v>116</v>
      </c>
      <c r="B488" s="237" t="s">
        <v>991</v>
      </c>
      <c r="C488" s="247" t="s">
        <v>992</v>
      </c>
      <c r="D488" s="238" t="s">
        <v>439</v>
      </c>
      <c r="E488" s="239">
        <v>913.22249999999997</v>
      </c>
      <c r="F488" s="240"/>
      <c r="G488" s="241">
        <f>ROUND(E488*F488,2)</f>
        <v>0</v>
      </c>
      <c r="H488" s="240"/>
      <c r="I488" s="241">
        <f>ROUND(E488*H488,2)</f>
        <v>0</v>
      </c>
      <c r="J488" s="240"/>
      <c r="K488" s="241">
        <f>ROUND(E488*J488,2)</f>
        <v>0</v>
      </c>
      <c r="L488" s="241">
        <v>21</v>
      </c>
      <c r="M488" s="241">
        <f>G488*(1+L488/100)</f>
        <v>0</v>
      </c>
      <c r="N488" s="239">
        <v>0</v>
      </c>
      <c r="O488" s="239">
        <f>ROUND(E488*N488,2)</f>
        <v>0</v>
      </c>
      <c r="P488" s="239">
        <v>4.5999999999999999E-2</v>
      </c>
      <c r="Q488" s="239">
        <f>ROUND(E488*P488,2)</f>
        <v>42.01</v>
      </c>
      <c r="R488" s="241" t="s">
        <v>892</v>
      </c>
      <c r="S488" s="241" t="s">
        <v>280</v>
      </c>
      <c r="T488" s="242" t="s">
        <v>441</v>
      </c>
      <c r="U488" s="222">
        <v>0.26</v>
      </c>
      <c r="V488" s="222">
        <f>ROUND(E488*U488,2)</f>
        <v>237.44</v>
      </c>
      <c r="W488" s="222"/>
      <c r="X488" s="222" t="s">
        <v>399</v>
      </c>
      <c r="Y488" s="222" t="s">
        <v>283</v>
      </c>
      <c r="Z488" s="212"/>
      <c r="AA488" s="212"/>
      <c r="AB488" s="212"/>
      <c r="AC488" s="212"/>
      <c r="AD488" s="212"/>
      <c r="AE488" s="212"/>
      <c r="AF488" s="212"/>
      <c r="AG488" s="212" t="s">
        <v>400</v>
      </c>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2" x14ac:dyDescent="0.2">
      <c r="A489" s="219"/>
      <c r="B489" s="220"/>
      <c r="C489" s="249" t="s">
        <v>993</v>
      </c>
      <c r="D489" s="226"/>
      <c r="E489" s="227">
        <v>281.94749999999999</v>
      </c>
      <c r="F489" s="222"/>
      <c r="G489" s="222"/>
      <c r="H489" s="222"/>
      <c r="I489" s="222"/>
      <c r="J489" s="222"/>
      <c r="K489" s="222"/>
      <c r="L489" s="222"/>
      <c r="M489" s="222"/>
      <c r="N489" s="221"/>
      <c r="O489" s="221"/>
      <c r="P489" s="221"/>
      <c r="Q489" s="221"/>
      <c r="R489" s="222"/>
      <c r="S489" s="222"/>
      <c r="T489" s="222"/>
      <c r="U489" s="222"/>
      <c r="V489" s="222"/>
      <c r="W489" s="222"/>
      <c r="X489" s="222"/>
      <c r="Y489" s="222"/>
      <c r="Z489" s="212"/>
      <c r="AA489" s="212"/>
      <c r="AB489" s="212"/>
      <c r="AC489" s="212"/>
      <c r="AD489" s="212"/>
      <c r="AE489" s="212"/>
      <c r="AF489" s="212"/>
      <c r="AG489" s="212" t="s">
        <v>288</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3" x14ac:dyDescent="0.2">
      <c r="A490" s="219"/>
      <c r="B490" s="220"/>
      <c r="C490" s="249" t="s">
        <v>994</v>
      </c>
      <c r="D490" s="226"/>
      <c r="E490" s="227">
        <v>287.87</v>
      </c>
      <c r="F490" s="222"/>
      <c r="G490" s="222"/>
      <c r="H490" s="222"/>
      <c r="I490" s="222"/>
      <c r="J490" s="222"/>
      <c r="K490" s="222"/>
      <c r="L490" s="222"/>
      <c r="M490" s="222"/>
      <c r="N490" s="221"/>
      <c r="O490" s="221"/>
      <c r="P490" s="221"/>
      <c r="Q490" s="221"/>
      <c r="R490" s="222"/>
      <c r="S490" s="222"/>
      <c r="T490" s="222"/>
      <c r="U490" s="222"/>
      <c r="V490" s="222"/>
      <c r="W490" s="222"/>
      <c r="X490" s="222"/>
      <c r="Y490" s="222"/>
      <c r="Z490" s="212"/>
      <c r="AA490" s="212"/>
      <c r="AB490" s="212"/>
      <c r="AC490" s="212"/>
      <c r="AD490" s="212"/>
      <c r="AE490" s="212"/>
      <c r="AF490" s="212"/>
      <c r="AG490" s="212" t="s">
        <v>288</v>
      </c>
      <c r="AH490" s="212">
        <v>0</v>
      </c>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3" x14ac:dyDescent="0.2">
      <c r="A491" s="219"/>
      <c r="B491" s="220"/>
      <c r="C491" s="249" t="s">
        <v>995</v>
      </c>
      <c r="D491" s="226"/>
      <c r="E491" s="227">
        <v>295.52</v>
      </c>
      <c r="F491" s="222"/>
      <c r="G491" s="222"/>
      <c r="H491" s="222"/>
      <c r="I491" s="222"/>
      <c r="J491" s="222"/>
      <c r="K491" s="222"/>
      <c r="L491" s="222"/>
      <c r="M491" s="222"/>
      <c r="N491" s="221"/>
      <c r="O491" s="221"/>
      <c r="P491" s="221"/>
      <c r="Q491" s="221"/>
      <c r="R491" s="222"/>
      <c r="S491" s="222"/>
      <c r="T491" s="222"/>
      <c r="U491" s="222"/>
      <c r="V491" s="222"/>
      <c r="W491" s="222"/>
      <c r="X491" s="222"/>
      <c r="Y491" s="222"/>
      <c r="Z491" s="212"/>
      <c r="AA491" s="212"/>
      <c r="AB491" s="212"/>
      <c r="AC491" s="212"/>
      <c r="AD491" s="212"/>
      <c r="AE491" s="212"/>
      <c r="AF491" s="212"/>
      <c r="AG491" s="212" t="s">
        <v>288</v>
      </c>
      <c r="AH491" s="212">
        <v>0</v>
      </c>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3" x14ac:dyDescent="0.2">
      <c r="A492" s="219"/>
      <c r="B492" s="220"/>
      <c r="C492" s="249" t="s">
        <v>996</v>
      </c>
      <c r="D492" s="226"/>
      <c r="E492" s="227">
        <v>47.884999999999998</v>
      </c>
      <c r="F492" s="222"/>
      <c r="G492" s="222"/>
      <c r="H492" s="222"/>
      <c r="I492" s="222"/>
      <c r="J492" s="222"/>
      <c r="K492" s="222"/>
      <c r="L492" s="222"/>
      <c r="M492" s="222"/>
      <c r="N492" s="221"/>
      <c r="O492" s="221"/>
      <c r="P492" s="221"/>
      <c r="Q492" s="221"/>
      <c r="R492" s="222"/>
      <c r="S492" s="222"/>
      <c r="T492" s="222"/>
      <c r="U492" s="222"/>
      <c r="V492" s="222"/>
      <c r="W492" s="222"/>
      <c r="X492" s="222"/>
      <c r="Y492" s="222"/>
      <c r="Z492" s="212"/>
      <c r="AA492" s="212"/>
      <c r="AB492" s="212"/>
      <c r="AC492" s="212"/>
      <c r="AD492" s="212"/>
      <c r="AE492" s="212"/>
      <c r="AF492" s="212"/>
      <c r="AG492" s="212" t="s">
        <v>288</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ht="22.5" outlineLevel="1" x14ac:dyDescent="0.2">
      <c r="A493" s="236">
        <v>117</v>
      </c>
      <c r="B493" s="237" t="s">
        <v>997</v>
      </c>
      <c r="C493" s="247" t="s">
        <v>998</v>
      </c>
      <c r="D493" s="238" t="s">
        <v>439</v>
      </c>
      <c r="E493" s="239">
        <v>78.981999999999999</v>
      </c>
      <c r="F493" s="240"/>
      <c r="G493" s="241">
        <f>ROUND(E493*F493,2)</f>
        <v>0</v>
      </c>
      <c r="H493" s="240"/>
      <c r="I493" s="241">
        <f>ROUND(E493*H493,2)</f>
        <v>0</v>
      </c>
      <c r="J493" s="240"/>
      <c r="K493" s="241">
        <f>ROUND(E493*J493,2)</f>
        <v>0</v>
      </c>
      <c r="L493" s="241">
        <v>21</v>
      </c>
      <c r="M493" s="241">
        <f>G493*(1+L493/100)</f>
        <v>0</v>
      </c>
      <c r="N493" s="239">
        <v>0</v>
      </c>
      <c r="O493" s="239">
        <f>ROUND(E493*N493,2)</f>
        <v>0</v>
      </c>
      <c r="P493" s="239">
        <v>5.8999999999999997E-2</v>
      </c>
      <c r="Q493" s="239">
        <f>ROUND(E493*P493,2)</f>
        <v>4.66</v>
      </c>
      <c r="R493" s="241" t="s">
        <v>892</v>
      </c>
      <c r="S493" s="241" t="s">
        <v>280</v>
      </c>
      <c r="T493" s="242" t="s">
        <v>441</v>
      </c>
      <c r="U493" s="222">
        <v>0.2</v>
      </c>
      <c r="V493" s="222">
        <f>ROUND(E493*U493,2)</f>
        <v>15.8</v>
      </c>
      <c r="W493" s="222"/>
      <c r="X493" s="222" t="s">
        <v>399</v>
      </c>
      <c r="Y493" s="222" t="s">
        <v>283</v>
      </c>
      <c r="Z493" s="212"/>
      <c r="AA493" s="212"/>
      <c r="AB493" s="212"/>
      <c r="AC493" s="212"/>
      <c r="AD493" s="212"/>
      <c r="AE493" s="212"/>
      <c r="AF493" s="212"/>
      <c r="AG493" s="212" t="s">
        <v>400</v>
      </c>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2" x14ac:dyDescent="0.2">
      <c r="A494" s="219"/>
      <c r="B494" s="220"/>
      <c r="C494" s="249" t="s">
        <v>999</v>
      </c>
      <c r="D494" s="226"/>
      <c r="E494" s="227">
        <v>78.981999999999999</v>
      </c>
      <c r="F494" s="222"/>
      <c r="G494" s="222"/>
      <c r="H494" s="222"/>
      <c r="I494" s="222"/>
      <c r="J494" s="222"/>
      <c r="K494" s="222"/>
      <c r="L494" s="222"/>
      <c r="M494" s="222"/>
      <c r="N494" s="221"/>
      <c r="O494" s="221"/>
      <c r="P494" s="221"/>
      <c r="Q494" s="221"/>
      <c r="R494" s="222"/>
      <c r="S494" s="222"/>
      <c r="T494" s="222"/>
      <c r="U494" s="222"/>
      <c r="V494" s="222"/>
      <c r="W494" s="222"/>
      <c r="X494" s="222"/>
      <c r="Y494" s="222"/>
      <c r="Z494" s="212"/>
      <c r="AA494" s="212"/>
      <c r="AB494" s="212"/>
      <c r="AC494" s="212"/>
      <c r="AD494" s="212"/>
      <c r="AE494" s="212"/>
      <c r="AF494" s="212"/>
      <c r="AG494" s="212" t="s">
        <v>288</v>
      </c>
      <c r="AH494" s="212">
        <v>0</v>
      </c>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1" x14ac:dyDescent="0.2">
      <c r="A495" s="236">
        <v>118</v>
      </c>
      <c r="B495" s="237" t="s">
        <v>1000</v>
      </c>
      <c r="C495" s="247" t="s">
        <v>1001</v>
      </c>
      <c r="D495" s="238" t="s">
        <v>439</v>
      </c>
      <c r="E495" s="239">
        <v>68.231999999999999</v>
      </c>
      <c r="F495" s="240"/>
      <c r="G495" s="241">
        <f>ROUND(E495*F495,2)</f>
        <v>0</v>
      </c>
      <c r="H495" s="240"/>
      <c r="I495" s="241">
        <f>ROUND(E495*H495,2)</f>
        <v>0</v>
      </c>
      <c r="J495" s="240"/>
      <c r="K495" s="241">
        <f>ROUND(E495*J495,2)</f>
        <v>0</v>
      </c>
      <c r="L495" s="241">
        <v>21</v>
      </c>
      <c r="M495" s="241">
        <f>G495*(1+L495/100)</f>
        <v>0</v>
      </c>
      <c r="N495" s="239">
        <v>0</v>
      </c>
      <c r="O495" s="239">
        <f>ROUND(E495*N495,2)</f>
        <v>0</v>
      </c>
      <c r="P495" s="239">
        <v>1.4E-2</v>
      </c>
      <c r="Q495" s="239">
        <f>ROUND(E495*P495,2)</f>
        <v>0.96</v>
      </c>
      <c r="R495" s="241" t="s">
        <v>892</v>
      </c>
      <c r="S495" s="241" t="s">
        <v>280</v>
      </c>
      <c r="T495" s="242" t="s">
        <v>441</v>
      </c>
      <c r="U495" s="222">
        <v>0.22</v>
      </c>
      <c r="V495" s="222">
        <f>ROUND(E495*U495,2)</f>
        <v>15.01</v>
      </c>
      <c r="W495" s="222"/>
      <c r="X495" s="222" t="s">
        <v>399</v>
      </c>
      <c r="Y495" s="222" t="s">
        <v>283</v>
      </c>
      <c r="Z495" s="212"/>
      <c r="AA495" s="212"/>
      <c r="AB495" s="212"/>
      <c r="AC495" s="212"/>
      <c r="AD495" s="212"/>
      <c r="AE495" s="212"/>
      <c r="AF495" s="212"/>
      <c r="AG495" s="212" t="s">
        <v>400</v>
      </c>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2" x14ac:dyDescent="0.2">
      <c r="A496" s="219"/>
      <c r="B496" s="220"/>
      <c r="C496" s="249" t="s">
        <v>1002</v>
      </c>
      <c r="D496" s="226"/>
      <c r="E496" s="227">
        <v>29.841999999999999</v>
      </c>
      <c r="F496" s="222"/>
      <c r="G496" s="222"/>
      <c r="H496" s="222"/>
      <c r="I496" s="222"/>
      <c r="J496" s="222"/>
      <c r="K496" s="222"/>
      <c r="L496" s="222"/>
      <c r="M496" s="222"/>
      <c r="N496" s="221"/>
      <c r="O496" s="221"/>
      <c r="P496" s="221"/>
      <c r="Q496" s="221"/>
      <c r="R496" s="222"/>
      <c r="S496" s="222"/>
      <c r="T496" s="222"/>
      <c r="U496" s="222"/>
      <c r="V496" s="222"/>
      <c r="W496" s="222"/>
      <c r="X496" s="222"/>
      <c r="Y496" s="222"/>
      <c r="Z496" s="212"/>
      <c r="AA496" s="212"/>
      <c r="AB496" s="212"/>
      <c r="AC496" s="212"/>
      <c r="AD496" s="212"/>
      <c r="AE496" s="212"/>
      <c r="AF496" s="212"/>
      <c r="AG496" s="212" t="s">
        <v>288</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3" x14ac:dyDescent="0.2">
      <c r="A497" s="219"/>
      <c r="B497" s="220"/>
      <c r="C497" s="249" t="s">
        <v>1003</v>
      </c>
      <c r="D497" s="226"/>
      <c r="E497" s="227">
        <v>10.31</v>
      </c>
      <c r="F497" s="222"/>
      <c r="G497" s="222"/>
      <c r="H497" s="222"/>
      <c r="I497" s="222"/>
      <c r="J497" s="222"/>
      <c r="K497" s="222"/>
      <c r="L497" s="222"/>
      <c r="M497" s="222"/>
      <c r="N497" s="221"/>
      <c r="O497" s="221"/>
      <c r="P497" s="221"/>
      <c r="Q497" s="221"/>
      <c r="R497" s="222"/>
      <c r="S497" s="222"/>
      <c r="T497" s="222"/>
      <c r="U497" s="222"/>
      <c r="V497" s="222"/>
      <c r="W497" s="222"/>
      <c r="X497" s="222"/>
      <c r="Y497" s="222"/>
      <c r="Z497" s="212"/>
      <c r="AA497" s="212"/>
      <c r="AB497" s="212"/>
      <c r="AC497" s="212"/>
      <c r="AD497" s="212"/>
      <c r="AE497" s="212"/>
      <c r="AF497" s="212"/>
      <c r="AG497" s="212" t="s">
        <v>288</v>
      </c>
      <c r="AH497" s="212">
        <v>0</v>
      </c>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3" x14ac:dyDescent="0.2">
      <c r="A498" s="219"/>
      <c r="B498" s="220"/>
      <c r="C498" s="249" t="s">
        <v>1004</v>
      </c>
      <c r="D498" s="226"/>
      <c r="E498" s="227">
        <v>10.31</v>
      </c>
      <c r="F498" s="222"/>
      <c r="G498" s="222"/>
      <c r="H498" s="222"/>
      <c r="I498" s="222"/>
      <c r="J498" s="222"/>
      <c r="K498" s="222"/>
      <c r="L498" s="222"/>
      <c r="M498" s="222"/>
      <c r="N498" s="221"/>
      <c r="O498" s="221"/>
      <c r="P498" s="221"/>
      <c r="Q498" s="221"/>
      <c r="R498" s="222"/>
      <c r="S498" s="222"/>
      <c r="T498" s="222"/>
      <c r="U498" s="222"/>
      <c r="V498" s="222"/>
      <c r="W498" s="222"/>
      <c r="X498" s="222"/>
      <c r="Y498" s="222"/>
      <c r="Z498" s="212"/>
      <c r="AA498" s="212"/>
      <c r="AB498" s="212"/>
      <c r="AC498" s="212"/>
      <c r="AD498" s="212"/>
      <c r="AE498" s="212"/>
      <c r="AF498" s="212"/>
      <c r="AG498" s="212" t="s">
        <v>288</v>
      </c>
      <c r="AH498" s="212">
        <v>0</v>
      </c>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3" x14ac:dyDescent="0.2">
      <c r="A499" s="219"/>
      <c r="B499" s="220"/>
      <c r="C499" s="249" t="s">
        <v>1005</v>
      </c>
      <c r="D499" s="226"/>
      <c r="E499" s="227">
        <v>9.4600000000000009</v>
      </c>
      <c r="F499" s="222"/>
      <c r="G499" s="222"/>
      <c r="H499" s="222"/>
      <c r="I499" s="222"/>
      <c r="J499" s="222"/>
      <c r="K499" s="222"/>
      <c r="L499" s="222"/>
      <c r="M499" s="222"/>
      <c r="N499" s="221"/>
      <c r="O499" s="221"/>
      <c r="P499" s="221"/>
      <c r="Q499" s="221"/>
      <c r="R499" s="222"/>
      <c r="S499" s="222"/>
      <c r="T499" s="222"/>
      <c r="U499" s="222"/>
      <c r="V499" s="222"/>
      <c r="W499" s="222"/>
      <c r="X499" s="222"/>
      <c r="Y499" s="222"/>
      <c r="Z499" s="212"/>
      <c r="AA499" s="212"/>
      <c r="AB499" s="212"/>
      <c r="AC499" s="212"/>
      <c r="AD499" s="212"/>
      <c r="AE499" s="212"/>
      <c r="AF499" s="212"/>
      <c r="AG499" s="212" t="s">
        <v>288</v>
      </c>
      <c r="AH499" s="212">
        <v>0</v>
      </c>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3" x14ac:dyDescent="0.2">
      <c r="A500" s="219"/>
      <c r="B500" s="220"/>
      <c r="C500" s="249" t="s">
        <v>1006</v>
      </c>
      <c r="D500" s="226"/>
      <c r="E500" s="227">
        <v>8.31</v>
      </c>
      <c r="F500" s="222"/>
      <c r="G500" s="222"/>
      <c r="H500" s="222"/>
      <c r="I500" s="222"/>
      <c r="J500" s="222"/>
      <c r="K500" s="222"/>
      <c r="L500" s="222"/>
      <c r="M500" s="222"/>
      <c r="N500" s="221"/>
      <c r="O500" s="221"/>
      <c r="P500" s="221"/>
      <c r="Q500" s="221"/>
      <c r="R500" s="222"/>
      <c r="S500" s="222"/>
      <c r="T500" s="222"/>
      <c r="U500" s="222"/>
      <c r="V500" s="222"/>
      <c r="W500" s="222"/>
      <c r="X500" s="222"/>
      <c r="Y500" s="222"/>
      <c r="Z500" s="212"/>
      <c r="AA500" s="212"/>
      <c r="AB500" s="212"/>
      <c r="AC500" s="212"/>
      <c r="AD500" s="212"/>
      <c r="AE500" s="212"/>
      <c r="AF500" s="212"/>
      <c r="AG500" s="212" t="s">
        <v>288</v>
      </c>
      <c r="AH500" s="212">
        <v>0</v>
      </c>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ht="22.5" outlineLevel="1" x14ac:dyDescent="0.2">
      <c r="A501" s="236">
        <v>119</v>
      </c>
      <c r="B501" s="237" t="s">
        <v>1007</v>
      </c>
      <c r="C501" s="247" t="s">
        <v>1008</v>
      </c>
      <c r="D501" s="238" t="s">
        <v>439</v>
      </c>
      <c r="E501" s="239">
        <v>2</v>
      </c>
      <c r="F501" s="240"/>
      <c r="G501" s="241">
        <f>ROUND(E501*F501,2)</f>
        <v>0</v>
      </c>
      <c r="H501" s="240"/>
      <c r="I501" s="241">
        <f>ROUND(E501*H501,2)</f>
        <v>0</v>
      </c>
      <c r="J501" s="240"/>
      <c r="K501" s="241">
        <f>ROUND(E501*J501,2)</f>
        <v>0</v>
      </c>
      <c r="L501" s="241">
        <v>21</v>
      </c>
      <c r="M501" s="241">
        <f>G501*(1+L501/100)</f>
        <v>0</v>
      </c>
      <c r="N501" s="239">
        <v>0</v>
      </c>
      <c r="O501" s="239">
        <f>ROUND(E501*N501,2)</f>
        <v>0</v>
      </c>
      <c r="P501" s="239">
        <v>8.8999999999999996E-2</v>
      </c>
      <c r="Q501" s="239">
        <f>ROUND(E501*P501,2)</f>
        <v>0.18</v>
      </c>
      <c r="R501" s="241" t="s">
        <v>892</v>
      </c>
      <c r="S501" s="241" t="s">
        <v>280</v>
      </c>
      <c r="T501" s="242" t="s">
        <v>441</v>
      </c>
      <c r="U501" s="222">
        <v>0.76</v>
      </c>
      <c r="V501" s="222">
        <f>ROUND(E501*U501,2)</f>
        <v>1.52</v>
      </c>
      <c r="W501" s="222"/>
      <c r="X501" s="222" t="s">
        <v>399</v>
      </c>
      <c r="Y501" s="222" t="s">
        <v>283</v>
      </c>
      <c r="Z501" s="212"/>
      <c r="AA501" s="212"/>
      <c r="AB501" s="212"/>
      <c r="AC501" s="212"/>
      <c r="AD501" s="212"/>
      <c r="AE501" s="212"/>
      <c r="AF501" s="212"/>
      <c r="AG501" s="212" t="s">
        <v>400</v>
      </c>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2" x14ac:dyDescent="0.2">
      <c r="A502" s="219"/>
      <c r="B502" s="220"/>
      <c r="C502" s="264" t="s">
        <v>1009</v>
      </c>
      <c r="D502" s="256"/>
      <c r="E502" s="256"/>
      <c r="F502" s="256"/>
      <c r="G502" s="256"/>
      <c r="H502" s="222"/>
      <c r="I502" s="222"/>
      <c r="J502" s="222"/>
      <c r="K502" s="222"/>
      <c r="L502" s="222"/>
      <c r="M502" s="222"/>
      <c r="N502" s="221"/>
      <c r="O502" s="221"/>
      <c r="P502" s="221"/>
      <c r="Q502" s="221"/>
      <c r="R502" s="222"/>
      <c r="S502" s="222"/>
      <c r="T502" s="222"/>
      <c r="U502" s="222"/>
      <c r="V502" s="222"/>
      <c r="W502" s="222"/>
      <c r="X502" s="222"/>
      <c r="Y502" s="222"/>
      <c r="Z502" s="212"/>
      <c r="AA502" s="212"/>
      <c r="AB502" s="212"/>
      <c r="AC502" s="212"/>
      <c r="AD502" s="212"/>
      <c r="AE502" s="212"/>
      <c r="AF502" s="212"/>
      <c r="AG502" s="212" t="s">
        <v>448</v>
      </c>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2" x14ac:dyDescent="0.2">
      <c r="A503" s="219"/>
      <c r="B503" s="220"/>
      <c r="C503" s="249" t="s">
        <v>1010</v>
      </c>
      <c r="D503" s="226"/>
      <c r="E503" s="227">
        <v>2</v>
      </c>
      <c r="F503" s="222"/>
      <c r="G503" s="222"/>
      <c r="H503" s="222"/>
      <c r="I503" s="222"/>
      <c r="J503" s="222"/>
      <c r="K503" s="222"/>
      <c r="L503" s="222"/>
      <c r="M503" s="222"/>
      <c r="N503" s="221"/>
      <c r="O503" s="221"/>
      <c r="P503" s="221"/>
      <c r="Q503" s="221"/>
      <c r="R503" s="222"/>
      <c r="S503" s="222"/>
      <c r="T503" s="222"/>
      <c r="U503" s="222"/>
      <c r="V503" s="222"/>
      <c r="W503" s="222"/>
      <c r="X503" s="222"/>
      <c r="Y503" s="222"/>
      <c r="Z503" s="212"/>
      <c r="AA503" s="212"/>
      <c r="AB503" s="212"/>
      <c r="AC503" s="212"/>
      <c r="AD503" s="212"/>
      <c r="AE503" s="212"/>
      <c r="AF503" s="212"/>
      <c r="AG503" s="212" t="s">
        <v>288</v>
      </c>
      <c r="AH503" s="212">
        <v>0</v>
      </c>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x14ac:dyDescent="0.2">
      <c r="A504" s="229" t="s">
        <v>275</v>
      </c>
      <c r="B504" s="230" t="s">
        <v>172</v>
      </c>
      <c r="C504" s="246" t="s">
        <v>173</v>
      </c>
      <c r="D504" s="231"/>
      <c r="E504" s="232"/>
      <c r="F504" s="233"/>
      <c r="G504" s="233">
        <f>SUMIF(AG505:AG506,"&lt;&gt;NOR",G505:G506)</f>
        <v>0</v>
      </c>
      <c r="H504" s="233"/>
      <c r="I504" s="233">
        <f>SUM(I505:I506)</f>
        <v>0</v>
      </c>
      <c r="J504" s="233"/>
      <c r="K504" s="233">
        <f>SUM(K505:K506)</f>
        <v>0</v>
      </c>
      <c r="L504" s="233"/>
      <c r="M504" s="233">
        <f>SUM(M505:M506)</f>
        <v>0</v>
      </c>
      <c r="N504" s="232"/>
      <c r="O504" s="232">
        <f>SUM(O505:O506)</f>
        <v>0.02</v>
      </c>
      <c r="P504" s="232"/>
      <c r="Q504" s="232">
        <f>SUM(Q505:Q506)</f>
        <v>1.6</v>
      </c>
      <c r="R504" s="233"/>
      <c r="S504" s="233"/>
      <c r="T504" s="234"/>
      <c r="U504" s="228"/>
      <c r="V504" s="228">
        <f>SUM(V505:V506)</f>
        <v>31.18</v>
      </c>
      <c r="W504" s="228"/>
      <c r="X504" s="228"/>
      <c r="Y504" s="228"/>
      <c r="AG504" t="s">
        <v>276</v>
      </c>
    </row>
    <row r="505" spans="1:60" outlineLevel="1" x14ac:dyDescent="0.2">
      <c r="A505" s="236">
        <v>120</v>
      </c>
      <c r="B505" s="237" t="s">
        <v>1011</v>
      </c>
      <c r="C505" s="247" t="s">
        <v>1012</v>
      </c>
      <c r="D505" s="238" t="s">
        <v>564</v>
      </c>
      <c r="E505" s="239">
        <v>40</v>
      </c>
      <c r="F505" s="240"/>
      <c r="G505" s="241">
        <f>ROUND(E505*F505,2)</f>
        <v>0</v>
      </c>
      <c r="H505" s="240"/>
      <c r="I505" s="241">
        <f>ROUND(E505*H505,2)</f>
        <v>0</v>
      </c>
      <c r="J505" s="240"/>
      <c r="K505" s="241">
        <f>ROUND(E505*J505,2)</f>
        <v>0</v>
      </c>
      <c r="L505" s="241">
        <v>21</v>
      </c>
      <c r="M505" s="241">
        <f>G505*(1+L505/100)</f>
        <v>0</v>
      </c>
      <c r="N505" s="239">
        <v>4.8999999999999998E-4</v>
      </c>
      <c r="O505" s="239">
        <f>ROUND(E505*N505,2)</f>
        <v>0.02</v>
      </c>
      <c r="P505" s="239">
        <v>0.04</v>
      </c>
      <c r="Q505" s="239">
        <f>ROUND(E505*P505,2)</f>
        <v>1.6</v>
      </c>
      <c r="R505" s="241" t="s">
        <v>733</v>
      </c>
      <c r="S505" s="241" t="s">
        <v>280</v>
      </c>
      <c r="T505" s="242" t="s">
        <v>441</v>
      </c>
      <c r="U505" s="222">
        <v>0.77939999999999998</v>
      </c>
      <c r="V505" s="222">
        <f>ROUND(E505*U505,2)</f>
        <v>31.18</v>
      </c>
      <c r="W505" s="222"/>
      <c r="X505" s="222" t="s">
        <v>734</v>
      </c>
      <c r="Y505" s="222" t="s">
        <v>283</v>
      </c>
      <c r="Z505" s="212"/>
      <c r="AA505" s="212"/>
      <c r="AB505" s="212"/>
      <c r="AC505" s="212"/>
      <c r="AD505" s="212"/>
      <c r="AE505" s="212"/>
      <c r="AF505" s="212"/>
      <c r="AG505" s="212" t="s">
        <v>735</v>
      </c>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2" x14ac:dyDescent="0.2">
      <c r="A506" s="219"/>
      <c r="B506" s="220"/>
      <c r="C506" s="264" t="s">
        <v>1013</v>
      </c>
      <c r="D506" s="256"/>
      <c r="E506" s="256"/>
      <c r="F506" s="256"/>
      <c r="G506" s="256"/>
      <c r="H506" s="222"/>
      <c r="I506" s="222"/>
      <c r="J506" s="222"/>
      <c r="K506" s="222"/>
      <c r="L506" s="222"/>
      <c r="M506" s="222"/>
      <c r="N506" s="221"/>
      <c r="O506" s="221"/>
      <c r="P506" s="221"/>
      <c r="Q506" s="221"/>
      <c r="R506" s="222"/>
      <c r="S506" s="222"/>
      <c r="T506" s="222"/>
      <c r="U506" s="222"/>
      <c r="V506" s="222"/>
      <c r="W506" s="222"/>
      <c r="X506" s="222"/>
      <c r="Y506" s="222"/>
      <c r="Z506" s="212"/>
      <c r="AA506" s="212"/>
      <c r="AB506" s="212"/>
      <c r="AC506" s="212"/>
      <c r="AD506" s="212"/>
      <c r="AE506" s="212"/>
      <c r="AF506" s="212"/>
      <c r="AG506" s="212" t="s">
        <v>448</v>
      </c>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x14ac:dyDescent="0.2">
      <c r="A507" s="229" t="s">
        <v>275</v>
      </c>
      <c r="B507" s="230" t="s">
        <v>174</v>
      </c>
      <c r="C507" s="246" t="s">
        <v>175</v>
      </c>
      <c r="D507" s="231"/>
      <c r="E507" s="232"/>
      <c r="F507" s="233"/>
      <c r="G507" s="233">
        <f>SUMIF(AG508:AG509,"&lt;&gt;NOR",G508:G509)</f>
        <v>0</v>
      </c>
      <c r="H507" s="233"/>
      <c r="I507" s="233">
        <f>SUM(I508:I509)</f>
        <v>0</v>
      </c>
      <c r="J507" s="233"/>
      <c r="K507" s="233">
        <f>SUM(K508:K509)</f>
        <v>0</v>
      </c>
      <c r="L507" s="233"/>
      <c r="M507" s="233">
        <f>SUM(M508:M509)</f>
        <v>0</v>
      </c>
      <c r="N507" s="232"/>
      <c r="O507" s="232">
        <f>SUM(O508:O509)</f>
        <v>0</v>
      </c>
      <c r="P507" s="232"/>
      <c r="Q507" s="232">
        <f>SUM(Q508:Q509)</f>
        <v>0</v>
      </c>
      <c r="R507" s="233"/>
      <c r="S507" s="233"/>
      <c r="T507" s="234"/>
      <c r="U507" s="228"/>
      <c r="V507" s="228">
        <f>SUM(V508:V509)</f>
        <v>1001.56</v>
      </c>
      <c r="W507" s="228"/>
      <c r="X507" s="228"/>
      <c r="Y507" s="228"/>
      <c r="AG507" t="s">
        <v>276</v>
      </c>
    </row>
    <row r="508" spans="1:60" ht="22.5" outlineLevel="1" x14ac:dyDescent="0.2">
      <c r="A508" s="236">
        <v>121</v>
      </c>
      <c r="B508" s="237" t="s">
        <v>1014</v>
      </c>
      <c r="C508" s="247" t="s">
        <v>1015</v>
      </c>
      <c r="D508" s="238" t="s">
        <v>482</v>
      </c>
      <c r="E508" s="239">
        <v>388.65420999999998</v>
      </c>
      <c r="F508" s="240"/>
      <c r="G508" s="241">
        <f>ROUND(E508*F508,2)</f>
        <v>0</v>
      </c>
      <c r="H508" s="240"/>
      <c r="I508" s="241">
        <f>ROUND(E508*H508,2)</f>
        <v>0</v>
      </c>
      <c r="J508" s="240"/>
      <c r="K508" s="241">
        <f>ROUND(E508*J508,2)</f>
        <v>0</v>
      </c>
      <c r="L508" s="241">
        <v>21</v>
      </c>
      <c r="M508" s="241">
        <f>G508*(1+L508/100)</f>
        <v>0</v>
      </c>
      <c r="N508" s="239">
        <v>0</v>
      </c>
      <c r="O508" s="239">
        <f>ROUND(E508*N508,2)</f>
        <v>0</v>
      </c>
      <c r="P508" s="239">
        <v>0</v>
      </c>
      <c r="Q508" s="239">
        <f>ROUND(E508*P508,2)</f>
        <v>0</v>
      </c>
      <c r="R508" s="241" t="s">
        <v>493</v>
      </c>
      <c r="S508" s="241" t="s">
        <v>280</v>
      </c>
      <c r="T508" s="242" t="s">
        <v>441</v>
      </c>
      <c r="U508" s="222">
        <v>2.577</v>
      </c>
      <c r="V508" s="222">
        <f>ROUND(E508*U508,2)</f>
        <v>1001.56</v>
      </c>
      <c r="W508" s="222"/>
      <c r="X508" s="222" t="s">
        <v>399</v>
      </c>
      <c r="Y508" s="222" t="s">
        <v>283</v>
      </c>
      <c r="Z508" s="212"/>
      <c r="AA508" s="212"/>
      <c r="AB508" s="212"/>
      <c r="AC508" s="212"/>
      <c r="AD508" s="212"/>
      <c r="AE508" s="212"/>
      <c r="AF508" s="212"/>
      <c r="AG508" s="212" t="s">
        <v>1016</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2" x14ac:dyDescent="0.2">
      <c r="A509" s="219"/>
      <c r="B509" s="220"/>
      <c r="C509" s="264" t="s">
        <v>1017</v>
      </c>
      <c r="D509" s="256"/>
      <c r="E509" s="256"/>
      <c r="F509" s="256"/>
      <c r="G509" s="256"/>
      <c r="H509" s="222"/>
      <c r="I509" s="222"/>
      <c r="J509" s="222"/>
      <c r="K509" s="222"/>
      <c r="L509" s="222"/>
      <c r="M509" s="222"/>
      <c r="N509" s="221"/>
      <c r="O509" s="221"/>
      <c r="P509" s="221"/>
      <c r="Q509" s="221"/>
      <c r="R509" s="222"/>
      <c r="S509" s="222"/>
      <c r="T509" s="222"/>
      <c r="U509" s="222"/>
      <c r="V509" s="222"/>
      <c r="W509" s="222"/>
      <c r="X509" s="222"/>
      <c r="Y509" s="222"/>
      <c r="Z509" s="212"/>
      <c r="AA509" s="212"/>
      <c r="AB509" s="212"/>
      <c r="AC509" s="212"/>
      <c r="AD509" s="212"/>
      <c r="AE509" s="212"/>
      <c r="AF509" s="212"/>
      <c r="AG509" s="212" t="s">
        <v>448</v>
      </c>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x14ac:dyDescent="0.2">
      <c r="A510" s="229" t="s">
        <v>275</v>
      </c>
      <c r="B510" s="230" t="s">
        <v>177</v>
      </c>
      <c r="C510" s="246" t="s">
        <v>178</v>
      </c>
      <c r="D510" s="231"/>
      <c r="E510" s="232"/>
      <c r="F510" s="233"/>
      <c r="G510" s="233">
        <f>SUMIF(AG511:AG524,"&lt;&gt;NOR",G511:G524)</f>
        <v>0</v>
      </c>
      <c r="H510" s="233"/>
      <c r="I510" s="233">
        <f>SUM(I511:I524)</f>
        <v>0</v>
      </c>
      <c r="J510" s="233"/>
      <c r="K510" s="233">
        <f>SUM(K511:K524)</f>
        <v>0</v>
      </c>
      <c r="L510" s="233"/>
      <c r="M510" s="233">
        <f>SUM(M511:M524)</f>
        <v>0</v>
      </c>
      <c r="N510" s="232"/>
      <c r="O510" s="232">
        <f>SUM(O511:O524)</f>
        <v>0.48</v>
      </c>
      <c r="P510" s="232"/>
      <c r="Q510" s="232">
        <f>SUM(Q511:Q524)</f>
        <v>0.33999999999999997</v>
      </c>
      <c r="R510" s="233"/>
      <c r="S510" s="233"/>
      <c r="T510" s="234"/>
      <c r="U510" s="228"/>
      <c r="V510" s="228">
        <f>SUM(V511:V524)</f>
        <v>35.46</v>
      </c>
      <c r="W510" s="228"/>
      <c r="X510" s="228"/>
      <c r="Y510" s="228"/>
      <c r="AG510" t="s">
        <v>276</v>
      </c>
    </row>
    <row r="511" spans="1:60" ht="22.5" outlineLevel="1" x14ac:dyDescent="0.2">
      <c r="A511" s="236">
        <v>122</v>
      </c>
      <c r="B511" s="237" t="s">
        <v>1018</v>
      </c>
      <c r="C511" s="247" t="s">
        <v>1019</v>
      </c>
      <c r="D511" s="238" t="s">
        <v>439</v>
      </c>
      <c r="E511" s="239">
        <v>94.656000000000006</v>
      </c>
      <c r="F511" s="240"/>
      <c r="G511" s="241">
        <f>ROUND(E511*F511,2)</f>
        <v>0</v>
      </c>
      <c r="H511" s="240"/>
      <c r="I511" s="241">
        <f>ROUND(E511*H511,2)</f>
        <v>0</v>
      </c>
      <c r="J511" s="240"/>
      <c r="K511" s="241">
        <f>ROUND(E511*J511,2)</f>
        <v>0</v>
      </c>
      <c r="L511" s="241">
        <v>21</v>
      </c>
      <c r="M511" s="241">
        <f>G511*(1+L511/100)</f>
        <v>0</v>
      </c>
      <c r="N511" s="239">
        <v>3.3E-4</v>
      </c>
      <c r="O511" s="239">
        <f>ROUND(E511*N511,2)</f>
        <v>0.03</v>
      </c>
      <c r="P511" s="239">
        <v>0</v>
      </c>
      <c r="Q511" s="239">
        <f>ROUND(E511*P511,2)</f>
        <v>0</v>
      </c>
      <c r="R511" s="241" t="s">
        <v>1020</v>
      </c>
      <c r="S511" s="241" t="s">
        <v>280</v>
      </c>
      <c r="T511" s="242" t="s">
        <v>441</v>
      </c>
      <c r="U511" s="222">
        <v>2.75E-2</v>
      </c>
      <c r="V511" s="222">
        <f>ROUND(E511*U511,2)</f>
        <v>2.6</v>
      </c>
      <c r="W511" s="222"/>
      <c r="X511" s="222" t="s">
        <v>399</v>
      </c>
      <c r="Y511" s="222" t="s">
        <v>283</v>
      </c>
      <c r="Z511" s="212"/>
      <c r="AA511" s="212"/>
      <c r="AB511" s="212"/>
      <c r="AC511" s="212"/>
      <c r="AD511" s="212"/>
      <c r="AE511" s="212"/>
      <c r="AF511" s="212"/>
      <c r="AG511" s="212" t="s">
        <v>400</v>
      </c>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2" x14ac:dyDescent="0.2">
      <c r="A512" s="219"/>
      <c r="B512" s="220"/>
      <c r="C512" s="249" t="s">
        <v>1021</v>
      </c>
      <c r="D512" s="226"/>
      <c r="E512" s="227">
        <v>94.656000000000006</v>
      </c>
      <c r="F512" s="222"/>
      <c r="G512" s="222"/>
      <c r="H512" s="222"/>
      <c r="I512" s="222"/>
      <c r="J512" s="222"/>
      <c r="K512" s="222"/>
      <c r="L512" s="222"/>
      <c r="M512" s="222"/>
      <c r="N512" s="221"/>
      <c r="O512" s="221"/>
      <c r="P512" s="221"/>
      <c r="Q512" s="221"/>
      <c r="R512" s="222"/>
      <c r="S512" s="222"/>
      <c r="T512" s="222"/>
      <c r="U512" s="222"/>
      <c r="V512" s="222"/>
      <c r="W512" s="222"/>
      <c r="X512" s="222"/>
      <c r="Y512" s="222"/>
      <c r="Z512" s="212"/>
      <c r="AA512" s="212"/>
      <c r="AB512" s="212"/>
      <c r="AC512" s="212"/>
      <c r="AD512" s="212"/>
      <c r="AE512" s="212"/>
      <c r="AF512" s="212"/>
      <c r="AG512" s="212" t="s">
        <v>288</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ht="33.75" outlineLevel="1" x14ac:dyDescent="0.2">
      <c r="A513" s="236">
        <v>123</v>
      </c>
      <c r="B513" s="237" t="s">
        <v>1022</v>
      </c>
      <c r="C513" s="247" t="s">
        <v>1023</v>
      </c>
      <c r="D513" s="238" t="s">
        <v>439</v>
      </c>
      <c r="E513" s="239">
        <v>13.92</v>
      </c>
      <c r="F513" s="240"/>
      <c r="G513" s="241">
        <f>ROUND(E513*F513,2)</f>
        <v>0</v>
      </c>
      <c r="H513" s="240"/>
      <c r="I513" s="241">
        <f>ROUND(E513*H513,2)</f>
        <v>0</v>
      </c>
      <c r="J513" s="240"/>
      <c r="K513" s="241">
        <f>ROUND(E513*J513,2)</f>
        <v>0</v>
      </c>
      <c r="L513" s="241">
        <v>21</v>
      </c>
      <c r="M513" s="241">
        <f>G513*(1+L513/100)</f>
        <v>0</v>
      </c>
      <c r="N513" s="239">
        <v>5.1999999999999995E-4</v>
      </c>
      <c r="O513" s="239">
        <f>ROUND(E513*N513,2)</f>
        <v>0.01</v>
      </c>
      <c r="P513" s="239">
        <v>0</v>
      </c>
      <c r="Q513" s="239">
        <f>ROUND(E513*P513,2)</f>
        <v>0</v>
      </c>
      <c r="R513" s="241" t="s">
        <v>1020</v>
      </c>
      <c r="S513" s="241" t="s">
        <v>280</v>
      </c>
      <c r="T513" s="242" t="s">
        <v>441</v>
      </c>
      <c r="U513" s="222">
        <v>4.9000000000000002E-2</v>
      </c>
      <c r="V513" s="222">
        <f>ROUND(E513*U513,2)</f>
        <v>0.68</v>
      </c>
      <c r="W513" s="222"/>
      <c r="X513" s="222" t="s">
        <v>399</v>
      </c>
      <c r="Y513" s="222" t="s">
        <v>283</v>
      </c>
      <c r="Z513" s="212"/>
      <c r="AA513" s="212"/>
      <c r="AB513" s="212"/>
      <c r="AC513" s="212"/>
      <c r="AD513" s="212"/>
      <c r="AE513" s="212"/>
      <c r="AF513" s="212"/>
      <c r="AG513" s="212" t="s">
        <v>400</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2" x14ac:dyDescent="0.2">
      <c r="A514" s="219"/>
      <c r="B514" s="220"/>
      <c r="C514" s="249" t="s">
        <v>1024</v>
      </c>
      <c r="D514" s="226"/>
      <c r="E514" s="227">
        <v>13.92</v>
      </c>
      <c r="F514" s="222"/>
      <c r="G514" s="222"/>
      <c r="H514" s="222"/>
      <c r="I514" s="222"/>
      <c r="J514" s="222"/>
      <c r="K514" s="222"/>
      <c r="L514" s="222"/>
      <c r="M514" s="222"/>
      <c r="N514" s="221"/>
      <c r="O514" s="221"/>
      <c r="P514" s="221"/>
      <c r="Q514" s="221"/>
      <c r="R514" s="222"/>
      <c r="S514" s="222"/>
      <c r="T514" s="222"/>
      <c r="U514" s="222"/>
      <c r="V514" s="222"/>
      <c r="W514" s="222"/>
      <c r="X514" s="222"/>
      <c r="Y514" s="222"/>
      <c r="Z514" s="212"/>
      <c r="AA514" s="212"/>
      <c r="AB514" s="212"/>
      <c r="AC514" s="212"/>
      <c r="AD514" s="212"/>
      <c r="AE514" s="212"/>
      <c r="AF514" s="212"/>
      <c r="AG514" s="212" t="s">
        <v>288</v>
      </c>
      <c r="AH514" s="212">
        <v>0</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1" x14ac:dyDescent="0.2">
      <c r="A515" s="236">
        <v>124</v>
      </c>
      <c r="B515" s="237" t="s">
        <v>1025</v>
      </c>
      <c r="C515" s="247" t="s">
        <v>1026</v>
      </c>
      <c r="D515" s="238" t="s">
        <v>439</v>
      </c>
      <c r="E515" s="239">
        <v>132</v>
      </c>
      <c r="F515" s="240"/>
      <c r="G515" s="241">
        <f>ROUND(E515*F515,2)</f>
        <v>0</v>
      </c>
      <c r="H515" s="240"/>
      <c r="I515" s="241">
        <f>ROUND(E515*H515,2)</f>
        <v>0</v>
      </c>
      <c r="J515" s="240"/>
      <c r="K515" s="241">
        <f>ROUND(E515*J515,2)</f>
        <v>0</v>
      </c>
      <c r="L515" s="241">
        <v>21</v>
      </c>
      <c r="M515" s="241">
        <f>G515*(1+L515/100)</f>
        <v>0</v>
      </c>
      <c r="N515" s="239">
        <v>0</v>
      </c>
      <c r="O515" s="239">
        <f>ROUND(E515*N515,2)</f>
        <v>0</v>
      </c>
      <c r="P515" s="239">
        <v>1.15E-3</v>
      </c>
      <c r="Q515" s="239">
        <f>ROUND(E515*P515,2)</f>
        <v>0.15</v>
      </c>
      <c r="R515" s="241" t="s">
        <v>1020</v>
      </c>
      <c r="S515" s="241" t="s">
        <v>280</v>
      </c>
      <c r="T515" s="242" t="s">
        <v>441</v>
      </c>
      <c r="U515" s="222">
        <v>3.5000000000000003E-2</v>
      </c>
      <c r="V515" s="222">
        <f>ROUND(E515*U515,2)</f>
        <v>4.62</v>
      </c>
      <c r="W515" s="222"/>
      <c r="X515" s="222" t="s">
        <v>399</v>
      </c>
      <c r="Y515" s="222" t="s">
        <v>283</v>
      </c>
      <c r="Z515" s="212"/>
      <c r="AA515" s="212"/>
      <c r="AB515" s="212"/>
      <c r="AC515" s="212"/>
      <c r="AD515" s="212"/>
      <c r="AE515" s="212"/>
      <c r="AF515" s="212"/>
      <c r="AG515" s="212" t="s">
        <v>400</v>
      </c>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2" x14ac:dyDescent="0.2">
      <c r="A516" s="219"/>
      <c r="B516" s="220"/>
      <c r="C516" s="249" t="s">
        <v>1027</v>
      </c>
      <c r="D516" s="226"/>
      <c r="E516" s="227">
        <v>132</v>
      </c>
      <c r="F516" s="222"/>
      <c r="G516" s="222"/>
      <c r="H516" s="222"/>
      <c r="I516" s="222"/>
      <c r="J516" s="222"/>
      <c r="K516" s="222"/>
      <c r="L516" s="222"/>
      <c r="M516" s="222"/>
      <c r="N516" s="221"/>
      <c r="O516" s="221"/>
      <c r="P516" s="221"/>
      <c r="Q516" s="221"/>
      <c r="R516" s="222"/>
      <c r="S516" s="222"/>
      <c r="T516" s="222"/>
      <c r="U516" s="222"/>
      <c r="V516" s="222"/>
      <c r="W516" s="222"/>
      <c r="X516" s="222"/>
      <c r="Y516" s="222"/>
      <c r="Z516" s="212"/>
      <c r="AA516" s="212"/>
      <c r="AB516" s="212"/>
      <c r="AC516" s="212"/>
      <c r="AD516" s="212"/>
      <c r="AE516" s="212"/>
      <c r="AF516" s="212"/>
      <c r="AG516" s="212" t="s">
        <v>288</v>
      </c>
      <c r="AH516" s="212">
        <v>0</v>
      </c>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ht="22.5" outlineLevel="1" x14ac:dyDescent="0.2">
      <c r="A517" s="236">
        <v>125</v>
      </c>
      <c r="B517" s="237" t="s">
        <v>1028</v>
      </c>
      <c r="C517" s="247" t="s">
        <v>1029</v>
      </c>
      <c r="D517" s="238" t="s">
        <v>439</v>
      </c>
      <c r="E517" s="239">
        <v>94.656000000000006</v>
      </c>
      <c r="F517" s="240"/>
      <c r="G517" s="241">
        <f>ROUND(E517*F517,2)</f>
        <v>0</v>
      </c>
      <c r="H517" s="240"/>
      <c r="I517" s="241">
        <f>ROUND(E517*H517,2)</f>
        <v>0</v>
      </c>
      <c r="J517" s="240"/>
      <c r="K517" s="241">
        <f>ROUND(E517*J517,2)</f>
        <v>0</v>
      </c>
      <c r="L517" s="241">
        <v>21</v>
      </c>
      <c r="M517" s="241">
        <f>G517*(1+L517/100)</f>
        <v>0</v>
      </c>
      <c r="N517" s="239">
        <v>4.0299999999999997E-3</v>
      </c>
      <c r="O517" s="239">
        <f>ROUND(E517*N517,2)</f>
        <v>0.38</v>
      </c>
      <c r="P517" s="239">
        <v>0</v>
      </c>
      <c r="Q517" s="239">
        <f>ROUND(E517*P517,2)</f>
        <v>0</v>
      </c>
      <c r="R517" s="241" t="s">
        <v>1020</v>
      </c>
      <c r="S517" s="241" t="s">
        <v>280</v>
      </c>
      <c r="T517" s="242" t="s">
        <v>441</v>
      </c>
      <c r="U517" s="222">
        <v>0.20699999999999999</v>
      </c>
      <c r="V517" s="222">
        <f>ROUND(E517*U517,2)</f>
        <v>19.59</v>
      </c>
      <c r="W517" s="222"/>
      <c r="X517" s="222" t="s">
        <v>399</v>
      </c>
      <c r="Y517" s="222" t="s">
        <v>283</v>
      </c>
      <c r="Z517" s="212"/>
      <c r="AA517" s="212"/>
      <c r="AB517" s="212"/>
      <c r="AC517" s="212"/>
      <c r="AD517" s="212"/>
      <c r="AE517" s="212"/>
      <c r="AF517" s="212"/>
      <c r="AG517" s="212" t="s">
        <v>400</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2" x14ac:dyDescent="0.2">
      <c r="A518" s="219"/>
      <c r="B518" s="220"/>
      <c r="C518" s="249" t="s">
        <v>1021</v>
      </c>
      <c r="D518" s="226"/>
      <c r="E518" s="227">
        <v>94.656000000000006</v>
      </c>
      <c r="F518" s="222"/>
      <c r="G518" s="222"/>
      <c r="H518" s="222"/>
      <c r="I518" s="222"/>
      <c r="J518" s="222"/>
      <c r="K518" s="222"/>
      <c r="L518" s="222"/>
      <c r="M518" s="222"/>
      <c r="N518" s="221"/>
      <c r="O518" s="221"/>
      <c r="P518" s="221"/>
      <c r="Q518" s="221"/>
      <c r="R518" s="222"/>
      <c r="S518" s="222"/>
      <c r="T518" s="222"/>
      <c r="U518" s="222"/>
      <c r="V518" s="222"/>
      <c r="W518" s="222"/>
      <c r="X518" s="222"/>
      <c r="Y518" s="222"/>
      <c r="Z518" s="212"/>
      <c r="AA518" s="212"/>
      <c r="AB518" s="212"/>
      <c r="AC518" s="212"/>
      <c r="AD518" s="212"/>
      <c r="AE518" s="212"/>
      <c r="AF518" s="212"/>
      <c r="AG518" s="212" t="s">
        <v>288</v>
      </c>
      <c r="AH518" s="212">
        <v>0</v>
      </c>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1" x14ac:dyDescent="0.2">
      <c r="A519" s="236">
        <v>126</v>
      </c>
      <c r="B519" s="237" t="s">
        <v>1030</v>
      </c>
      <c r="C519" s="247" t="s">
        <v>1031</v>
      </c>
      <c r="D519" s="238" t="s">
        <v>439</v>
      </c>
      <c r="E519" s="239">
        <v>13.92</v>
      </c>
      <c r="F519" s="240"/>
      <c r="G519" s="241">
        <f>ROUND(E519*F519,2)</f>
        <v>0</v>
      </c>
      <c r="H519" s="240"/>
      <c r="I519" s="241">
        <f>ROUND(E519*H519,2)</f>
        <v>0</v>
      </c>
      <c r="J519" s="240"/>
      <c r="K519" s="241">
        <f>ROUND(E519*J519,2)</f>
        <v>0</v>
      </c>
      <c r="L519" s="241">
        <v>21</v>
      </c>
      <c r="M519" s="241">
        <f>G519*(1+L519/100)</f>
        <v>0</v>
      </c>
      <c r="N519" s="239">
        <v>4.3699999999999998E-3</v>
      </c>
      <c r="O519" s="239">
        <f>ROUND(E519*N519,2)</f>
        <v>0.06</v>
      </c>
      <c r="P519" s="239">
        <v>0</v>
      </c>
      <c r="Q519" s="239">
        <f>ROUND(E519*P519,2)</f>
        <v>0</v>
      </c>
      <c r="R519" s="241" t="s">
        <v>1020</v>
      </c>
      <c r="S519" s="241" t="s">
        <v>280</v>
      </c>
      <c r="T519" s="242" t="s">
        <v>441</v>
      </c>
      <c r="U519" s="222">
        <v>0.24099999999999999</v>
      </c>
      <c r="V519" s="222">
        <f>ROUND(E519*U519,2)</f>
        <v>3.35</v>
      </c>
      <c r="W519" s="222"/>
      <c r="X519" s="222" t="s">
        <v>399</v>
      </c>
      <c r="Y519" s="222" t="s">
        <v>283</v>
      </c>
      <c r="Z519" s="212"/>
      <c r="AA519" s="212"/>
      <c r="AB519" s="212"/>
      <c r="AC519" s="212"/>
      <c r="AD519" s="212"/>
      <c r="AE519" s="212"/>
      <c r="AF519" s="212"/>
      <c r="AG519" s="212" t="s">
        <v>400</v>
      </c>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2" x14ac:dyDescent="0.2">
      <c r="A520" s="219"/>
      <c r="B520" s="220"/>
      <c r="C520" s="249" t="s">
        <v>1024</v>
      </c>
      <c r="D520" s="226"/>
      <c r="E520" s="227">
        <v>13.92</v>
      </c>
      <c r="F520" s="222"/>
      <c r="G520" s="222"/>
      <c r="H520" s="222"/>
      <c r="I520" s="222"/>
      <c r="J520" s="222"/>
      <c r="K520" s="222"/>
      <c r="L520" s="222"/>
      <c r="M520" s="222"/>
      <c r="N520" s="221"/>
      <c r="O520" s="221"/>
      <c r="P520" s="221"/>
      <c r="Q520" s="221"/>
      <c r="R520" s="222"/>
      <c r="S520" s="222"/>
      <c r="T520" s="222"/>
      <c r="U520" s="222"/>
      <c r="V520" s="222"/>
      <c r="W520" s="222"/>
      <c r="X520" s="222"/>
      <c r="Y520" s="222"/>
      <c r="Z520" s="212"/>
      <c r="AA520" s="212"/>
      <c r="AB520" s="212"/>
      <c r="AC520" s="212"/>
      <c r="AD520" s="212"/>
      <c r="AE520" s="212"/>
      <c r="AF520" s="212"/>
      <c r="AG520" s="212" t="s">
        <v>288</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1" x14ac:dyDescent="0.2">
      <c r="A521" s="236">
        <v>127</v>
      </c>
      <c r="B521" s="237" t="s">
        <v>1032</v>
      </c>
      <c r="C521" s="247" t="s">
        <v>1033</v>
      </c>
      <c r="D521" s="238" t="s">
        <v>439</v>
      </c>
      <c r="E521" s="239">
        <v>132</v>
      </c>
      <c r="F521" s="240"/>
      <c r="G521" s="241">
        <f>ROUND(E521*F521,2)</f>
        <v>0</v>
      </c>
      <c r="H521" s="240"/>
      <c r="I521" s="241">
        <f>ROUND(E521*H521,2)</f>
        <v>0</v>
      </c>
      <c r="J521" s="240"/>
      <c r="K521" s="241">
        <f>ROUND(E521*J521,2)</f>
        <v>0</v>
      </c>
      <c r="L521" s="241">
        <v>21</v>
      </c>
      <c r="M521" s="241">
        <f>G521*(1+L521/100)</f>
        <v>0</v>
      </c>
      <c r="N521" s="239">
        <v>0</v>
      </c>
      <c r="O521" s="239">
        <f>ROUND(E521*N521,2)</f>
        <v>0</v>
      </c>
      <c r="P521" s="239">
        <v>1.4300000000000001E-3</v>
      </c>
      <c r="Q521" s="239">
        <f>ROUND(E521*P521,2)</f>
        <v>0.19</v>
      </c>
      <c r="R521" s="241" t="s">
        <v>1020</v>
      </c>
      <c r="S521" s="241" t="s">
        <v>280</v>
      </c>
      <c r="T521" s="242" t="s">
        <v>441</v>
      </c>
      <c r="U521" s="222">
        <v>3.5000000000000003E-2</v>
      </c>
      <c r="V521" s="222">
        <f>ROUND(E521*U521,2)</f>
        <v>4.62</v>
      </c>
      <c r="W521" s="222"/>
      <c r="X521" s="222" t="s">
        <v>399</v>
      </c>
      <c r="Y521" s="222" t="s">
        <v>283</v>
      </c>
      <c r="Z521" s="212"/>
      <c r="AA521" s="212"/>
      <c r="AB521" s="212"/>
      <c r="AC521" s="212"/>
      <c r="AD521" s="212"/>
      <c r="AE521" s="212"/>
      <c r="AF521" s="212"/>
      <c r="AG521" s="212" t="s">
        <v>400</v>
      </c>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2" x14ac:dyDescent="0.2">
      <c r="A522" s="219"/>
      <c r="B522" s="220"/>
      <c r="C522" s="249" t="s">
        <v>442</v>
      </c>
      <c r="D522" s="226"/>
      <c r="E522" s="227">
        <v>132</v>
      </c>
      <c r="F522" s="222"/>
      <c r="G522" s="222"/>
      <c r="H522" s="222"/>
      <c r="I522" s="222"/>
      <c r="J522" s="222"/>
      <c r="K522" s="222"/>
      <c r="L522" s="222"/>
      <c r="M522" s="222"/>
      <c r="N522" s="221"/>
      <c r="O522" s="221"/>
      <c r="P522" s="221"/>
      <c r="Q522" s="221"/>
      <c r="R522" s="222"/>
      <c r="S522" s="222"/>
      <c r="T522" s="222"/>
      <c r="U522" s="222"/>
      <c r="V522" s="222"/>
      <c r="W522" s="222"/>
      <c r="X522" s="222"/>
      <c r="Y522" s="222"/>
      <c r="Z522" s="212"/>
      <c r="AA522" s="212"/>
      <c r="AB522" s="212"/>
      <c r="AC522" s="212"/>
      <c r="AD522" s="212"/>
      <c r="AE522" s="212"/>
      <c r="AF522" s="212"/>
      <c r="AG522" s="212" t="s">
        <v>288</v>
      </c>
      <c r="AH522" s="212">
        <v>0</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1" x14ac:dyDescent="0.2">
      <c r="A523" s="236">
        <v>128</v>
      </c>
      <c r="B523" s="237" t="s">
        <v>1034</v>
      </c>
      <c r="C523" s="247" t="s">
        <v>1035</v>
      </c>
      <c r="D523" s="238" t="s">
        <v>0</v>
      </c>
      <c r="E523" s="239">
        <v>381.21039999999999</v>
      </c>
      <c r="F523" s="240"/>
      <c r="G523" s="241">
        <f>ROUND(E523*F523,2)</f>
        <v>0</v>
      </c>
      <c r="H523" s="240"/>
      <c r="I523" s="241">
        <f>ROUND(E523*H523,2)</f>
        <v>0</v>
      </c>
      <c r="J523" s="240"/>
      <c r="K523" s="241">
        <f>ROUND(E523*J523,2)</f>
        <v>0</v>
      </c>
      <c r="L523" s="241">
        <v>21</v>
      </c>
      <c r="M523" s="241">
        <f>G523*(1+L523/100)</f>
        <v>0</v>
      </c>
      <c r="N523" s="239">
        <v>0</v>
      </c>
      <c r="O523" s="239">
        <f>ROUND(E523*N523,2)</f>
        <v>0</v>
      </c>
      <c r="P523" s="239">
        <v>0</v>
      </c>
      <c r="Q523" s="239">
        <f>ROUND(E523*P523,2)</f>
        <v>0</v>
      </c>
      <c r="R523" s="241" t="s">
        <v>1020</v>
      </c>
      <c r="S523" s="241" t="s">
        <v>280</v>
      </c>
      <c r="T523" s="242" t="s">
        <v>441</v>
      </c>
      <c r="U523" s="222">
        <v>0</v>
      </c>
      <c r="V523" s="222">
        <f>ROUND(E523*U523,2)</f>
        <v>0</v>
      </c>
      <c r="W523" s="222"/>
      <c r="X523" s="222" t="s">
        <v>399</v>
      </c>
      <c r="Y523" s="222" t="s">
        <v>283</v>
      </c>
      <c r="Z523" s="212"/>
      <c r="AA523" s="212"/>
      <c r="AB523" s="212"/>
      <c r="AC523" s="212"/>
      <c r="AD523" s="212"/>
      <c r="AE523" s="212"/>
      <c r="AF523" s="212"/>
      <c r="AG523" s="212" t="s">
        <v>1036</v>
      </c>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2" x14ac:dyDescent="0.2">
      <c r="A524" s="219"/>
      <c r="B524" s="220"/>
      <c r="C524" s="264" t="s">
        <v>1037</v>
      </c>
      <c r="D524" s="256"/>
      <c r="E524" s="256"/>
      <c r="F524" s="256"/>
      <c r="G524" s="256"/>
      <c r="H524" s="222"/>
      <c r="I524" s="222"/>
      <c r="J524" s="222"/>
      <c r="K524" s="222"/>
      <c r="L524" s="222"/>
      <c r="M524" s="222"/>
      <c r="N524" s="221"/>
      <c r="O524" s="221"/>
      <c r="P524" s="221"/>
      <c r="Q524" s="221"/>
      <c r="R524" s="222"/>
      <c r="S524" s="222"/>
      <c r="T524" s="222"/>
      <c r="U524" s="222"/>
      <c r="V524" s="222"/>
      <c r="W524" s="222"/>
      <c r="X524" s="222"/>
      <c r="Y524" s="222"/>
      <c r="Z524" s="212"/>
      <c r="AA524" s="212"/>
      <c r="AB524" s="212"/>
      <c r="AC524" s="212"/>
      <c r="AD524" s="212"/>
      <c r="AE524" s="212"/>
      <c r="AF524" s="212"/>
      <c r="AG524" s="212" t="s">
        <v>448</v>
      </c>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x14ac:dyDescent="0.2">
      <c r="A525" s="229" t="s">
        <v>275</v>
      </c>
      <c r="B525" s="230" t="s">
        <v>179</v>
      </c>
      <c r="C525" s="246" t="s">
        <v>180</v>
      </c>
      <c r="D525" s="231"/>
      <c r="E525" s="232"/>
      <c r="F525" s="233"/>
      <c r="G525" s="233">
        <f>SUMIF(AG526:AG554,"&lt;&gt;NOR",G526:G554)</f>
        <v>0</v>
      </c>
      <c r="H525" s="233"/>
      <c r="I525" s="233">
        <f>SUM(I526:I554)</f>
        <v>0</v>
      </c>
      <c r="J525" s="233"/>
      <c r="K525" s="233">
        <f>SUM(K526:K554)</f>
        <v>0</v>
      </c>
      <c r="L525" s="233"/>
      <c r="M525" s="233">
        <f>SUM(M526:M554)</f>
        <v>0</v>
      </c>
      <c r="N525" s="232"/>
      <c r="O525" s="232">
        <f>SUM(O526:O554)</f>
        <v>2.21</v>
      </c>
      <c r="P525" s="232"/>
      <c r="Q525" s="232">
        <f>SUM(Q526:Q554)</f>
        <v>0</v>
      </c>
      <c r="R525" s="233"/>
      <c r="S525" s="233"/>
      <c r="T525" s="234"/>
      <c r="U525" s="228"/>
      <c r="V525" s="228">
        <f>SUM(V526:V554)</f>
        <v>208.51</v>
      </c>
      <c r="W525" s="228"/>
      <c r="X525" s="228"/>
      <c r="Y525" s="228"/>
      <c r="AG525" t="s">
        <v>276</v>
      </c>
    </row>
    <row r="526" spans="1:60" outlineLevel="1" x14ac:dyDescent="0.2">
      <c r="A526" s="236">
        <v>129</v>
      </c>
      <c r="B526" s="237" t="s">
        <v>1038</v>
      </c>
      <c r="C526" s="247" t="s">
        <v>1039</v>
      </c>
      <c r="D526" s="238" t="s">
        <v>439</v>
      </c>
      <c r="E526" s="239">
        <v>870.31269999999995</v>
      </c>
      <c r="F526" s="240"/>
      <c r="G526" s="241">
        <f>ROUND(E526*F526,2)</f>
        <v>0</v>
      </c>
      <c r="H526" s="240"/>
      <c r="I526" s="241">
        <f>ROUND(E526*H526,2)</f>
        <v>0</v>
      </c>
      <c r="J526" s="240"/>
      <c r="K526" s="241">
        <f>ROUND(E526*J526,2)</f>
        <v>0</v>
      </c>
      <c r="L526" s="241">
        <v>21</v>
      </c>
      <c r="M526" s="241">
        <f>G526*(1+L526/100)</f>
        <v>0</v>
      </c>
      <c r="N526" s="239">
        <v>2.1000000000000001E-4</v>
      </c>
      <c r="O526" s="239">
        <f>ROUND(E526*N526,2)</f>
        <v>0.18</v>
      </c>
      <c r="P526" s="239">
        <v>0</v>
      </c>
      <c r="Q526" s="239">
        <f>ROUND(E526*P526,2)</f>
        <v>0</v>
      </c>
      <c r="R526" s="241" t="s">
        <v>1020</v>
      </c>
      <c r="S526" s="241" t="s">
        <v>280</v>
      </c>
      <c r="T526" s="242" t="s">
        <v>441</v>
      </c>
      <c r="U526" s="222">
        <v>0.06</v>
      </c>
      <c r="V526" s="222">
        <f>ROUND(E526*U526,2)</f>
        <v>52.22</v>
      </c>
      <c r="W526" s="222"/>
      <c r="X526" s="222" t="s">
        <v>399</v>
      </c>
      <c r="Y526" s="222" t="s">
        <v>283</v>
      </c>
      <c r="Z526" s="212"/>
      <c r="AA526" s="212"/>
      <c r="AB526" s="212"/>
      <c r="AC526" s="212"/>
      <c r="AD526" s="212"/>
      <c r="AE526" s="212"/>
      <c r="AF526" s="212"/>
      <c r="AG526" s="212" t="s">
        <v>400</v>
      </c>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2" x14ac:dyDescent="0.2">
      <c r="A527" s="219"/>
      <c r="B527" s="220"/>
      <c r="C527" s="249" t="s">
        <v>1040</v>
      </c>
      <c r="D527" s="226"/>
      <c r="E527" s="227">
        <v>870.31269999999995</v>
      </c>
      <c r="F527" s="222"/>
      <c r="G527" s="222"/>
      <c r="H527" s="222"/>
      <c r="I527" s="222"/>
      <c r="J527" s="222"/>
      <c r="K527" s="222"/>
      <c r="L527" s="222"/>
      <c r="M527" s="222"/>
      <c r="N527" s="221"/>
      <c r="O527" s="221"/>
      <c r="P527" s="221"/>
      <c r="Q527" s="221"/>
      <c r="R527" s="222"/>
      <c r="S527" s="222"/>
      <c r="T527" s="222"/>
      <c r="U527" s="222"/>
      <c r="V527" s="222"/>
      <c r="W527" s="222"/>
      <c r="X527" s="222"/>
      <c r="Y527" s="222"/>
      <c r="Z527" s="212"/>
      <c r="AA527" s="212"/>
      <c r="AB527" s="212"/>
      <c r="AC527" s="212"/>
      <c r="AD527" s="212"/>
      <c r="AE527" s="212"/>
      <c r="AF527" s="212"/>
      <c r="AG527" s="212" t="s">
        <v>288</v>
      </c>
      <c r="AH527" s="212">
        <v>0</v>
      </c>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ht="22.5" outlineLevel="1" x14ac:dyDescent="0.2">
      <c r="A528" s="257">
        <v>130</v>
      </c>
      <c r="B528" s="258" t="s">
        <v>1041</v>
      </c>
      <c r="C528" s="265" t="s">
        <v>1042</v>
      </c>
      <c r="D528" s="259" t="s">
        <v>439</v>
      </c>
      <c r="E528" s="260">
        <v>870.31269999999995</v>
      </c>
      <c r="F528" s="261"/>
      <c r="G528" s="262">
        <f>ROUND(E528*F528,2)</f>
        <v>0</v>
      </c>
      <c r="H528" s="261"/>
      <c r="I528" s="262">
        <f>ROUND(E528*H528,2)</f>
        <v>0</v>
      </c>
      <c r="J528" s="261"/>
      <c r="K528" s="262">
        <f>ROUND(E528*J528,2)</f>
        <v>0</v>
      </c>
      <c r="L528" s="262">
        <v>21</v>
      </c>
      <c r="M528" s="262">
        <f>G528*(1+L528/100)</f>
        <v>0</v>
      </c>
      <c r="N528" s="260">
        <v>1.7000000000000001E-4</v>
      </c>
      <c r="O528" s="260">
        <f>ROUND(E528*N528,2)</f>
        <v>0.15</v>
      </c>
      <c r="P528" s="260">
        <v>0</v>
      </c>
      <c r="Q528" s="260">
        <f>ROUND(E528*P528,2)</f>
        <v>0</v>
      </c>
      <c r="R528" s="262" t="s">
        <v>1020</v>
      </c>
      <c r="S528" s="262" t="s">
        <v>280</v>
      </c>
      <c r="T528" s="263" t="s">
        <v>441</v>
      </c>
      <c r="U528" s="222">
        <v>6.9000000000000006E-2</v>
      </c>
      <c r="V528" s="222">
        <f>ROUND(E528*U528,2)</f>
        <v>60.05</v>
      </c>
      <c r="W528" s="222"/>
      <c r="X528" s="222" t="s">
        <v>399</v>
      </c>
      <c r="Y528" s="222" t="s">
        <v>283</v>
      </c>
      <c r="Z528" s="212"/>
      <c r="AA528" s="212"/>
      <c r="AB528" s="212"/>
      <c r="AC528" s="212"/>
      <c r="AD528" s="212"/>
      <c r="AE528" s="212"/>
      <c r="AF528" s="212"/>
      <c r="AG528" s="212" t="s">
        <v>400</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ht="22.5" outlineLevel="1" x14ac:dyDescent="0.2">
      <c r="A529" s="236">
        <v>131</v>
      </c>
      <c r="B529" s="237" t="s">
        <v>1043</v>
      </c>
      <c r="C529" s="247" t="s">
        <v>1044</v>
      </c>
      <c r="D529" s="238" t="s">
        <v>439</v>
      </c>
      <c r="E529" s="239">
        <v>89.79</v>
      </c>
      <c r="F529" s="240"/>
      <c r="G529" s="241">
        <f>ROUND(E529*F529,2)</f>
        <v>0</v>
      </c>
      <c r="H529" s="240"/>
      <c r="I529" s="241">
        <f>ROUND(E529*H529,2)</f>
        <v>0</v>
      </c>
      <c r="J529" s="240"/>
      <c r="K529" s="241">
        <f>ROUND(E529*J529,2)</f>
        <v>0</v>
      </c>
      <c r="L529" s="241">
        <v>21</v>
      </c>
      <c r="M529" s="241">
        <f>G529*(1+L529/100)</f>
        <v>0</v>
      </c>
      <c r="N529" s="239">
        <v>0</v>
      </c>
      <c r="O529" s="239">
        <f>ROUND(E529*N529,2)</f>
        <v>0</v>
      </c>
      <c r="P529" s="239">
        <v>0</v>
      </c>
      <c r="Q529" s="239">
        <f>ROUND(E529*P529,2)</f>
        <v>0</v>
      </c>
      <c r="R529" s="241" t="s">
        <v>1020</v>
      </c>
      <c r="S529" s="241" t="s">
        <v>280</v>
      </c>
      <c r="T529" s="242" t="s">
        <v>441</v>
      </c>
      <c r="U529" s="222">
        <v>0.84799999999999998</v>
      </c>
      <c r="V529" s="222">
        <f>ROUND(E529*U529,2)</f>
        <v>76.14</v>
      </c>
      <c r="W529" s="222"/>
      <c r="X529" s="222" t="s">
        <v>399</v>
      </c>
      <c r="Y529" s="222" t="s">
        <v>283</v>
      </c>
      <c r="Z529" s="212"/>
      <c r="AA529" s="212"/>
      <c r="AB529" s="212"/>
      <c r="AC529" s="212"/>
      <c r="AD529" s="212"/>
      <c r="AE529" s="212"/>
      <c r="AF529" s="212"/>
      <c r="AG529" s="212" t="s">
        <v>400</v>
      </c>
      <c r="AH529" s="212"/>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2" x14ac:dyDescent="0.2">
      <c r="A530" s="219"/>
      <c r="B530" s="220"/>
      <c r="C530" s="248" t="s">
        <v>1045</v>
      </c>
      <c r="D530" s="244"/>
      <c r="E530" s="244"/>
      <c r="F530" s="244"/>
      <c r="G530" s="244"/>
      <c r="H530" s="222"/>
      <c r="I530" s="222"/>
      <c r="J530" s="222"/>
      <c r="K530" s="222"/>
      <c r="L530" s="222"/>
      <c r="M530" s="222"/>
      <c r="N530" s="221"/>
      <c r="O530" s="221"/>
      <c r="P530" s="221"/>
      <c r="Q530" s="221"/>
      <c r="R530" s="222"/>
      <c r="S530" s="222"/>
      <c r="T530" s="222"/>
      <c r="U530" s="222"/>
      <c r="V530" s="222"/>
      <c r="W530" s="222"/>
      <c r="X530" s="222"/>
      <c r="Y530" s="222"/>
      <c r="Z530" s="212"/>
      <c r="AA530" s="212"/>
      <c r="AB530" s="212"/>
      <c r="AC530" s="212"/>
      <c r="AD530" s="212"/>
      <c r="AE530" s="212"/>
      <c r="AF530" s="212"/>
      <c r="AG530" s="212" t="s">
        <v>286</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2" x14ac:dyDescent="0.2">
      <c r="A531" s="219"/>
      <c r="B531" s="220"/>
      <c r="C531" s="249" t="s">
        <v>1046</v>
      </c>
      <c r="D531" s="226"/>
      <c r="E531" s="227">
        <v>89.79</v>
      </c>
      <c r="F531" s="222"/>
      <c r="G531" s="222"/>
      <c r="H531" s="222"/>
      <c r="I531" s="222"/>
      <c r="J531" s="222"/>
      <c r="K531" s="222"/>
      <c r="L531" s="222"/>
      <c r="M531" s="222"/>
      <c r="N531" s="221"/>
      <c r="O531" s="221"/>
      <c r="P531" s="221"/>
      <c r="Q531" s="221"/>
      <c r="R531" s="222"/>
      <c r="S531" s="222"/>
      <c r="T531" s="222"/>
      <c r="U531" s="222"/>
      <c r="V531" s="222"/>
      <c r="W531" s="222"/>
      <c r="X531" s="222"/>
      <c r="Y531" s="222"/>
      <c r="Z531" s="212"/>
      <c r="AA531" s="212"/>
      <c r="AB531" s="212"/>
      <c r="AC531" s="212"/>
      <c r="AD531" s="212"/>
      <c r="AE531" s="212"/>
      <c r="AF531" s="212"/>
      <c r="AG531" s="212" t="s">
        <v>288</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ht="33.75" outlineLevel="1" x14ac:dyDescent="0.2">
      <c r="A532" s="236">
        <v>132</v>
      </c>
      <c r="B532" s="237" t="s">
        <v>1047</v>
      </c>
      <c r="C532" s="247" t="s">
        <v>1048</v>
      </c>
      <c r="D532" s="238" t="s">
        <v>564</v>
      </c>
      <c r="E532" s="239">
        <v>19.38</v>
      </c>
      <c r="F532" s="240"/>
      <c r="G532" s="241">
        <f>ROUND(E532*F532,2)</f>
        <v>0</v>
      </c>
      <c r="H532" s="240"/>
      <c r="I532" s="241">
        <f>ROUND(E532*H532,2)</f>
        <v>0</v>
      </c>
      <c r="J532" s="240"/>
      <c r="K532" s="241">
        <f>ROUND(E532*J532,2)</f>
        <v>0</v>
      </c>
      <c r="L532" s="241">
        <v>21</v>
      </c>
      <c r="M532" s="241">
        <f>G532*(1+L532/100)</f>
        <v>0</v>
      </c>
      <c r="N532" s="239">
        <v>5.8E-4</v>
      </c>
      <c r="O532" s="239">
        <f>ROUND(E532*N532,2)</f>
        <v>0.01</v>
      </c>
      <c r="P532" s="239">
        <v>0</v>
      </c>
      <c r="Q532" s="239">
        <f>ROUND(E532*P532,2)</f>
        <v>0</v>
      </c>
      <c r="R532" s="241" t="s">
        <v>1020</v>
      </c>
      <c r="S532" s="241" t="s">
        <v>280</v>
      </c>
      <c r="T532" s="242" t="s">
        <v>441</v>
      </c>
      <c r="U532" s="222">
        <v>0.189</v>
      </c>
      <c r="V532" s="222">
        <f>ROUND(E532*U532,2)</f>
        <v>3.66</v>
      </c>
      <c r="W532" s="222"/>
      <c r="X532" s="222" t="s">
        <v>399</v>
      </c>
      <c r="Y532" s="222" t="s">
        <v>283</v>
      </c>
      <c r="Z532" s="212"/>
      <c r="AA532" s="212"/>
      <c r="AB532" s="212"/>
      <c r="AC532" s="212"/>
      <c r="AD532" s="212"/>
      <c r="AE532" s="212"/>
      <c r="AF532" s="212"/>
      <c r="AG532" s="212" t="s">
        <v>400</v>
      </c>
      <c r="AH532" s="212"/>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2" x14ac:dyDescent="0.2">
      <c r="A533" s="219"/>
      <c r="B533" s="220"/>
      <c r="C533" s="264" t="s">
        <v>1049</v>
      </c>
      <c r="D533" s="256"/>
      <c r="E533" s="256"/>
      <c r="F533" s="256"/>
      <c r="G533" s="256"/>
      <c r="H533" s="222"/>
      <c r="I533" s="222"/>
      <c r="J533" s="222"/>
      <c r="K533" s="222"/>
      <c r="L533" s="222"/>
      <c r="M533" s="222"/>
      <c r="N533" s="221"/>
      <c r="O533" s="221"/>
      <c r="P533" s="221"/>
      <c r="Q533" s="221"/>
      <c r="R533" s="222"/>
      <c r="S533" s="222"/>
      <c r="T533" s="222"/>
      <c r="U533" s="222"/>
      <c r="V533" s="222"/>
      <c r="W533" s="222"/>
      <c r="X533" s="222"/>
      <c r="Y533" s="222"/>
      <c r="Z533" s="212"/>
      <c r="AA533" s="212"/>
      <c r="AB533" s="212"/>
      <c r="AC533" s="212"/>
      <c r="AD533" s="212"/>
      <c r="AE533" s="212"/>
      <c r="AF533" s="212"/>
      <c r="AG533" s="212" t="s">
        <v>448</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2" x14ac:dyDescent="0.2">
      <c r="A534" s="219"/>
      <c r="B534" s="220"/>
      <c r="C534" s="250" t="s">
        <v>1050</v>
      </c>
      <c r="D534" s="245"/>
      <c r="E534" s="245"/>
      <c r="F534" s="245"/>
      <c r="G534" s="245"/>
      <c r="H534" s="222"/>
      <c r="I534" s="222"/>
      <c r="J534" s="222"/>
      <c r="K534" s="222"/>
      <c r="L534" s="222"/>
      <c r="M534" s="222"/>
      <c r="N534" s="221"/>
      <c r="O534" s="221"/>
      <c r="P534" s="221"/>
      <c r="Q534" s="221"/>
      <c r="R534" s="222"/>
      <c r="S534" s="222"/>
      <c r="T534" s="222"/>
      <c r="U534" s="222"/>
      <c r="V534" s="222"/>
      <c r="W534" s="222"/>
      <c r="X534" s="222"/>
      <c r="Y534" s="222"/>
      <c r="Z534" s="212"/>
      <c r="AA534" s="212"/>
      <c r="AB534" s="212"/>
      <c r="AC534" s="212"/>
      <c r="AD534" s="212"/>
      <c r="AE534" s="212"/>
      <c r="AF534" s="212"/>
      <c r="AG534" s="212" t="s">
        <v>286</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2" x14ac:dyDescent="0.2">
      <c r="A535" s="219"/>
      <c r="B535" s="220"/>
      <c r="C535" s="249" t="s">
        <v>1051</v>
      </c>
      <c r="D535" s="226"/>
      <c r="E535" s="227">
        <v>19.38</v>
      </c>
      <c r="F535" s="222"/>
      <c r="G535" s="222"/>
      <c r="H535" s="222"/>
      <c r="I535" s="222"/>
      <c r="J535" s="222"/>
      <c r="K535" s="222"/>
      <c r="L535" s="222"/>
      <c r="M535" s="222"/>
      <c r="N535" s="221"/>
      <c r="O535" s="221"/>
      <c r="P535" s="221"/>
      <c r="Q535" s="221"/>
      <c r="R535" s="222"/>
      <c r="S535" s="222"/>
      <c r="T535" s="222"/>
      <c r="U535" s="222"/>
      <c r="V535" s="222"/>
      <c r="W535" s="222"/>
      <c r="X535" s="222"/>
      <c r="Y535" s="222"/>
      <c r="Z535" s="212"/>
      <c r="AA535" s="212"/>
      <c r="AB535" s="212"/>
      <c r="AC535" s="212"/>
      <c r="AD535" s="212"/>
      <c r="AE535" s="212"/>
      <c r="AF535" s="212"/>
      <c r="AG535" s="212" t="s">
        <v>288</v>
      </c>
      <c r="AH535" s="212">
        <v>0</v>
      </c>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ht="22.5" outlineLevel="1" x14ac:dyDescent="0.2">
      <c r="A536" s="236">
        <v>133</v>
      </c>
      <c r="B536" s="237" t="s">
        <v>1052</v>
      </c>
      <c r="C536" s="247" t="s">
        <v>1053</v>
      </c>
      <c r="D536" s="238" t="s">
        <v>564</v>
      </c>
      <c r="E536" s="239">
        <v>19.38</v>
      </c>
      <c r="F536" s="240"/>
      <c r="G536" s="241">
        <f>ROUND(E536*F536,2)</f>
        <v>0</v>
      </c>
      <c r="H536" s="240"/>
      <c r="I536" s="241">
        <f>ROUND(E536*H536,2)</f>
        <v>0</v>
      </c>
      <c r="J536" s="240"/>
      <c r="K536" s="241">
        <f>ROUND(E536*J536,2)</f>
        <v>0</v>
      </c>
      <c r="L536" s="241">
        <v>21</v>
      </c>
      <c r="M536" s="241">
        <f>G536*(1+L536/100)</f>
        <v>0</v>
      </c>
      <c r="N536" s="239">
        <v>4.2999999999999999E-4</v>
      </c>
      <c r="O536" s="239">
        <f>ROUND(E536*N536,2)</f>
        <v>0.01</v>
      </c>
      <c r="P536" s="239">
        <v>0</v>
      </c>
      <c r="Q536" s="239">
        <f>ROUND(E536*P536,2)</f>
        <v>0</v>
      </c>
      <c r="R536" s="241" t="s">
        <v>1020</v>
      </c>
      <c r="S536" s="241" t="s">
        <v>280</v>
      </c>
      <c r="T536" s="242" t="s">
        <v>441</v>
      </c>
      <c r="U536" s="222">
        <v>0.189</v>
      </c>
      <c r="V536" s="222">
        <f>ROUND(E536*U536,2)</f>
        <v>3.66</v>
      </c>
      <c r="W536" s="222"/>
      <c r="X536" s="222" t="s">
        <v>399</v>
      </c>
      <c r="Y536" s="222" t="s">
        <v>283</v>
      </c>
      <c r="Z536" s="212"/>
      <c r="AA536" s="212"/>
      <c r="AB536" s="212"/>
      <c r="AC536" s="212"/>
      <c r="AD536" s="212"/>
      <c r="AE536" s="212"/>
      <c r="AF536" s="212"/>
      <c r="AG536" s="212" t="s">
        <v>400</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2" x14ac:dyDescent="0.2">
      <c r="A537" s="219"/>
      <c r="B537" s="220"/>
      <c r="C537" s="264" t="s">
        <v>1049</v>
      </c>
      <c r="D537" s="256"/>
      <c r="E537" s="256"/>
      <c r="F537" s="256"/>
      <c r="G537" s="256"/>
      <c r="H537" s="222"/>
      <c r="I537" s="222"/>
      <c r="J537" s="222"/>
      <c r="K537" s="222"/>
      <c r="L537" s="222"/>
      <c r="M537" s="222"/>
      <c r="N537" s="221"/>
      <c r="O537" s="221"/>
      <c r="P537" s="221"/>
      <c r="Q537" s="221"/>
      <c r="R537" s="222"/>
      <c r="S537" s="222"/>
      <c r="T537" s="222"/>
      <c r="U537" s="222"/>
      <c r="V537" s="222"/>
      <c r="W537" s="222"/>
      <c r="X537" s="222"/>
      <c r="Y537" s="222"/>
      <c r="Z537" s="212"/>
      <c r="AA537" s="212"/>
      <c r="AB537" s="212"/>
      <c r="AC537" s="212"/>
      <c r="AD537" s="212"/>
      <c r="AE537" s="212"/>
      <c r="AF537" s="212"/>
      <c r="AG537" s="212" t="s">
        <v>448</v>
      </c>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2" x14ac:dyDescent="0.2">
      <c r="A538" s="219"/>
      <c r="B538" s="220"/>
      <c r="C538" s="250" t="s">
        <v>1054</v>
      </c>
      <c r="D538" s="245"/>
      <c r="E538" s="245"/>
      <c r="F538" s="245"/>
      <c r="G538" s="245"/>
      <c r="H538" s="222"/>
      <c r="I538" s="222"/>
      <c r="J538" s="222"/>
      <c r="K538" s="222"/>
      <c r="L538" s="222"/>
      <c r="M538" s="222"/>
      <c r="N538" s="221"/>
      <c r="O538" s="221"/>
      <c r="P538" s="221"/>
      <c r="Q538" s="221"/>
      <c r="R538" s="222"/>
      <c r="S538" s="222"/>
      <c r="T538" s="222"/>
      <c r="U538" s="222"/>
      <c r="V538" s="222"/>
      <c r="W538" s="222"/>
      <c r="X538" s="222"/>
      <c r="Y538" s="222"/>
      <c r="Z538" s="212"/>
      <c r="AA538" s="212"/>
      <c r="AB538" s="212"/>
      <c r="AC538" s="212"/>
      <c r="AD538" s="212"/>
      <c r="AE538" s="212"/>
      <c r="AF538" s="212"/>
      <c r="AG538" s="212" t="s">
        <v>286</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2" x14ac:dyDescent="0.2">
      <c r="A539" s="219"/>
      <c r="B539" s="220"/>
      <c r="C539" s="249" t="s">
        <v>1051</v>
      </c>
      <c r="D539" s="226"/>
      <c r="E539" s="227">
        <v>19.38</v>
      </c>
      <c r="F539" s="222"/>
      <c r="G539" s="222"/>
      <c r="H539" s="222"/>
      <c r="I539" s="222"/>
      <c r="J539" s="222"/>
      <c r="K539" s="222"/>
      <c r="L539" s="222"/>
      <c r="M539" s="222"/>
      <c r="N539" s="221"/>
      <c r="O539" s="221"/>
      <c r="P539" s="221"/>
      <c r="Q539" s="221"/>
      <c r="R539" s="222"/>
      <c r="S539" s="222"/>
      <c r="T539" s="222"/>
      <c r="U539" s="222"/>
      <c r="V539" s="222"/>
      <c r="W539" s="222"/>
      <c r="X539" s="222"/>
      <c r="Y539" s="222"/>
      <c r="Z539" s="212"/>
      <c r="AA539" s="212"/>
      <c r="AB539" s="212"/>
      <c r="AC539" s="212"/>
      <c r="AD539" s="212"/>
      <c r="AE539" s="212"/>
      <c r="AF539" s="212"/>
      <c r="AG539" s="212" t="s">
        <v>288</v>
      </c>
      <c r="AH539" s="212">
        <v>0</v>
      </c>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1" x14ac:dyDescent="0.2">
      <c r="A540" s="236">
        <v>134</v>
      </c>
      <c r="B540" s="237" t="s">
        <v>1055</v>
      </c>
      <c r="C540" s="247" t="s">
        <v>1056</v>
      </c>
      <c r="D540" s="238" t="s">
        <v>439</v>
      </c>
      <c r="E540" s="239">
        <v>89.79</v>
      </c>
      <c r="F540" s="240"/>
      <c r="G540" s="241">
        <f>ROUND(E540*F540,2)</f>
        <v>0</v>
      </c>
      <c r="H540" s="240"/>
      <c r="I540" s="241">
        <f>ROUND(E540*H540,2)</f>
        <v>0</v>
      </c>
      <c r="J540" s="240"/>
      <c r="K540" s="241">
        <f>ROUND(E540*J540,2)</f>
        <v>0</v>
      </c>
      <c r="L540" s="241">
        <v>21</v>
      </c>
      <c r="M540" s="241">
        <f>G540*(1+L540/100)</f>
        <v>0</v>
      </c>
      <c r="N540" s="239">
        <v>0</v>
      </c>
      <c r="O540" s="239">
        <f>ROUND(E540*N540,2)</f>
        <v>0</v>
      </c>
      <c r="P540" s="239">
        <v>0</v>
      </c>
      <c r="Q540" s="239">
        <f>ROUND(E540*P540,2)</f>
        <v>0</v>
      </c>
      <c r="R540" s="241" t="s">
        <v>1020</v>
      </c>
      <c r="S540" s="241" t="s">
        <v>280</v>
      </c>
      <c r="T540" s="242" t="s">
        <v>441</v>
      </c>
      <c r="U540" s="222">
        <v>0.1</v>
      </c>
      <c r="V540" s="222">
        <f>ROUND(E540*U540,2)</f>
        <v>8.98</v>
      </c>
      <c r="W540" s="222"/>
      <c r="X540" s="222" t="s">
        <v>399</v>
      </c>
      <c r="Y540" s="222" t="s">
        <v>283</v>
      </c>
      <c r="Z540" s="212"/>
      <c r="AA540" s="212"/>
      <c r="AB540" s="212"/>
      <c r="AC540" s="212"/>
      <c r="AD540" s="212"/>
      <c r="AE540" s="212"/>
      <c r="AF540" s="212"/>
      <c r="AG540" s="212" t="s">
        <v>400</v>
      </c>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2" x14ac:dyDescent="0.2">
      <c r="A541" s="219"/>
      <c r="B541" s="220"/>
      <c r="C541" s="249" t="s">
        <v>1046</v>
      </c>
      <c r="D541" s="226"/>
      <c r="E541" s="227">
        <v>89.79</v>
      </c>
      <c r="F541" s="222"/>
      <c r="G541" s="222"/>
      <c r="H541" s="222"/>
      <c r="I541" s="222"/>
      <c r="J541" s="222"/>
      <c r="K541" s="222"/>
      <c r="L541" s="222"/>
      <c r="M541" s="222"/>
      <c r="N541" s="221"/>
      <c r="O541" s="221"/>
      <c r="P541" s="221"/>
      <c r="Q541" s="221"/>
      <c r="R541" s="222"/>
      <c r="S541" s="222"/>
      <c r="T541" s="222"/>
      <c r="U541" s="222"/>
      <c r="V541" s="222"/>
      <c r="W541" s="222"/>
      <c r="X541" s="222"/>
      <c r="Y541" s="222"/>
      <c r="Z541" s="212"/>
      <c r="AA541" s="212"/>
      <c r="AB541" s="212"/>
      <c r="AC541" s="212"/>
      <c r="AD541" s="212"/>
      <c r="AE541" s="212"/>
      <c r="AF541" s="212"/>
      <c r="AG541" s="212" t="s">
        <v>288</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1" x14ac:dyDescent="0.2">
      <c r="A542" s="236">
        <v>135</v>
      </c>
      <c r="B542" s="237" t="s">
        <v>1057</v>
      </c>
      <c r="C542" s="247" t="s">
        <v>1058</v>
      </c>
      <c r="D542" s="238" t="s">
        <v>564</v>
      </c>
      <c r="E542" s="239">
        <v>47.56</v>
      </c>
      <c r="F542" s="240"/>
      <c r="G542" s="241">
        <f>ROUND(E542*F542,2)</f>
        <v>0</v>
      </c>
      <c r="H542" s="240"/>
      <c r="I542" s="241">
        <f>ROUND(E542*H542,2)</f>
        <v>0</v>
      </c>
      <c r="J542" s="240"/>
      <c r="K542" s="241">
        <f>ROUND(E542*J542,2)</f>
        <v>0</v>
      </c>
      <c r="L542" s="241">
        <v>21</v>
      </c>
      <c r="M542" s="241">
        <f>G542*(1+L542/100)</f>
        <v>0</v>
      </c>
      <c r="N542" s="239">
        <v>3.4000000000000002E-4</v>
      </c>
      <c r="O542" s="239">
        <f>ROUND(E542*N542,2)</f>
        <v>0.02</v>
      </c>
      <c r="P542" s="239">
        <v>0</v>
      </c>
      <c r="Q542" s="239">
        <f>ROUND(E542*P542,2)</f>
        <v>0</v>
      </c>
      <c r="R542" s="241" t="s">
        <v>1020</v>
      </c>
      <c r="S542" s="241" t="s">
        <v>280</v>
      </c>
      <c r="T542" s="242" t="s">
        <v>441</v>
      </c>
      <c r="U542" s="222">
        <v>0.08</v>
      </c>
      <c r="V542" s="222">
        <f>ROUND(E542*U542,2)</f>
        <v>3.8</v>
      </c>
      <c r="W542" s="222"/>
      <c r="X542" s="222" t="s">
        <v>399</v>
      </c>
      <c r="Y542" s="222" t="s">
        <v>283</v>
      </c>
      <c r="Z542" s="212"/>
      <c r="AA542" s="212"/>
      <c r="AB542" s="212"/>
      <c r="AC542" s="212"/>
      <c r="AD542" s="212"/>
      <c r="AE542" s="212"/>
      <c r="AF542" s="212"/>
      <c r="AG542" s="212" t="s">
        <v>400</v>
      </c>
      <c r="AH542" s="212"/>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2" x14ac:dyDescent="0.2">
      <c r="A543" s="219"/>
      <c r="B543" s="220"/>
      <c r="C543" s="249" t="s">
        <v>1059</v>
      </c>
      <c r="D543" s="226"/>
      <c r="E543" s="227">
        <v>47.56</v>
      </c>
      <c r="F543" s="222"/>
      <c r="G543" s="222"/>
      <c r="H543" s="222"/>
      <c r="I543" s="222"/>
      <c r="J543" s="222"/>
      <c r="K543" s="222"/>
      <c r="L543" s="222"/>
      <c r="M543" s="222"/>
      <c r="N543" s="221"/>
      <c r="O543" s="221"/>
      <c r="P543" s="221"/>
      <c r="Q543" s="221"/>
      <c r="R543" s="222"/>
      <c r="S543" s="222"/>
      <c r="T543" s="222"/>
      <c r="U543" s="222"/>
      <c r="V543" s="222"/>
      <c r="W543" s="222"/>
      <c r="X543" s="222"/>
      <c r="Y543" s="222"/>
      <c r="Z543" s="212"/>
      <c r="AA543" s="212"/>
      <c r="AB543" s="212"/>
      <c r="AC543" s="212"/>
      <c r="AD543" s="212"/>
      <c r="AE543" s="212"/>
      <c r="AF543" s="212"/>
      <c r="AG543" s="212" t="s">
        <v>288</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ht="22.5" outlineLevel="1" x14ac:dyDescent="0.2">
      <c r="A544" s="236">
        <v>136</v>
      </c>
      <c r="B544" s="237" t="s">
        <v>1060</v>
      </c>
      <c r="C544" s="247" t="s">
        <v>1061</v>
      </c>
      <c r="D544" s="238" t="s">
        <v>439</v>
      </c>
      <c r="E544" s="239">
        <v>1000.85961</v>
      </c>
      <c r="F544" s="240"/>
      <c r="G544" s="241">
        <f>ROUND(E544*F544,2)</f>
        <v>0</v>
      </c>
      <c r="H544" s="240"/>
      <c r="I544" s="241">
        <f>ROUND(E544*H544,2)</f>
        <v>0</v>
      </c>
      <c r="J544" s="240"/>
      <c r="K544" s="241">
        <f>ROUND(E544*J544,2)</f>
        <v>0</v>
      </c>
      <c r="L544" s="241">
        <v>21</v>
      </c>
      <c r="M544" s="241">
        <f>G544*(1+L544/100)</f>
        <v>0</v>
      </c>
      <c r="N544" s="239">
        <v>1.57E-3</v>
      </c>
      <c r="O544" s="239">
        <f>ROUND(E544*N544,2)</f>
        <v>1.57</v>
      </c>
      <c r="P544" s="239">
        <v>0</v>
      </c>
      <c r="Q544" s="239">
        <f>ROUND(E544*P544,2)</f>
        <v>0</v>
      </c>
      <c r="R544" s="241" t="s">
        <v>889</v>
      </c>
      <c r="S544" s="241" t="s">
        <v>280</v>
      </c>
      <c r="T544" s="242" t="s">
        <v>441</v>
      </c>
      <c r="U544" s="222">
        <v>0</v>
      </c>
      <c r="V544" s="222">
        <f>ROUND(E544*U544,2)</f>
        <v>0</v>
      </c>
      <c r="W544" s="222"/>
      <c r="X544" s="222" t="s">
        <v>831</v>
      </c>
      <c r="Y544" s="222" t="s">
        <v>283</v>
      </c>
      <c r="Z544" s="212"/>
      <c r="AA544" s="212"/>
      <c r="AB544" s="212"/>
      <c r="AC544" s="212"/>
      <c r="AD544" s="212"/>
      <c r="AE544" s="212"/>
      <c r="AF544" s="212"/>
      <c r="AG544" s="212" t="s">
        <v>832</v>
      </c>
      <c r="AH544" s="212"/>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outlineLevel="2" x14ac:dyDescent="0.2">
      <c r="A545" s="219"/>
      <c r="B545" s="220"/>
      <c r="C545" s="249" t="s">
        <v>1062</v>
      </c>
      <c r="D545" s="226"/>
      <c r="E545" s="227">
        <v>1000.85961</v>
      </c>
      <c r="F545" s="222"/>
      <c r="G545" s="222"/>
      <c r="H545" s="222"/>
      <c r="I545" s="222"/>
      <c r="J545" s="222"/>
      <c r="K545" s="222"/>
      <c r="L545" s="222"/>
      <c r="M545" s="222"/>
      <c r="N545" s="221"/>
      <c r="O545" s="221"/>
      <c r="P545" s="221"/>
      <c r="Q545" s="221"/>
      <c r="R545" s="222"/>
      <c r="S545" s="222"/>
      <c r="T545" s="222"/>
      <c r="U545" s="222"/>
      <c r="V545" s="222"/>
      <c r="W545" s="222"/>
      <c r="X545" s="222"/>
      <c r="Y545" s="222"/>
      <c r="Z545" s="212"/>
      <c r="AA545" s="212"/>
      <c r="AB545" s="212"/>
      <c r="AC545" s="212"/>
      <c r="AD545" s="212"/>
      <c r="AE545" s="212"/>
      <c r="AF545" s="212"/>
      <c r="AG545" s="212" t="s">
        <v>288</v>
      </c>
      <c r="AH545" s="212">
        <v>0</v>
      </c>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ht="22.5" outlineLevel="1" x14ac:dyDescent="0.2">
      <c r="A546" s="236">
        <v>137</v>
      </c>
      <c r="B546" s="237" t="s">
        <v>1063</v>
      </c>
      <c r="C546" s="247" t="s">
        <v>1064</v>
      </c>
      <c r="D546" s="238" t="s">
        <v>439</v>
      </c>
      <c r="E546" s="239">
        <v>103.2585</v>
      </c>
      <c r="F546" s="240"/>
      <c r="G546" s="241">
        <f>ROUND(E546*F546,2)</f>
        <v>0</v>
      </c>
      <c r="H546" s="240"/>
      <c r="I546" s="241">
        <f>ROUND(E546*H546,2)</f>
        <v>0</v>
      </c>
      <c r="J546" s="240"/>
      <c r="K546" s="241">
        <f>ROUND(E546*J546,2)</f>
        <v>0</v>
      </c>
      <c r="L546" s="241">
        <v>21</v>
      </c>
      <c r="M546" s="241">
        <f>G546*(1+L546/100)</f>
        <v>0</v>
      </c>
      <c r="N546" s="239">
        <v>1.9599999999999999E-3</v>
      </c>
      <c r="O546" s="239">
        <f>ROUND(E546*N546,2)</f>
        <v>0.2</v>
      </c>
      <c r="P546" s="239">
        <v>0</v>
      </c>
      <c r="Q546" s="239">
        <f>ROUND(E546*P546,2)</f>
        <v>0</v>
      </c>
      <c r="R546" s="241" t="s">
        <v>889</v>
      </c>
      <c r="S546" s="241" t="s">
        <v>280</v>
      </c>
      <c r="T546" s="242" t="s">
        <v>441</v>
      </c>
      <c r="U546" s="222">
        <v>0</v>
      </c>
      <c r="V546" s="222">
        <f>ROUND(E546*U546,2)</f>
        <v>0</v>
      </c>
      <c r="W546" s="222"/>
      <c r="X546" s="222" t="s">
        <v>831</v>
      </c>
      <c r="Y546" s="222" t="s">
        <v>283</v>
      </c>
      <c r="Z546" s="212"/>
      <c r="AA546" s="212"/>
      <c r="AB546" s="212"/>
      <c r="AC546" s="212"/>
      <c r="AD546" s="212"/>
      <c r="AE546" s="212"/>
      <c r="AF546" s="212"/>
      <c r="AG546" s="212" t="s">
        <v>832</v>
      </c>
      <c r="AH546" s="212"/>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2" x14ac:dyDescent="0.2">
      <c r="A547" s="219"/>
      <c r="B547" s="220"/>
      <c r="C547" s="249" t="s">
        <v>1065</v>
      </c>
      <c r="D547" s="226"/>
      <c r="E547" s="227">
        <v>103.2585</v>
      </c>
      <c r="F547" s="222"/>
      <c r="G547" s="222"/>
      <c r="H547" s="222"/>
      <c r="I547" s="222"/>
      <c r="J547" s="222"/>
      <c r="K547" s="222"/>
      <c r="L547" s="222"/>
      <c r="M547" s="222"/>
      <c r="N547" s="221"/>
      <c r="O547" s="221"/>
      <c r="P547" s="221"/>
      <c r="Q547" s="221"/>
      <c r="R547" s="222"/>
      <c r="S547" s="222"/>
      <c r="T547" s="222"/>
      <c r="U547" s="222"/>
      <c r="V547" s="222"/>
      <c r="W547" s="222"/>
      <c r="X547" s="222"/>
      <c r="Y547" s="222"/>
      <c r="Z547" s="212"/>
      <c r="AA547" s="212"/>
      <c r="AB547" s="212"/>
      <c r="AC547" s="212"/>
      <c r="AD547" s="212"/>
      <c r="AE547" s="212"/>
      <c r="AF547" s="212"/>
      <c r="AG547" s="212" t="s">
        <v>288</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1" x14ac:dyDescent="0.2">
      <c r="A548" s="236">
        <v>138</v>
      </c>
      <c r="B548" s="237" t="s">
        <v>1066</v>
      </c>
      <c r="C548" s="247" t="s">
        <v>1067</v>
      </c>
      <c r="D548" s="238" t="s">
        <v>564</v>
      </c>
      <c r="E548" s="239">
        <v>49.938000000000002</v>
      </c>
      <c r="F548" s="240"/>
      <c r="G548" s="241">
        <f>ROUND(E548*F548,2)</f>
        <v>0</v>
      </c>
      <c r="H548" s="240"/>
      <c r="I548" s="241">
        <f>ROUND(E548*H548,2)</f>
        <v>0</v>
      </c>
      <c r="J548" s="240"/>
      <c r="K548" s="241">
        <f>ROUND(E548*J548,2)</f>
        <v>0</v>
      </c>
      <c r="L548" s="241">
        <v>21</v>
      </c>
      <c r="M548" s="241">
        <f>G548*(1+L548/100)</f>
        <v>0</v>
      </c>
      <c r="N548" s="239">
        <v>2.9999999999999997E-4</v>
      </c>
      <c r="O548" s="239">
        <f>ROUND(E548*N548,2)</f>
        <v>0.01</v>
      </c>
      <c r="P548" s="239">
        <v>0</v>
      </c>
      <c r="Q548" s="239">
        <f>ROUND(E548*P548,2)</f>
        <v>0</v>
      </c>
      <c r="R548" s="241" t="s">
        <v>889</v>
      </c>
      <c r="S548" s="241" t="s">
        <v>1068</v>
      </c>
      <c r="T548" s="242" t="s">
        <v>597</v>
      </c>
      <c r="U548" s="222">
        <v>0</v>
      </c>
      <c r="V548" s="222">
        <f>ROUND(E548*U548,2)</f>
        <v>0</v>
      </c>
      <c r="W548" s="222"/>
      <c r="X548" s="222" t="s">
        <v>831</v>
      </c>
      <c r="Y548" s="222" t="s">
        <v>283</v>
      </c>
      <c r="Z548" s="212"/>
      <c r="AA548" s="212"/>
      <c r="AB548" s="212"/>
      <c r="AC548" s="212"/>
      <c r="AD548" s="212"/>
      <c r="AE548" s="212"/>
      <c r="AF548" s="212"/>
      <c r="AG548" s="212" t="s">
        <v>832</v>
      </c>
      <c r="AH548" s="212"/>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2" x14ac:dyDescent="0.2">
      <c r="A549" s="219"/>
      <c r="B549" s="220"/>
      <c r="C549" s="249" t="s">
        <v>1069</v>
      </c>
      <c r="D549" s="226"/>
      <c r="E549" s="227">
        <v>47.56</v>
      </c>
      <c r="F549" s="222"/>
      <c r="G549" s="222"/>
      <c r="H549" s="222"/>
      <c r="I549" s="222"/>
      <c r="J549" s="222"/>
      <c r="K549" s="222"/>
      <c r="L549" s="222"/>
      <c r="M549" s="222"/>
      <c r="N549" s="221"/>
      <c r="O549" s="221"/>
      <c r="P549" s="221"/>
      <c r="Q549" s="221"/>
      <c r="R549" s="222"/>
      <c r="S549" s="222"/>
      <c r="T549" s="222"/>
      <c r="U549" s="222"/>
      <c r="V549" s="222"/>
      <c r="W549" s="222"/>
      <c r="X549" s="222"/>
      <c r="Y549" s="222"/>
      <c r="Z549" s="212"/>
      <c r="AA549" s="212"/>
      <c r="AB549" s="212"/>
      <c r="AC549" s="212"/>
      <c r="AD549" s="212"/>
      <c r="AE549" s="212"/>
      <c r="AF549" s="212"/>
      <c r="AG549" s="212" t="s">
        <v>288</v>
      </c>
      <c r="AH549" s="212">
        <v>5</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outlineLevel="3" x14ac:dyDescent="0.2">
      <c r="A550" s="219"/>
      <c r="B550" s="220"/>
      <c r="C550" s="266" t="s">
        <v>1070</v>
      </c>
      <c r="D550" s="254"/>
      <c r="E550" s="255">
        <v>2.3780000000000001</v>
      </c>
      <c r="F550" s="222"/>
      <c r="G550" s="222"/>
      <c r="H550" s="222"/>
      <c r="I550" s="222"/>
      <c r="J550" s="222"/>
      <c r="K550" s="222"/>
      <c r="L550" s="222"/>
      <c r="M550" s="222"/>
      <c r="N550" s="221"/>
      <c r="O550" s="221"/>
      <c r="P550" s="221"/>
      <c r="Q550" s="221"/>
      <c r="R550" s="222"/>
      <c r="S550" s="222"/>
      <c r="T550" s="222"/>
      <c r="U550" s="222"/>
      <c r="V550" s="222"/>
      <c r="W550" s="222"/>
      <c r="X550" s="222"/>
      <c r="Y550" s="222"/>
      <c r="Z550" s="212"/>
      <c r="AA550" s="212"/>
      <c r="AB550" s="212"/>
      <c r="AC550" s="212"/>
      <c r="AD550" s="212"/>
      <c r="AE550" s="212"/>
      <c r="AF550" s="212"/>
      <c r="AG550" s="212" t="s">
        <v>288</v>
      </c>
      <c r="AH550" s="212">
        <v>4</v>
      </c>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ht="22.5" outlineLevel="1" x14ac:dyDescent="0.2">
      <c r="A551" s="236">
        <v>139</v>
      </c>
      <c r="B551" s="237" t="s">
        <v>1071</v>
      </c>
      <c r="C551" s="247" t="s">
        <v>1072</v>
      </c>
      <c r="D551" s="238" t="s">
        <v>439</v>
      </c>
      <c r="E551" s="239">
        <v>206.517</v>
      </c>
      <c r="F551" s="240"/>
      <c r="G551" s="241">
        <f>ROUND(E551*F551,2)</f>
        <v>0</v>
      </c>
      <c r="H551" s="240"/>
      <c r="I551" s="241">
        <f>ROUND(E551*H551,2)</f>
        <v>0</v>
      </c>
      <c r="J551" s="240"/>
      <c r="K551" s="241">
        <f>ROUND(E551*J551,2)</f>
        <v>0</v>
      </c>
      <c r="L551" s="241">
        <v>21</v>
      </c>
      <c r="M551" s="241">
        <f>G551*(1+L551/100)</f>
        <v>0</v>
      </c>
      <c r="N551" s="239">
        <v>2.9999999999999997E-4</v>
      </c>
      <c r="O551" s="239">
        <f>ROUND(E551*N551,2)</f>
        <v>0.06</v>
      </c>
      <c r="P551" s="239">
        <v>0</v>
      </c>
      <c r="Q551" s="239">
        <f>ROUND(E551*P551,2)</f>
        <v>0</v>
      </c>
      <c r="R551" s="241" t="s">
        <v>889</v>
      </c>
      <c r="S551" s="241" t="s">
        <v>280</v>
      </c>
      <c r="T551" s="242" t="s">
        <v>441</v>
      </c>
      <c r="U551" s="222">
        <v>0</v>
      </c>
      <c r="V551" s="222">
        <f>ROUND(E551*U551,2)</f>
        <v>0</v>
      </c>
      <c r="W551" s="222"/>
      <c r="X551" s="222" t="s">
        <v>831</v>
      </c>
      <c r="Y551" s="222" t="s">
        <v>283</v>
      </c>
      <c r="Z551" s="212"/>
      <c r="AA551" s="212"/>
      <c r="AB551" s="212"/>
      <c r="AC551" s="212"/>
      <c r="AD551" s="212"/>
      <c r="AE551" s="212"/>
      <c r="AF551" s="212"/>
      <c r="AG551" s="212" t="s">
        <v>832</v>
      </c>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2" x14ac:dyDescent="0.2">
      <c r="A552" s="219"/>
      <c r="B552" s="220"/>
      <c r="C552" s="249" t="s">
        <v>1073</v>
      </c>
      <c r="D552" s="226"/>
      <c r="E552" s="227">
        <v>206.517</v>
      </c>
      <c r="F552" s="222"/>
      <c r="G552" s="222"/>
      <c r="H552" s="222"/>
      <c r="I552" s="222"/>
      <c r="J552" s="222"/>
      <c r="K552" s="222"/>
      <c r="L552" s="222"/>
      <c r="M552" s="222"/>
      <c r="N552" s="221"/>
      <c r="O552" s="221"/>
      <c r="P552" s="221"/>
      <c r="Q552" s="221"/>
      <c r="R552" s="222"/>
      <c r="S552" s="222"/>
      <c r="T552" s="222"/>
      <c r="U552" s="222"/>
      <c r="V552" s="222"/>
      <c r="W552" s="222"/>
      <c r="X552" s="222"/>
      <c r="Y552" s="222"/>
      <c r="Z552" s="212"/>
      <c r="AA552" s="212"/>
      <c r="AB552" s="212"/>
      <c r="AC552" s="212"/>
      <c r="AD552" s="212"/>
      <c r="AE552" s="212"/>
      <c r="AF552" s="212"/>
      <c r="AG552" s="212" t="s">
        <v>288</v>
      </c>
      <c r="AH552" s="212">
        <v>0</v>
      </c>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1" x14ac:dyDescent="0.2">
      <c r="A553" s="236">
        <v>140</v>
      </c>
      <c r="B553" s="237" t="s">
        <v>1074</v>
      </c>
      <c r="C553" s="247" t="s">
        <v>1075</v>
      </c>
      <c r="D553" s="238" t="s">
        <v>0</v>
      </c>
      <c r="E553" s="239">
        <v>4142.3756000000003</v>
      </c>
      <c r="F553" s="240"/>
      <c r="G553" s="241">
        <f>ROUND(E553*F553,2)</f>
        <v>0</v>
      </c>
      <c r="H553" s="240"/>
      <c r="I553" s="241">
        <f>ROUND(E553*H553,2)</f>
        <v>0</v>
      </c>
      <c r="J553" s="240"/>
      <c r="K553" s="241">
        <f>ROUND(E553*J553,2)</f>
        <v>0</v>
      </c>
      <c r="L553" s="241">
        <v>21</v>
      </c>
      <c r="M553" s="241">
        <f>G553*(1+L553/100)</f>
        <v>0</v>
      </c>
      <c r="N553" s="239">
        <v>0</v>
      </c>
      <c r="O553" s="239">
        <f>ROUND(E553*N553,2)</f>
        <v>0</v>
      </c>
      <c r="P553" s="239">
        <v>0</v>
      </c>
      <c r="Q553" s="239">
        <f>ROUND(E553*P553,2)</f>
        <v>0</v>
      </c>
      <c r="R553" s="241" t="s">
        <v>1020</v>
      </c>
      <c r="S553" s="241" t="s">
        <v>280</v>
      </c>
      <c r="T553" s="242" t="s">
        <v>441</v>
      </c>
      <c r="U553" s="222">
        <v>0</v>
      </c>
      <c r="V553" s="222">
        <f>ROUND(E553*U553,2)</f>
        <v>0</v>
      </c>
      <c r="W553" s="222"/>
      <c r="X553" s="222" t="s">
        <v>399</v>
      </c>
      <c r="Y553" s="222" t="s">
        <v>283</v>
      </c>
      <c r="Z553" s="212"/>
      <c r="AA553" s="212"/>
      <c r="AB553" s="212"/>
      <c r="AC553" s="212"/>
      <c r="AD553" s="212"/>
      <c r="AE553" s="212"/>
      <c r="AF553" s="212"/>
      <c r="AG553" s="212" t="s">
        <v>1036</v>
      </c>
      <c r="AH553" s="212"/>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2" x14ac:dyDescent="0.2">
      <c r="A554" s="219"/>
      <c r="B554" s="220"/>
      <c r="C554" s="264" t="s">
        <v>1076</v>
      </c>
      <c r="D554" s="256"/>
      <c r="E554" s="256"/>
      <c r="F554" s="256"/>
      <c r="G554" s="256"/>
      <c r="H554" s="222"/>
      <c r="I554" s="222"/>
      <c r="J554" s="222"/>
      <c r="K554" s="222"/>
      <c r="L554" s="222"/>
      <c r="M554" s="222"/>
      <c r="N554" s="221"/>
      <c r="O554" s="221"/>
      <c r="P554" s="221"/>
      <c r="Q554" s="221"/>
      <c r="R554" s="222"/>
      <c r="S554" s="222"/>
      <c r="T554" s="222"/>
      <c r="U554" s="222"/>
      <c r="V554" s="222"/>
      <c r="W554" s="222"/>
      <c r="X554" s="222"/>
      <c r="Y554" s="222"/>
      <c r="Z554" s="212"/>
      <c r="AA554" s="212"/>
      <c r="AB554" s="212"/>
      <c r="AC554" s="212"/>
      <c r="AD554" s="212"/>
      <c r="AE554" s="212"/>
      <c r="AF554" s="212"/>
      <c r="AG554" s="212" t="s">
        <v>448</v>
      </c>
      <c r="AH554" s="212"/>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x14ac:dyDescent="0.2">
      <c r="A555" s="229" t="s">
        <v>275</v>
      </c>
      <c r="B555" s="230" t="s">
        <v>181</v>
      </c>
      <c r="C555" s="246" t="s">
        <v>182</v>
      </c>
      <c r="D555" s="231"/>
      <c r="E555" s="232"/>
      <c r="F555" s="233"/>
      <c r="G555" s="233">
        <f>SUMIF(AG556:AG557,"&lt;&gt;NOR",G556:G557)</f>
        <v>0</v>
      </c>
      <c r="H555" s="233"/>
      <c r="I555" s="233">
        <f>SUM(I556:I557)</f>
        <v>0</v>
      </c>
      <c r="J555" s="233"/>
      <c r="K555" s="233">
        <f>SUM(K556:K557)</f>
        <v>0</v>
      </c>
      <c r="L555" s="233"/>
      <c r="M555" s="233">
        <f>SUM(M556:M557)</f>
        <v>0</v>
      </c>
      <c r="N555" s="232"/>
      <c r="O555" s="232">
        <f>SUM(O556:O557)</f>
        <v>0</v>
      </c>
      <c r="P555" s="232"/>
      <c r="Q555" s="232">
        <f>SUM(Q556:Q557)</f>
        <v>0</v>
      </c>
      <c r="R555" s="233"/>
      <c r="S555" s="233"/>
      <c r="T555" s="234"/>
      <c r="U555" s="228"/>
      <c r="V555" s="228">
        <f>SUM(V556:V557)</f>
        <v>13.82</v>
      </c>
      <c r="W555" s="228"/>
      <c r="X555" s="228"/>
      <c r="Y555" s="228"/>
      <c r="AG555" t="s">
        <v>276</v>
      </c>
    </row>
    <row r="556" spans="1:60" outlineLevel="1" x14ac:dyDescent="0.2">
      <c r="A556" s="236">
        <v>141</v>
      </c>
      <c r="B556" s="237" t="s">
        <v>1077</v>
      </c>
      <c r="C556" s="247" t="s">
        <v>1078</v>
      </c>
      <c r="D556" s="238" t="s">
        <v>439</v>
      </c>
      <c r="E556" s="239">
        <v>76.8</v>
      </c>
      <c r="F556" s="240"/>
      <c r="G556" s="241">
        <f>ROUND(E556*F556,2)</f>
        <v>0</v>
      </c>
      <c r="H556" s="240"/>
      <c r="I556" s="241">
        <f>ROUND(E556*H556,2)</f>
        <v>0</v>
      </c>
      <c r="J556" s="240"/>
      <c r="K556" s="241">
        <f>ROUND(E556*J556,2)</f>
        <v>0</v>
      </c>
      <c r="L556" s="241">
        <v>21</v>
      </c>
      <c r="M556" s="241">
        <f>G556*(1+L556/100)</f>
        <v>0</v>
      </c>
      <c r="N556" s="239">
        <v>0</v>
      </c>
      <c r="O556" s="239">
        <f>ROUND(E556*N556,2)</f>
        <v>0</v>
      </c>
      <c r="P556" s="239">
        <v>0</v>
      </c>
      <c r="Q556" s="239">
        <f>ROUND(E556*P556,2)</f>
        <v>0</v>
      </c>
      <c r="R556" s="241" t="s">
        <v>1079</v>
      </c>
      <c r="S556" s="241" t="s">
        <v>280</v>
      </c>
      <c r="T556" s="242" t="s">
        <v>441</v>
      </c>
      <c r="U556" s="222">
        <v>0.18</v>
      </c>
      <c r="V556" s="222">
        <f>ROUND(E556*U556,2)</f>
        <v>13.82</v>
      </c>
      <c r="W556" s="222"/>
      <c r="X556" s="222" t="s">
        <v>399</v>
      </c>
      <c r="Y556" s="222" t="s">
        <v>283</v>
      </c>
      <c r="Z556" s="212"/>
      <c r="AA556" s="212"/>
      <c r="AB556" s="212"/>
      <c r="AC556" s="212"/>
      <c r="AD556" s="212"/>
      <c r="AE556" s="212"/>
      <c r="AF556" s="212"/>
      <c r="AG556" s="212" t="s">
        <v>400</v>
      </c>
      <c r="AH556" s="212"/>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2" x14ac:dyDescent="0.2">
      <c r="A557" s="219"/>
      <c r="B557" s="220"/>
      <c r="C557" s="249" t="s">
        <v>1080</v>
      </c>
      <c r="D557" s="226"/>
      <c r="E557" s="227">
        <v>76.8</v>
      </c>
      <c r="F557" s="222"/>
      <c r="G557" s="222"/>
      <c r="H557" s="222"/>
      <c r="I557" s="222"/>
      <c r="J557" s="222"/>
      <c r="K557" s="222"/>
      <c r="L557" s="222"/>
      <c r="M557" s="222"/>
      <c r="N557" s="221"/>
      <c r="O557" s="221"/>
      <c r="P557" s="221"/>
      <c r="Q557" s="221"/>
      <c r="R557" s="222"/>
      <c r="S557" s="222"/>
      <c r="T557" s="222"/>
      <c r="U557" s="222"/>
      <c r="V557" s="222"/>
      <c r="W557" s="222"/>
      <c r="X557" s="222"/>
      <c r="Y557" s="222"/>
      <c r="Z557" s="212"/>
      <c r="AA557" s="212"/>
      <c r="AB557" s="212"/>
      <c r="AC557" s="212"/>
      <c r="AD557" s="212"/>
      <c r="AE557" s="212"/>
      <c r="AF557" s="212"/>
      <c r="AG557" s="212" t="s">
        <v>288</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x14ac:dyDescent="0.2">
      <c r="A558" s="229" t="s">
        <v>275</v>
      </c>
      <c r="B558" s="230" t="s">
        <v>202</v>
      </c>
      <c r="C558" s="246" t="s">
        <v>203</v>
      </c>
      <c r="D558" s="231"/>
      <c r="E558" s="232"/>
      <c r="F558" s="233"/>
      <c r="G558" s="233">
        <f>SUMIF(AG559:AG561,"&lt;&gt;NOR",G559:G561)</f>
        <v>0</v>
      </c>
      <c r="H558" s="233"/>
      <c r="I558" s="233">
        <f>SUM(I559:I561)</f>
        <v>0</v>
      </c>
      <c r="J558" s="233"/>
      <c r="K558" s="233">
        <f>SUM(K559:K561)</f>
        <v>0</v>
      </c>
      <c r="L558" s="233"/>
      <c r="M558" s="233">
        <f>SUM(M559:M561)</f>
        <v>0</v>
      </c>
      <c r="N558" s="232"/>
      <c r="O558" s="232">
        <f>SUM(O559:O561)</f>
        <v>0.27</v>
      </c>
      <c r="P558" s="232"/>
      <c r="Q558" s="232">
        <f>SUM(Q559:Q561)</f>
        <v>0</v>
      </c>
      <c r="R558" s="233"/>
      <c r="S558" s="233"/>
      <c r="T558" s="234"/>
      <c r="U558" s="228"/>
      <c r="V558" s="228">
        <f>SUM(V559:V561)</f>
        <v>9.66</v>
      </c>
      <c r="W558" s="228"/>
      <c r="X558" s="228"/>
      <c r="Y558" s="228"/>
      <c r="AG558" t="s">
        <v>276</v>
      </c>
    </row>
    <row r="559" spans="1:60" ht="22.5" outlineLevel="1" x14ac:dyDescent="0.2">
      <c r="A559" s="236">
        <v>142</v>
      </c>
      <c r="B559" s="237" t="s">
        <v>1081</v>
      </c>
      <c r="C559" s="247" t="s">
        <v>1082</v>
      </c>
      <c r="D559" s="238" t="s">
        <v>564</v>
      </c>
      <c r="E559" s="239">
        <v>14.22</v>
      </c>
      <c r="F559" s="240"/>
      <c r="G559" s="241">
        <f>ROUND(E559*F559,2)</f>
        <v>0</v>
      </c>
      <c r="H559" s="240"/>
      <c r="I559" s="241">
        <f>ROUND(E559*H559,2)</f>
        <v>0</v>
      </c>
      <c r="J559" s="240"/>
      <c r="K559" s="241">
        <f>ROUND(E559*J559,2)</f>
        <v>0</v>
      </c>
      <c r="L559" s="241">
        <v>21</v>
      </c>
      <c r="M559" s="241">
        <f>G559*(1+L559/100)</f>
        <v>0</v>
      </c>
      <c r="N559" s="239">
        <v>1.9179999999999999E-2</v>
      </c>
      <c r="O559" s="239">
        <f>ROUND(E559*N559,2)</f>
        <v>0.27</v>
      </c>
      <c r="P559" s="239">
        <v>0</v>
      </c>
      <c r="Q559" s="239">
        <f>ROUND(E559*P559,2)</f>
        <v>0</v>
      </c>
      <c r="R559" s="241" t="s">
        <v>1083</v>
      </c>
      <c r="S559" s="241" t="s">
        <v>280</v>
      </c>
      <c r="T559" s="242" t="s">
        <v>441</v>
      </c>
      <c r="U559" s="222">
        <v>0.67900000000000005</v>
      </c>
      <c r="V559" s="222">
        <f>ROUND(E559*U559,2)</f>
        <v>9.66</v>
      </c>
      <c r="W559" s="222"/>
      <c r="X559" s="222" t="s">
        <v>399</v>
      </c>
      <c r="Y559" s="222" t="s">
        <v>283</v>
      </c>
      <c r="Z559" s="212"/>
      <c r="AA559" s="212"/>
      <c r="AB559" s="212"/>
      <c r="AC559" s="212"/>
      <c r="AD559" s="212"/>
      <c r="AE559" s="212"/>
      <c r="AF559" s="212"/>
      <c r="AG559" s="212" t="s">
        <v>400</v>
      </c>
      <c r="AH559" s="212"/>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2" x14ac:dyDescent="0.2">
      <c r="A560" s="219"/>
      <c r="B560" s="220"/>
      <c r="C560" s="264" t="s">
        <v>1084</v>
      </c>
      <c r="D560" s="256"/>
      <c r="E560" s="256"/>
      <c r="F560" s="256"/>
      <c r="G560" s="256"/>
      <c r="H560" s="222"/>
      <c r="I560" s="222"/>
      <c r="J560" s="222"/>
      <c r="K560" s="222"/>
      <c r="L560" s="222"/>
      <c r="M560" s="222"/>
      <c r="N560" s="221"/>
      <c r="O560" s="221"/>
      <c r="P560" s="221"/>
      <c r="Q560" s="221"/>
      <c r="R560" s="222"/>
      <c r="S560" s="222"/>
      <c r="T560" s="222"/>
      <c r="U560" s="222"/>
      <c r="V560" s="222"/>
      <c r="W560" s="222"/>
      <c r="X560" s="222"/>
      <c r="Y560" s="222"/>
      <c r="Z560" s="212"/>
      <c r="AA560" s="212"/>
      <c r="AB560" s="212"/>
      <c r="AC560" s="212"/>
      <c r="AD560" s="212"/>
      <c r="AE560" s="212"/>
      <c r="AF560" s="212"/>
      <c r="AG560" s="212" t="s">
        <v>448</v>
      </c>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2" x14ac:dyDescent="0.2">
      <c r="A561" s="219"/>
      <c r="B561" s="220"/>
      <c r="C561" s="249" t="s">
        <v>1085</v>
      </c>
      <c r="D561" s="226"/>
      <c r="E561" s="227">
        <v>14.22</v>
      </c>
      <c r="F561" s="222"/>
      <c r="G561" s="222"/>
      <c r="H561" s="222"/>
      <c r="I561" s="222"/>
      <c r="J561" s="222"/>
      <c r="K561" s="222"/>
      <c r="L561" s="222"/>
      <c r="M561" s="222"/>
      <c r="N561" s="221"/>
      <c r="O561" s="221"/>
      <c r="P561" s="221"/>
      <c r="Q561" s="221"/>
      <c r="R561" s="222"/>
      <c r="S561" s="222"/>
      <c r="T561" s="222"/>
      <c r="U561" s="222"/>
      <c r="V561" s="222"/>
      <c r="W561" s="222"/>
      <c r="X561" s="222"/>
      <c r="Y561" s="222"/>
      <c r="Z561" s="212"/>
      <c r="AA561" s="212"/>
      <c r="AB561" s="212"/>
      <c r="AC561" s="212"/>
      <c r="AD561" s="212"/>
      <c r="AE561" s="212"/>
      <c r="AF561" s="212"/>
      <c r="AG561" s="212" t="s">
        <v>288</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x14ac:dyDescent="0.2">
      <c r="A562" s="229" t="s">
        <v>275</v>
      </c>
      <c r="B562" s="230" t="s">
        <v>210</v>
      </c>
      <c r="C562" s="246" t="s">
        <v>211</v>
      </c>
      <c r="D562" s="231"/>
      <c r="E562" s="232"/>
      <c r="F562" s="233"/>
      <c r="G562" s="233">
        <f>SUMIF(AG563:AG565,"&lt;&gt;NOR",G563:G565)</f>
        <v>0</v>
      </c>
      <c r="H562" s="233"/>
      <c r="I562" s="233">
        <f>SUM(I563:I565)</f>
        <v>0</v>
      </c>
      <c r="J562" s="233"/>
      <c r="K562" s="233">
        <f>SUM(K563:K565)</f>
        <v>0</v>
      </c>
      <c r="L562" s="233"/>
      <c r="M562" s="233">
        <f>SUM(M563:M565)</f>
        <v>0</v>
      </c>
      <c r="N562" s="232"/>
      <c r="O562" s="232">
        <f>SUM(O563:O565)</f>
        <v>0.06</v>
      </c>
      <c r="P562" s="232"/>
      <c r="Q562" s="232">
        <f>SUM(Q563:Q565)</f>
        <v>0</v>
      </c>
      <c r="R562" s="233"/>
      <c r="S562" s="233"/>
      <c r="T562" s="234"/>
      <c r="U562" s="228"/>
      <c r="V562" s="228">
        <f>SUM(V563:V565)</f>
        <v>845.53</v>
      </c>
      <c r="W562" s="228"/>
      <c r="X562" s="228"/>
      <c r="Y562" s="228"/>
      <c r="AG562" t="s">
        <v>276</v>
      </c>
    </row>
    <row r="563" spans="1:60" ht="33.75" outlineLevel="1" x14ac:dyDescent="0.2">
      <c r="A563" s="236">
        <v>143</v>
      </c>
      <c r="B563" s="237" t="s">
        <v>1086</v>
      </c>
      <c r="C563" s="247" t="s">
        <v>1087</v>
      </c>
      <c r="D563" s="238" t="s">
        <v>564</v>
      </c>
      <c r="E563" s="239">
        <v>1509.87</v>
      </c>
      <c r="F563" s="240"/>
      <c r="G563" s="241">
        <f>ROUND(E563*F563,2)</f>
        <v>0</v>
      </c>
      <c r="H563" s="240"/>
      <c r="I563" s="241">
        <f>ROUND(E563*H563,2)</f>
        <v>0</v>
      </c>
      <c r="J563" s="240"/>
      <c r="K563" s="241">
        <f>ROUND(E563*J563,2)</f>
        <v>0</v>
      </c>
      <c r="L563" s="241">
        <v>21</v>
      </c>
      <c r="M563" s="241">
        <f>G563*(1+L563/100)</f>
        <v>0</v>
      </c>
      <c r="N563" s="239">
        <v>4.0000000000000003E-5</v>
      </c>
      <c r="O563" s="239">
        <f>ROUND(E563*N563,2)</f>
        <v>0.06</v>
      </c>
      <c r="P563" s="239">
        <v>0</v>
      </c>
      <c r="Q563" s="239">
        <f>ROUND(E563*P563,2)</f>
        <v>0</v>
      </c>
      <c r="R563" s="241" t="s">
        <v>1088</v>
      </c>
      <c r="S563" s="241" t="s">
        <v>1089</v>
      </c>
      <c r="T563" s="242" t="s">
        <v>597</v>
      </c>
      <c r="U563" s="222">
        <v>0.56000000000000005</v>
      </c>
      <c r="V563" s="222">
        <f>ROUND(E563*U563,2)</f>
        <v>845.53</v>
      </c>
      <c r="W563" s="222"/>
      <c r="X563" s="222" t="s">
        <v>399</v>
      </c>
      <c r="Y563" s="222" t="s">
        <v>283</v>
      </c>
      <c r="Z563" s="212"/>
      <c r="AA563" s="212"/>
      <c r="AB563" s="212"/>
      <c r="AC563" s="212"/>
      <c r="AD563" s="212"/>
      <c r="AE563" s="212"/>
      <c r="AF563" s="212"/>
      <c r="AG563" s="212" t="s">
        <v>400</v>
      </c>
      <c r="AH563" s="212"/>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2" x14ac:dyDescent="0.2">
      <c r="A564" s="219"/>
      <c r="B564" s="220"/>
      <c r="C564" s="248" t="s">
        <v>1090</v>
      </c>
      <c r="D564" s="244"/>
      <c r="E564" s="244"/>
      <c r="F564" s="244"/>
      <c r="G564" s="244"/>
      <c r="H564" s="222"/>
      <c r="I564" s="222"/>
      <c r="J564" s="222"/>
      <c r="K564" s="222"/>
      <c r="L564" s="222"/>
      <c r="M564" s="222"/>
      <c r="N564" s="221"/>
      <c r="O564" s="221"/>
      <c r="P564" s="221"/>
      <c r="Q564" s="221"/>
      <c r="R564" s="222"/>
      <c r="S564" s="222"/>
      <c r="T564" s="222"/>
      <c r="U564" s="222"/>
      <c r="V564" s="222"/>
      <c r="W564" s="222"/>
      <c r="X564" s="222"/>
      <c r="Y564" s="222"/>
      <c r="Z564" s="212"/>
      <c r="AA564" s="212"/>
      <c r="AB564" s="212"/>
      <c r="AC564" s="212"/>
      <c r="AD564" s="212"/>
      <c r="AE564" s="212"/>
      <c r="AF564" s="212"/>
      <c r="AG564" s="212" t="s">
        <v>286</v>
      </c>
      <c r="AH564" s="212"/>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2" x14ac:dyDescent="0.2">
      <c r="A565" s="219"/>
      <c r="B565" s="220"/>
      <c r="C565" s="249" t="s">
        <v>1091</v>
      </c>
      <c r="D565" s="226"/>
      <c r="E565" s="227">
        <v>1509.87</v>
      </c>
      <c r="F565" s="222"/>
      <c r="G565" s="222"/>
      <c r="H565" s="222"/>
      <c r="I565" s="222"/>
      <c r="J565" s="222"/>
      <c r="K565" s="222"/>
      <c r="L565" s="222"/>
      <c r="M565" s="222"/>
      <c r="N565" s="221"/>
      <c r="O565" s="221"/>
      <c r="P565" s="221"/>
      <c r="Q565" s="221"/>
      <c r="R565" s="222"/>
      <c r="S565" s="222"/>
      <c r="T565" s="222"/>
      <c r="U565" s="222"/>
      <c r="V565" s="222"/>
      <c r="W565" s="222"/>
      <c r="X565" s="222"/>
      <c r="Y565" s="222"/>
      <c r="Z565" s="212"/>
      <c r="AA565" s="212"/>
      <c r="AB565" s="212"/>
      <c r="AC565" s="212"/>
      <c r="AD565" s="212"/>
      <c r="AE565" s="212"/>
      <c r="AF565" s="212"/>
      <c r="AG565" s="212" t="s">
        <v>288</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x14ac:dyDescent="0.2">
      <c r="A566" s="229" t="s">
        <v>275</v>
      </c>
      <c r="B566" s="230" t="s">
        <v>212</v>
      </c>
      <c r="C566" s="246" t="s">
        <v>213</v>
      </c>
      <c r="D566" s="231"/>
      <c r="E566" s="232"/>
      <c r="F566" s="233"/>
      <c r="G566" s="233">
        <f>SUMIF(AG567:AG569,"&lt;&gt;NOR",G567:G569)</f>
        <v>0</v>
      </c>
      <c r="H566" s="233"/>
      <c r="I566" s="233">
        <f>SUM(I567:I569)</f>
        <v>0</v>
      </c>
      <c r="J566" s="233"/>
      <c r="K566" s="233">
        <f>SUM(K567:K569)</f>
        <v>0</v>
      </c>
      <c r="L566" s="233"/>
      <c r="M566" s="233">
        <f>SUM(M567:M569)</f>
        <v>0</v>
      </c>
      <c r="N566" s="232"/>
      <c r="O566" s="232">
        <f>SUM(O567:O569)</f>
        <v>0</v>
      </c>
      <c r="P566" s="232"/>
      <c r="Q566" s="232">
        <f>SUM(Q567:Q569)</f>
        <v>0</v>
      </c>
      <c r="R566" s="233"/>
      <c r="S566" s="233"/>
      <c r="T566" s="234"/>
      <c r="U566" s="228"/>
      <c r="V566" s="228">
        <f>SUM(V567:V569)</f>
        <v>11.7</v>
      </c>
      <c r="W566" s="228"/>
      <c r="X566" s="228"/>
      <c r="Y566" s="228"/>
      <c r="AG566" t="s">
        <v>276</v>
      </c>
    </row>
    <row r="567" spans="1:60" outlineLevel="1" x14ac:dyDescent="0.2">
      <c r="A567" s="236">
        <v>144</v>
      </c>
      <c r="B567" s="237" t="s">
        <v>1092</v>
      </c>
      <c r="C567" s="247" t="s">
        <v>1093</v>
      </c>
      <c r="D567" s="238" t="s">
        <v>1094</v>
      </c>
      <c r="E567" s="239">
        <v>38.5</v>
      </c>
      <c r="F567" s="240"/>
      <c r="G567" s="241">
        <f>ROUND(E567*F567,2)</f>
        <v>0</v>
      </c>
      <c r="H567" s="240"/>
      <c r="I567" s="241">
        <f>ROUND(E567*H567,2)</f>
        <v>0</v>
      </c>
      <c r="J567" s="240"/>
      <c r="K567" s="241">
        <f>ROUND(E567*J567,2)</f>
        <v>0</v>
      </c>
      <c r="L567" s="241">
        <v>21</v>
      </c>
      <c r="M567" s="241">
        <f>G567*(1+L567/100)</f>
        <v>0</v>
      </c>
      <c r="N567" s="239">
        <v>6.0000000000000002E-5</v>
      </c>
      <c r="O567" s="239">
        <f>ROUND(E567*N567,2)</f>
        <v>0</v>
      </c>
      <c r="P567" s="239">
        <v>0</v>
      </c>
      <c r="Q567" s="239">
        <f>ROUND(E567*P567,2)</f>
        <v>0</v>
      </c>
      <c r="R567" s="241" t="s">
        <v>1095</v>
      </c>
      <c r="S567" s="241" t="s">
        <v>280</v>
      </c>
      <c r="T567" s="242" t="s">
        <v>441</v>
      </c>
      <c r="U567" s="222">
        <v>0.30399999999999999</v>
      </c>
      <c r="V567" s="222">
        <f>ROUND(E567*U567,2)</f>
        <v>11.7</v>
      </c>
      <c r="W567" s="222"/>
      <c r="X567" s="222" t="s">
        <v>399</v>
      </c>
      <c r="Y567" s="222" t="s">
        <v>283</v>
      </c>
      <c r="Z567" s="212"/>
      <c r="AA567" s="212"/>
      <c r="AB567" s="212"/>
      <c r="AC567" s="212"/>
      <c r="AD567" s="212"/>
      <c r="AE567" s="212"/>
      <c r="AF567" s="212"/>
      <c r="AG567" s="212" t="s">
        <v>400</v>
      </c>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2" x14ac:dyDescent="0.2">
      <c r="A568" s="219"/>
      <c r="B568" s="220"/>
      <c r="C568" s="249" t="s">
        <v>1096</v>
      </c>
      <c r="D568" s="226"/>
      <c r="E568" s="227">
        <v>5.5</v>
      </c>
      <c r="F568" s="222"/>
      <c r="G568" s="222"/>
      <c r="H568" s="222"/>
      <c r="I568" s="222"/>
      <c r="J568" s="222"/>
      <c r="K568" s="222"/>
      <c r="L568" s="222"/>
      <c r="M568" s="222"/>
      <c r="N568" s="221"/>
      <c r="O568" s="221"/>
      <c r="P568" s="221"/>
      <c r="Q568" s="221"/>
      <c r="R568" s="222"/>
      <c r="S568" s="222"/>
      <c r="T568" s="222"/>
      <c r="U568" s="222"/>
      <c r="V568" s="222"/>
      <c r="W568" s="222"/>
      <c r="X568" s="222"/>
      <c r="Y568" s="222"/>
      <c r="Z568" s="212"/>
      <c r="AA568" s="212"/>
      <c r="AB568" s="212"/>
      <c r="AC568" s="212"/>
      <c r="AD568" s="212"/>
      <c r="AE568" s="212"/>
      <c r="AF568" s="212"/>
      <c r="AG568" s="212" t="s">
        <v>288</v>
      </c>
      <c r="AH568" s="212">
        <v>0</v>
      </c>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3" x14ac:dyDescent="0.2">
      <c r="A569" s="219"/>
      <c r="B569" s="220"/>
      <c r="C569" s="249" t="s">
        <v>1097</v>
      </c>
      <c r="D569" s="226"/>
      <c r="E569" s="227">
        <v>33</v>
      </c>
      <c r="F569" s="222"/>
      <c r="G569" s="222"/>
      <c r="H569" s="222"/>
      <c r="I569" s="222"/>
      <c r="J569" s="222"/>
      <c r="K569" s="222"/>
      <c r="L569" s="222"/>
      <c r="M569" s="222"/>
      <c r="N569" s="221"/>
      <c r="O569" s="221"/>
      <c r="P569" s="221"/>
      <c r="Q569" s="221"/>
      <c r="R569" s="222"/>
      <c r="S569" s="222"/>
      <c r="T569" s="222"/>
      <c r="U569" s="222"/>
      <c r="V569" s="222"/>
      <c r="W569" s="222"/>
      <c r="X569" s="222"/>
      <c r="Y569" s="222"/>
      <c r="Z569" s="212"/>
      <c r="AA569" s="212"/>
      <c r="AB569" s="212"/>
      <c r="AC569" s="212"/>
      <c r="AD569" s="212"/>
      <c r="AE569" s="212"/>
      <c r="AF569" s="212"/>
      <c r="AG569" s="212" t="s">
        <v>288</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x14ac:dyDescent="0.2">
      <c r="A570" s="229" t="s">
        <v>275</v>
      </c>
      <c r="B570" s="230" t="s">
        <v>230</v>
      </c>
      <c r="C570" s="246" t="s">
        <v>231</v>
      </c>
      <c r="D570" s="231"/>
      <c r="E570" s="232"/>
      <c r="F570" s="233"/>
      <c r="G570" s="233">
        <f>SUMIF(AG571:AG613,"&lt;&gt;NOR",G571:G613)</f>
        <v>0</v>
      </c>
      <c r="H570" s="233"/>
      <c r="I570" s="233">
        <f>SUM(I571:I613)</f>
        <v>0</v>
      </c>
      <c r="J570" s="233"/>
      <c r="K570" s="233">
        <f>SUM(K571:K613)</f>
        <v>0</v>
      </c>
      <c r="L570" s="233"/>
      <c r="M570" s="233">
        <f>SUM(M571:M613)</f>
        <v>0</v>
      </c>
      <c r="N570" s="232"/>
      <c r="O570" s="232">
        <f>SUM(O571:O613)</f>
        <v>0</v>
      </c>
      <c r="P570" s="232"/>
      <c r="Q570" s="232">
        <f>SUM(Q571:Q613)</f>
        <v>0</v>
      </c>
      <c r="R570" s="233"/>
      <c r="S570" s="233"/>
      <c r="T570" s="234"/>
      <c r="U570" s="228"/>
      <c r="V570" s="228">
        <f>SUM(V571:V613)</f>
        <v>119.72999999999999</v>
      </c>
      <c r="W570" s="228"/>
      <c r="X570" s="228"/>
      <c r="Y570" s="228"/>
      <c r="AG570" t="s">
        <v>276</v>
      </c>
    </row>
    <row r="571" spans="1:60" outlineLevel="1" x14ac:dyDescent="0.2">
      <c r="A571" s="236">
        <v>145</v>
      </c>
      <c r="B571" s="237" t="s">
        <v>1098</v>
      </c>
      <c r="C571" s="247" t="s">
        <v>1099</v>
      </c>
      <c r="D571" s="238" t="s">
        <v>492</v>
      </c>
      <c r="E571" s="239">
        <v>42</v>
      </c>
      <c r="F571" s="240"/>
      <c r="G571" s="241">
        <f>ROUND(E571*F571,2)</f>
        <v>0</v>
      </c>
      <c r="H571" s="240"/>
      <c r="I571" s="241">
        <f>ROUND(E571*H571,2)</f>
        <v>0</v>
      </c>
      <c r="J571" s="240"/>
      <c r="K571" s="241">
        <f>ROUND(E571*J571,2)</f>
        <v>0</v>
      </c>
      <c r="L571" s="241">
        <v>21</v>
      </c>
      <c r="M571" s="241">
        <f>G571*(1+L571/100)</f>
        <v>0</v>
      </c>
      <c r="N571" s="239">
        <v>0</v>
      </c>
      <c r="O571" s="239">
        <f>ROUND(E571*N571,2)</f>
        <v>0</v>
      </c>
      <c r="P571" s="239">
        <v>0</v>
      </c>
      <c r="Q571" s="239">
        <f>ROUND(E571*P571,2)</f>
        <v>0</v>
      </c>
      <c r="R571" s="241"/>
      <c r="S571" s="241" t="s">
        <v>316</v>
      </c>
      <c r="T571" s="242" t="s">
        <v>281</v>
      </c>
      <c r="U571" s="222">
        <v>0.74</v>
      </c>
      <c r="V571" s="222">
        <f>ROUND(E571*U571,2)</f>
        <v>31.08</v>
      </c>
      <c r="W571" s="222"/>
      <c r="X571" s="222" t="s">
        <v>399</v>
      </c>
      <c r="Y571" s="222" t="s">
        <v>283</v>
      </c>
      <c r="Z571" s="212"/>
      <c r="AA571" s="212"/>
      <c r="AB571" s="212"/>
      <c r="AC571" s="212"/>
      <c r="AD571" s="212"/>
      <c r="AE571" s="212"/>
      <c r="AF571" s="212"/>
      <c r="AG571" s="212" t="s">
        <v>400</v>
      </c>
      <c r="AH571" s="212"/>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2" x14ac:dyDescent="0.2">
      <c r="A572" s="219"/>
      <c r="B572" s="220"/>
      <c r="C572" s="249" t="s">
        <v>1100</v>
      </c>
      <c r="D572" s="226"/>
      <c r="E572" s="227">
        <v>42</v>
      </c>
      <c r="F572" s="222"/>
      <c r="G572" s="222"/>
      <c r="H572" s="222"/>
      <c r="I572" s="222"/>
      <c r="J572" s="222"/>
      <c r="K572" s="222"/>
      <c r="L572" s="222"/>
      <c r="M572" s="222"/>
      <c r="N572" s="221"/>
      <c r="O572" s="221"/>
      <c r="P572" s="221"/>
      <c r="Q572" s="221"/>
      <c r="R572" s="222"/>
      <c r="S572" s="222"/>
      <c r="T572" s="222"/>
      <c r="U572" s="222"/>
      <c r="V572" s="222"/>
      <c r="W572" s="222"/>
      <c r="X572" s="222"/>
      <c r="Y572" s="222"/>
      <c r="Z572" s="212"/>
      <c r="AA572" s="212"/>
      <c r="AB572" s="212"/>
      <c r="AC572" s="212"/>
      <c r="AD572" s="212"/>
      <c r="AE572" s="212"/>
      <c r="AF572" s="212"/>
      <c r="AG572" s="212" t="s">
        <v>288</v>
      </c>
      <c r="AH572" s="212">
        <v>0</v>
      </c>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1" x14ac:dyDescent="0.2">
      <c r="A573" s="257">
        <v>146</v>
      </c>
      <c r="B573" s="258" t="s">
        <v>1101</v>
      </c>
      <c r="C573" s="265" t="s">
        <v>1102</v>
      </c>
      <c r="D573" s="259" t="s">
        <v>886</v>
      </c>
      <c r="E573" s="260">
        <v>1</v>
      </c>
      <c r="F573" s="261"/>
      <c r="G573" s="262">
        <f>ROUND(E573*F573,2)</f>
        <v>0</v>
      </c>
      <c r="H573" s="261"/>
      <c r="I573" s="262">
        <f>ROUND(E573*H573,2)</f>
        <v>0</v>
      </c>
      <c r="J573" s="261"/>
      <c r="K573" s="262">
        <f>ROUND(E573*J573,2)</f>
        <v>0</v>
      </c>
      <c r="L573" s="262">
        <v>21</v>
      </c>
      <c r="M573" s="262">
        <f>G573*(1+L573/100)</f>
        <v>0</v>
      </c>
      <c r="N573" s="260">
        <v>0</v>
      </c>
      <c r="O573" s="260">
        <f>ROUND(E573*N573,2)</f>
        <v>0</v>
      </c>
      <c r="P573" s="260">
        <v>0</v>
      </c>
      <c r="Q573" s="260">
        <f>ROUND(E573*P573,2)</f>
        <v>0</v>
      </c>
      <c r="R573" s="262"/>
      <c r="S573" s="262" t="s">
        <v>316</v>
      </c>
      <c r="T573" s="263" t="s">
        <v>281</v>
      </c>
      <c r="U573" s="222">
        <v>0</v>
      </c>
      <c r="V573" s="222">
        <f>ROUND(E573*U573,2)</f>
        <v>0</v>
      </c>
      <c r="W573" s="222"/>
      <c r="X573" s="222" t="s">
        <v>399</v>
      </c>
      <c r="Y573" s="222" t="s">
        <v>283</v>
      </c>
      <c r="Z573" s="212"/>
      <c r="AA573" s="212"/>
      <c r="AB573" s="212"/>
      <c r="AC573" s="212"/>
      <c r="AD573" s="212"/>
      <c r="AE573" s="212"/>
      <c r="AF573" s="212"/>
      <c r="AG573" s="212" t="s">
        <v>400</v>
      </c>
      <c r="AH573" s="212"/>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1" x14ac:dyDescent="0.2">
      <c r="A574" s="257">
        <v>147</v>
      </c>
      <c r="B574" s="258" t="s">
        <v>1103</v>
      </c>
      <c r="C574" s="265" t="s">
        <v>1104</v>
      </c>
      <c r="D574" s="259" t="s">
        <v>1105</v>
      </c>
      <c r="E574" s="260">
        <v>2</v>
      </c>
      <c r="F574" s="261"/>
      <c r="G574" s="262">
        <f>ROUND(E574*F574,2)</f>
        <v>0</v>
      </c>
      <c r="H574" s="261"/>
      <c r="I574" s="262">
        <f>ROUND(E574*H574,2)</f>
        <v>0</v>
      </c>
      <c r="J574" s="261"/>
      <c r="K574" s="262">
        <f>ROUND(E574*J574,2)</f>
        <v>0</v>
      </c>
      <c r="L574" s="262">
        <v>21</v>
      </c>
      <c r="M574" s="262">
        <f>G574*(1+L574/100)</f>
        <v>0</v>
      </c>
      <c r="N574" s="260">
        <v>0</v>
      </c>
      <c r="O574" s="260">
        <f>ROUND(E574*N574,2)</f>
        <v>0</v>
      </c>
      <c r="P574" s="260">
        <v>0</v>
      </c>
      <c r="Q574" s="260">
        <f>ROUND(E574*P574,2)</f>
        <v>0</v>
      </c>
      <c r="R574" s="262"/>
      <c r="S574" s="262" t="s">
        <v>316</v>
      </c>
      <c r="T574" s="263" t="s">
        <v>281</v>
      </c>
      <c r="U574" s="222">
        <v>0</v>
      </c>
      <c r="V574" s="222">
        <f>ROUND(E574*U574,2)</f>
        <v>0</v>
      </c>
      <c r="W574" s="222"/>
      <c r="X574" s="222" t="s">
        <v>399</v>
      </c>
      <c r="Y574" s="222" t="s">
        <v>283</v>
      </c>
      <c r="Z574" s="212"/>
      <c r="AA574" s="212"/>
      <c r="AB574" s="212"/>
      <c r="AC574" s="212"/>
      <c r="AD574" s="212"/>
      <c r="AE574" s="212"/>
      <c r="AF574" s="212"/>
      <c r="AG574" s="212" t="s">
        <v>400</v>
      </c>
      <c r="AH574" s="212"/>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outlineLevel="1" x14ac:dyDescent="0.2">
      <c r="A575" s="257">
        <v>148</v>
      </c>
      <c r="B575" s="258" t="s">
        <v>1106</v>
      </c>
      <c r="C575" s="265" t="s">
        <v>1107</v>
      </c>
      <c r="D575" s="259" t="s">
        <v>886</v>
      </c>
      <c r="E575" s="260">
        <v>6</v>
      </c>
      <c r="F575" s="261"/>
      <c r="G575" s="262">
        <f>ROUND(E575*F575,2)</f>
        <v>0</v>
      </c>
      <c r="H575" s="261"/>
      <c r="I575" s="262">
        <f>ROUND(E575*H575,2)</f>
        <v>0</v>
      </c>
      <c r="J575" s="261"/>
      <c r="K575" s="262">
        <f>ROUND(E575*J575,2)</f>
        <v>0</v>
      </c>
      <c r="L575" s="262">
        <v>21</v>
      </c>
      <c r="M575" s="262">
        <f>G575*(1+L575/100)</f>
        <v>0</v>
      </c>
      <c r="N575" s="260">
        <v>0</v>
      </c>
      <c r="O575" s="260">
        <f>ROUND(E575*N575,2)</f>
        <v>0</v>
      </c>
      <c r="P575" s="260">
        <v>0</v>
      </c>
      <c r="Q575" s="260">
        <f>ROUND(E575*P575,2)</f>
        <v>0</v>
      </c>
      <c r="R575" s="262"/>
      <c r="S575" s="262" t="s">
        <v>316</v>
      </c>
      <c r="T575" s="263" t="s">
        <v>281</v>
      </c>
      <c r="U575" s="222">
        <v>0</v>
      </c>
      <c r="V575" s="222">
        <f>ROUND(E575*U575,2)</f>
        <v>0</v>
      </c>
      <c r="W575" s="222"/>
      <c r="X575" s="222" t="s">
        <v>399</v>
      </c>
      <c r="Y575" s="222" t="s">
        <v>283</v>
      </c>
      <c r="Z575" s="212"/>
      <c r="AA575" s="212"/>
      <c r="AB575" s="212"/>
      <c r="AC575" s="212"/>
      <c r="AD575" s="212"/>
      <c r="AE575" s="212"/>
      <c r="AF575" s="212"/>
      <c r="AG575" s="212" t="s">
        <v>400</v>
      </c>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1" x14ac:dyDescent="0.2">
      <c r="A576" s="257">
        <v>149</v>
      </c>
      <c r="B576" s="258" t="s">
        <v>1108</v>
      </c>
      <c r="C576" s="265" t="s">
        <v>1109</v>
      </c>
      <c r="D576" s="259" t="s">
        <v>1110</v>
      </c>
      <c r="E576" s="260">
        <v>1</v>
      </c>
      <c r="F576" s="261"/>
      <c r="G576" s="262">
        <f>ROUND(E576*F576,2)</f>
        <v>0</v>
      </c>
      <c r="H576" s="261"/>
      <c r="I576" s="262">
        <f>ROUND(E576*H576,2)</f>
        <v>0</v>
      </c>
      <c r="J576" s="261"/>
      <c r="K576" s="262">
        <f>ROUND(E576*J576,2)</f>
        <v>0</v>
      </c>
      <c r="L576" s="262">
        <v>21</v>
      </c>
      <c r="M576" s="262">
        <f>G576*(1+L576/100)</f>
        <v>0</v>
      </c>
      <c r="N576" s="260">
        <v>0</v>
      </c>
      <c r="O576" s="260">
        <f>ROUND(E576*N576,2)</f>
        <v>0</v>
      </c>
      <c r="P576" s="260">
        <v>0</v>
      </c>
      <c r="Q576" s="260">
        <f>ROUND(E576*P576,2)</f>
        <v>0</v>
      </c>
      <c r="R576" s="262"/>
      <c r="S576" s="262" t="s">
        <v>316</v>
      </c>
      <c r="T576" s="263" t="s">
        <v>281</v>
      </c>
      <c r="U576" s="222">
        <v>0</v>
      </c>
      <c r="V576" s="222">
        <f>ROUND(E576*U576,2)</f>
        <v>0</v>
      </c>
      <c r="W576" s="222"/>
      <c r="X576" s="222" t="s">
        <v>399</v>
      </c>
      <c r="Y576" s="222" t="s">
        <v>283</v>
      </c>
      <c r="Z576" s="212"/>
      <c r="AA576" s="212"/>
      <c r="AB576" s="212"/>
      <c r="AC576" s="212"/>
      <c r="AD576" s="212"/>
      <c r="AE576" s="212"/>
      <c r="AF576" s="212"/>
      <c r="AG576" s="212" t="s">
        <v>400</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1" x14ac:dyDescent="0.2">
      <c r="A577" s="257">
        <v>150</v>
      </c>
      <c r="B577" s="258" t="s">
        <v>1111</v>
      </c>
      <c r="C577" s="265" t="s">
        <v>1112</v>
      </c>
      <c r="D577" s="259" t="s">
        <v>1110</v>
      </c>
      <c r="E577" s="260">
        <v>40</v>
      </c>
      <c r="F577" s="261"/>
      <c r="G577" s="262">
        <f>ROUND(E577*F577,2)</f>
        <v>0</v>
      </c>
      <c r="H577" s="261"/>
      <c r="I577" s="262">
        <f>ROUND(E577*H577,2)</f>
        <v>0</v>
      </c>
      <c r="J577" s="261"/>
      <c r="K577" s="262">
        <f>ROUND(E577*J577,2)</f>
        <v>0</v>
      </c>
      <c r="L577" s="262">
        <v>21</v>
      </c>
      <c r="M577" s="262">
        <f>G577*(1+L577/100)</f>
        <v>0</v>
      </c>
      <c r="N577" s="260">
        <v>0</v>
      </c>
      <c r="O577" s="260">
        <f>ROUND(E577*N577,2)</f>
        <v>0</v>
      </c>
      <c r="P577" s="260">
        <v>0</v>
      </c>
      <c r="Q577" s="260">
        <f>ROUND(E577*P577,2)</f>
        <v>0</v>
      </c>
      <c r="R577" s="262"/>
      <c r="S577" s="262" t="s">
        <v>316</v>
      </c>
      <c r="T577" s="263" t="s">
        <v>281</v>
      </c>
      <c r="U577" s="222">
        <v>0</v>
      </c>
      <c r="V577" s="222">
        <f>ROUND(E577*U577,2)</f>
        <v>0</v>
      </c>
      <c r="W577" s="222"/>
      <c r="X577" s="222" t="s">
        <v>399</v>
      </c>
      <c r="Y577" s="222" t="s">
        <v>283</v>
      </c>
      <c r="Z577" s="212"/>
      <c r="AA577" s="212"/>
      <c r="AB577" s="212"/>
      <c r="AC577" s="212"/>
      <c r="AD577" s="212"/>
      <c r="AE577" s="212"/>
      <c r="AF577" s="212"/>
      <c r="AG577" s="212" t="s">
        <v>400</v>
      </c>
      <c r="AH577" s="212"/>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1" x14ac:dyDescent="0.2">
      <c r="A578" s="257">
        <v>151</v>
      </c>
      <c r="B578" s="258" t="s">
        <v>1113</v>
      </c>
      <c r="C578" s="265" t="s">
        <v>1114</v>
      </c>
      <c r="D578" s="259" t="s">
        <v>1110</v>
      </c>
      <c r="E578" s="260">
        <v>158</v>
      </c>
      <c r="F578" s="261"/>
      <c r="G578" s="262">
        <f>ROUND(E578*F578,2)</f>
        <v>0</v>
      </c>
      <c r="H578" s="261"/>
      <c r="I578" s="262">
        <f>ROUND(E578*H578,2)</f>
        <v>0</v>
      </c>
      <c r="J578" s="261"/>
      <c r="K578" s="262">
        <f>ROUND(E578*J578,2)</f>
        <v>0</v>
      </c>
      <c r="L578" s="262">
        <v>21</v>
      </c>
      <c r="M578" s="262">
        <f>G578*(1+L578/100)</f>
        <v>0</v>
      </c>
      <c r="N578" s="260">
        <v>0</v>
      </c>
      <c r="O578" s="260">
        <f>ROUND(E578*N578,2)</f>
        <v>0</v>
      </c>
      <c r="P578" s="260">
        <v>0</v>
      </c>
      <c r="Q578" s="260">
        <f>ROUND(E578*P578,2)</f>
        <v>0</v>
      </c>
      <c r="R578" s="262"/>
      <c r="S578" s="262" t="s">
        <v>316</v>
      </c>
      <c r="T578" s="263" t="s">
        <v>281</v>
      </c>
      <c r="U578" s="222">
        <v>0</v>
      </c>
      <c r="V578" s="222">
        <f>ROUND(E578*U578,2)</f>
        <v>0</v>
      </c>
      <c r="W578" s="222"/>
      <c r="X578" s="222" t="s">
        <v>399</v>
      </c>
      <c r="Y578" s="222" t="s">
        <v>283</v>
      </c>
      <c r="Z578" s="212"/>
      <c r="AA578" s="212"/>
      <c r="AB578" s="212"/>
      <c r="AC578" s="212"/>
      <c r="AD578" s="212"/>
      <c r="AE578" s="212"/>
      <c r="AF578" s="212"/>
      <c r="AG578" s="212" t="s">
        <v>400</v>
      </c>
      <c r="AH578" s="212"/>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outlineLevel="1" x14ac:dyDescent="0.2">
      <c r="A579" s="257">
        <v>152</v>
      </c>
      <c r="B579" s="258" t="s">
        <v>1115</v>
      </c>
      <c r="C579" s="265" t="s">
        <v>1116</v>
      </c>
      <c r="D579" s="259" t="s">
        <v>1110</v>
      </c>
      <c r="E579" s="260">
        <v>5</v>
      </c>
      <c r="F579" s="261"/>
      <c r="G579" s="262">
        <f>ROUND(E579*F579,2)</f>
        <v>0</v>
      </c>
      <c r="H579" s="261"/>
      <c r="I579" s="262">
        <f>ROUND(E579*H579,2)</f>
        <v>0</v>
      </c>
      <c r="J579" s="261"/>
      <c r="K579" s="262">
        <f>ROUND(E579*J579,2)</f>
        <v>0</v>
      </c>
      <c r="L579" s="262">
        <v>21</v>
      </c>
      <c r="M579" s="262">
        <f>G579*(1+L579/100)</f>
        <v>0</v>
      </c>
      <c r="N579" s="260">
        <v>0</v>
      </c>
      <c r="O579" s="260">
        <f>ROUND(E579*N579,2)</f>
        <v>0</v>
      </c>
      <c r="P579" s="260">
        <v>0</v>
      </c>
      <c r="Q579" s="260">
        <f>ROUND(E579*P579,2)</f>
        <v>0</v>
      </c>
      <c r="R579" s="262"/>
      <c r="S579" s="262" t="s">
        <v>316</v>
      </c>
      <c r="T579" s="263" t="s">
        <v>281</v>
      </c>
      <c r="U579" s="222">
        <v>0</v>
      </c>
      <c r="V579" s="222">
        <f>ROUND(E579*U579,2)</f>
        <v>0</v>
      </c>
      <c r="W579" s="222"/>
      <c r="X579" s="222" t="s">
        <v>399</v>
      </c>
      <c r="Y579" s="222" t="s">
        <v>283</v>
      </c>
      <c r="Z579" s="212"/>
      <c r="AA579" s="212"/>
      <c r="AB579" s="212"/>
      <c r="AC579" s="212"/>
      <c r="AD579" s="212"/>
      <c r="AE579" s="212"/>
      <c r="AF579" s="212"/>
      <c r="AG579" s="212" t="s">
        <v>400</v>
      </c>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1" x14ac:dyDescent="0.2">
      <c r="A580" s="257">
        <v>153</v>
      </c>
      <c r="B580" s="258" t="s">
        <v>1117</v>
      </c>
      <c r="C580" s="265" t="s">
        <v>1118</v>
      </c>
      <c r="D580" s="259" t="s">
        <v>886</v>
      </c>
      <c r="E580" s="260">
        <v>28</v>
      </c>
      <c r="F580" s="261"/>
      <c r="G580" s="262">
        <f>ROUND(E580*F580,2)</f>
        <v>0</v>
      </c>
      <c r="H580" s="261"/>
      <c r="I580" s="262">
        <f>ROUND(E580*H580,2)</f>
        <v>0</v>
      </c>
      <c r="J580" s="261"/>
      <c r="K580" s="262">
        <f>ROUND(E580*J580,2)</f>
        <v>0</v>
      </c>
      <c r="L580" s="262">
        <v>21</v>
      </c>
      <c r="M580" s="262">
        <f>G580*(1+L580/100)</f>
        <v>0</v>
      </c>
      <c r="N580" s="260">
        <v>0</v>
      </c>
      <c r="O580" s="260">
        <f>ROUND(E580*N580,2)</f>
        <v>0</v>
      </c>
      <c r="P580" s="260">
        <v>0</v>
      </c>
      <c r="Q580" s="260">
        <f>ROUND(E580*P580,2)</f>
        <v>0</v>
      </c>
      <c r="R580" s="262"/>
      <c r="S580" s="262" t="s">
        <v>316</v>
      </c>
      <c r="T580" s="263" t="s">
        <v>281</v>
      </c>
      <c r="U580" s="222">
        <v>0</v>
      </c>
      <c r="V580" s="222">
        <f>ROUND(E580*U580,2)</f>
        <v>0</v>
      </c>
      <c r="W580" s="222"/>
      <c r="X580" s="222" t="s">
        <v>399</v>
      </c>
      <c r="Y580" s="222" t="s">
        <v>283</v>
      </c>
      <c r="Z580" s="212"/>
      <c r="AA580" s="212"/>
      <c r="AB580" s="212"/>
      <c r="AC580" s="212"/>
      <c r="AD580" s="212"/>
      <c r="AE580" s="212"/>
      <c r="AF580" s="212"/>
      <c r="AG580" s="212" t="s">
        <v>400</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1" x14ac:dyDescent="0.2">
      <c r="A581" s="257">
        <v>154</v>
      </c>
      <c r="B581" s="258" t="s">
        <v>1119</v>
      </c>
      <c r="C581" s="265" t="s">
        <v>1120</v>
      </c>
      <c r="D581" s="259" t="s">
        <v>886</v>
      </c>
      <c r="E581" s="260">
        <v>2</v>
      </c>
      <c r="F581" s="261"/>
      <c r="G581" s="262">
        <f>ROUND(E581*F581,2)</f>
        <v>0</v>
      </c>
      <c r="H581" s="261"/>
      <c r="I581" s="262">
        <f>ROUND(E581*H581,2)</f>
        <v>0</v>
      </c>
      <c r="J581" s="261"/>
      <c r="K581" s="262">
        <f>ROUND(E581*J581,2)</f>
        <v>0</v>
      </c>
      <c r="L581" s="262">
        <v>21</v>
      </c>
      <c r="M581" s="262">
        <f>G581*(1+L581/100)</f>
        <v>0</v>
      </c>
      <c r="N581" s="260">
        <v>0</v>
      </c>
      <c r="O581" s="260">
        <f>ROUND(E581*N581,2)</f>
        <v>0</v>
      </c>
      <c r="P581" s="260">
        <v>0</v>
      </c>
      <c r="Q581" s="260">
        <f>ROUND(E581*P581,2)</f>
        <v>0</v>
      </c>
      <c r="R581" s="262"/>
      <c r="S581" s="262" t="s">
        <v>316</v>
      </c>
      <c r="T581" s="263" t="s">
        <v>281</v>
      </c>
      <c r="U581" s="222">
        <v>0</v>
      </c>
      <c r="V581" s="222">
        <f>ROUND(E581*U581,2)</f>
        <v>0</v>
      </c>
      <c r="W581" s="222"/>
      <c r="X581" s="222" t="s">
        <v>399</v>
      </c>
      <c r="Y581" s="222" t="s">
        <v>283</v>
      </c>
      <c r="Z581" s="212"/>
      <c r="AA581" s="212"/>
      <c r="AB581" s="212"/>
      <c r="AC581" s="212"/>
      <c r="AD581" s="212"/>
      <c r="AE581" s="212"/>
      <c r="AF581" s="212"/>
      <c r="AG581" s="212" t="s">
        <v>400</v>
      </c>
      <c r="AH581" s="212"/>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outlineLevel="1" x14ac:dyDescent="0.2">
      <c r="A582" s="257">
        <v>155</v>
      </c>
      <c r="B582" s="258" t="s">
        <v>1121</v>
      </c>
      <c r="C582" s="265" t="s">
        <v>1122</v>
      </c>
      <c r="D582" s="259" t="s">
        <v>886</v>
      </c>
      <c r="E582" s="260">
        <v>4</v>
      </c>
      <c r="F582" s="261"/>
      <c r="G582" s="262">
        <f>ROUND(E582*F582,2)</f>
        <v>0</v>
      </c>
      <c r="H582" s="261"/>
      <c r="I582" s="262">
        <f>ROUND(E582*H582,2)</f>
        <v>0</v>
      </c>
      <c r="J582" s="261"/>
      <c r="K582" s="262">
        <f>ROUND(E582*J582,2)</f>
        <v>0</v>
      </c>
      <c r="L582" s="262">
        <v>21</v>
      </c>
      <c r="M582" s="262">
        <f>G582*(1+L582/100)</f>
        <v>0</v>
      </c>
      <c r="N582" s="260">
        <v>0</v>
      </c>
      <c r="O582" s="260">
        <f>ROUND(E582*N582,2)</f>
        <v>0</v>
      </c>
      <c r="P582" s="260">
        <v>0</v>
      </c>
      <c r="Q582" s="260">
        <f>ROUND(E582*P582,2)</f>
        <v>0</v>
      </c>
      <c r="R582" s="262"/>
      <c r="S582" s="262" t="s">
        <v>316</v>
      </c>
      <c r="T582" s="263" t="s">
        <v>281</v>
      </c>
      <c r="U582" s="222">
        <v>0</v>
      </c>
      <c r="V582" s="222">
        <f>ROUND(E582*U582,2)</f>
        <v>0</v>
      </c>
      <c r="W582" s="222"/>
      <c r="X582" s="222" t="s">
        <v>399</v>
      </c>
      <c r="Y582" s="222" t="s">
        <v>283</v>
      </c>
      <c r="Z582" s="212"/>
      <c r="AA582" s="212"/>
      <c r="AB582" s="212"/>
      <c r="AC582" s="212"/>
      <c r="AD582" s="212"/>
      <c r="AE582" s="212"/>
      <c r="AF582" s="212"/>
      <c r="AG582" s="212" t="s">
        <v>400</v>
      </c>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1" x14ac:dyDescent="0.2">
      <c r="A583" s="257">
        <v>156</v>
      </c>
      <c r="B583" s="258" t="s">
        <v>1123</v>
      </c>
      <c r="C583" s="265" t="s">
        <v>1124</v>
      </c>
      <c r="D583" s="259" t="s">
        <v>886</v>
      </c>
      <c r="E583" s="260">
        <v>1</v>
      </c>
      <c r="F583" s="261"/>
      <c r="G583" s="262">
        <f>ROUND(E583*F583,2)</f>
        <v>0</v>
      </c>
      <c r="H583" s="261"/>
      <c r="I583" s="262">
        <f>ROUND(E583*H583,2)</f>
        <v>0</v>
      </c>
      <c r="J583" s="261"/>
      <c r="K583" s="262">
        <f>ROUND(E583*J583,2)</f>
        <v>0</v>
      </c>
      <c r="L583" s="262">
        <v>21</v>
      </c>
      <c r="M583" s="262">
        <f>G583*(1+L583/100)</f>
        <v>0</v>
      </c>
      <c r="N583" s="260">
        <v>0</v>
      </c>
      <c r="O583" s="260">
        <f>ROUND(E583*N583,2)</f>
        <v>0</v>
      </c>
      <c r="P583" s="260">
        <v>0</v>
      </c>
      <c r="Q583" s="260">
        <f>ROUND(E583*P583,2)</f>
        <v>0</v>
      </c>
      <c r="R583" s="262"/>
      <c r="S583" s="262" t="s">
        <v>316</v>
      </c>
      <c r="T583" s="263" t="s">
        <v>281</v>
      </c>
      <c r="U583" s="222">
        <v>0</v>
      </c>
      <c r="V583" s="222">
        <f>ROUND(E583*U583,2)</f>
        <v>0</v>
      </c>
      <c r="W583" s="222"/>
      <c r="X583" s="222" t="s">
        <v>399</v>
      </c>
      <c r="Y583" s="222" t="s">
        <v>283</v>
      </c>
      <c r="Z583" s="212"/>
      <c r="AA583" s="212"/>
      <c r="AB583" s="212"/>
      <c r="AC583" s="212"/>
      <c r="AD583" s="212"/>
      <c r="AE583" s="212"/>
      <c r="AF583" s="212"/>
      <c r="AG583" s="212" t="s">
        <v>400</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1" x14ac:dyDescent="0.2">
      <c r="A584" s="257">
        <v>157</v>
      </c>
      <c r="B584" s="258" t="s">
        <v>1125</v>
      </c>
      <c r="C584" s="265" t="s">
        <v>1124</v>
      </c>
      <c r="D584" s="259" t="s">
        <v>886</v>
      </c>
      <c r="E584" s="260">
        <v>7</v>
      </c>
      <c r="F584" s="261"/>
      <c r="G584" s="262">
        <f>ROUND(E584*F584,2)</f>
        <v>0</v>
      </c>
      <c r="H584" s="261"/>
      <c r="I584" s="262">
        <f>ROUND(E584*H584,2)</f>
        <v>0</v>
      </c>
      <c r="J584" s="261"/>
      <c r="K584" s="262">
        <f>ROUND(E584*J584,2)</f>
        <v>0</v>
      </c>
      <c r="L584" s="262">
        <v>21</v>
      </c>
      <c r="M584" s="262">
        <f>G584*(1+L584/100)</f>
        <v>0</v>
      </c>
      <c r="N584" s="260">
        <v>0</v>
      </c>
      <c r="O584" s="260">
        <f>ROUND(E584*N584,2)</f>
        <v>0</v>
      </c>
      <c r="P584" s="260">
        <v>0</v>
      </c>
      <c r="Q584" s="260">
        <f>ROUND(E584*P584,2)</f>
        <v>0</v>
      </c>
      <c r="R584" s="262"/>
      <c r="S584" s="262" t="s">
        <v>316</v>
      </c>
      <c r="T584" s="263" t="s">
        <v>281</v>
      </c>
      <c r="U584" s="222">
        <v>0</v>
      </c>
      <c r="V584" s="222">
        <f>ROUND(E584*U584,2)</f>
        <v>0</v>
      </c>
      <c r="W584" s="222"/>
      <c r="X584" s="222" t="s">
        <v>399</v>
      </c>
      <c r="Y584" s="222" t="s">
        <v>283</v>
      </c>
      <c r="Z584" s="212"/>
      <c r="AA584" s="212"/>
      <c r="AB584" s="212"/>
      <c r="AC584" s="212"/>
      <c r="AD584" s="212"/>
      <c r="AE584" s="212"/>
      <c r="AF584" s="212"/>
      <c r="AG584" s="212" t="s">
        <v>400</v>
      </c>
      <c r="AH584" s="212"/>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1" x14ac:dyDescent="0.2">
      <c r="A585" s="257">
        <v>158</v>
      </c>
      <c r="B585" s="258" t="s">
        <v>1126</v>
      </c>
      <c r="C585" s="265" t="s">
        <v>1127</v>
      </c>
      <c r="D585" s="259" t="s">
        <v>886</v>
      </c>
      <c r="E585" s="260">
        <v>6</v>
      </c>
      <c r="F585" s="261"/>
      <c r="G585" s="262">
        <f>ROUND(E585*F585,2)</f>
        <v>0</v>
      </c>
      <c r="H585" s="261"/>
      <c r="I585" s="262">
        <f>ROUND(E585*H585,2)</f>
        <v>0</v>
      </c>
      <c r="J585" s="261"/>
      <c r="K585" s="262">
        <f>ROUND(E585*J585,2)</f>
        <v>0</v>
      </c>
      <c r="L585" s="262">
        <v>21</v>
      </c>
      <c r="M585" s="262">
        <f>G585*(1+L585/100)</f>
        <v>0</v>
      </c>
      <c r="N585" s="260">
        <v>0</v>
      </c>
      <c r="O585" s="260">
        <f>ROUND(E585*N585,2)</f>
        <v>0</v>
      </c>
      <c r="P585" s="260">
        <v>0</v>
      </c>
      <c r="Q585" s="260">
        <f>ROUND(E585*P585,2)</f>
        <v>0</v>
      </c>
      <c r="R585" s="262"/>
      <c r="S585" s="262" t="s">
        <v>316</v>
      </c>
      <c r="T585" s="263" t="s">
        <v>281</v>
      </c>
      <c r="U585" s="222">
        <v>0</v>
      </c>
      <c r="V585" s="222">
        <f>ROUND(E585*U585,2)</f>
        <v>0</v>
      </c>
      <c r="W585" s="222"/>
      <c r="X585" s="222" t="s">
        <v>399</v>
      </c>
      <c r="Y585" s="222" t="s">
        <v>283</v>
      </c>
      <c r="Z585" s="212"/>
      <c r="AA585" s="212"/>
      <c r="AB585" s="212"/>
      <c r="AC585" s="212"/>
      <c r="AD585" s="212"/>
      <c r="AE585" s="212"/>
      <c r="AF585" s="212"/>
      <c r="AG585" s="212" t="s">
        <v>400</v>
      </c>
      <c r="AH585" s="212"/>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outlineLevel="1" x14ac:dyDescent="0.2">
      <c r="A586" s="236">
        <v>159</v>
      </c>
      <c r="B586" s="237" t="s">
        <v>1128</v>
      </c>
      <c r="C586" s="247" t="s">
        <v>1129</v>
      </c>
      <c r="D586" s="238" t="s">
        <v>886</v>
      </c>
      <c r="E586" s="239">
        <v>20</v>
      </c>
      <c r="F586" s="240"/>
      <c r="G586" s="241">
        <f>ROUND(E586*F586,2)</f>
        <v>0</v>
      </c>
      <c r="H586" s="240"/>
      <c r="I586" s="241">
        <f>ROUND(E586*H586,2)</f>
        <v>0</v>
      </c>
      <c r="J586" s="240"/>
      <c r="K586" s="241">
        <f>ROUND(E586*J586,2)</f>
        <v>0</v>
      </c>
      <c r="L586" s="241">
        <v>21</v>
      </c>
      <c r="M586" s="241">
        <f>G586*(1+L586/100)</f>
        <v>0</v>
      </c>
      <c r="N586" s="239">
        <v>0</v>
      </c>
      <c r="O586" s="239">
        <f>ROUND(E586*N586,2)</f>
        <v>0</v>
      </c>
      <c r="P586" s="239">
        <v>0</v>
      </c>
      <c r="Q586" s="239">
        <f>ROUND(E586*P586,2)</f>
        <v>0</v>
      </c>
      <c r="R586" s="241"/>
      <c r="S586" s="241" t="s">
        <v>316</v>
      </c>
      <c r="T586" s="242" t="s">
        <v>281</v>
      </c>
      <c r="U586" s="222">
        <v>0</v>
      </c>
      <c r="V586" s="222">
        <f>ROUND(E586*U586,2)</f>
        <v>0</v>
      </c>
      <c r="W586" s="222"/>
      <c r="X586" s="222" t="s">
        <v>399</v>
      </c>
      <c r="Y586" s="222" t="s">
        <v>283</v>
      </c>
      <c r="Z586" s="212"/>
      <c r="AA586" s="212"/>
      <c r="AB586" s="212"/>
      <c r="AC586" s="212"/>
      <c r="AD586" s="212"/>
      <c r="AE586" s="212"/>
      <c r="AF586" s="212"/>
      <c r="AG586" s="212" t="s">
        <v>400</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2" x14ac:dyDescent="0.2">
      <c r="A587" s="219"/>
      <c r="B587" s="220"/>
      <c r="C587" s="249" t="s">
        <v>1130</v>
      </c>
      <c r="D587" s="226"/>
      <c r="E587" s="227">
        <v>6</v>
      </c>
      <c r="F587" s="222"/>
      <c r="G587" s="222"/>
      <c r="H587" s="222"/>
      <c r="I587" s="222"/>
      <c r="J587" s="222"/>
      <c r="K587" s="222"/>
      <c r="L587" s="222"/>
      <c r="M587" s="222"/>
      <c r="N587" s="221"/>
      <c r="O587" s="221"/>
      <c r="P587" s="221"/>
      <c r="Q587" s="221"/>
      <c r="R587" s="222"/>
      <c r="S587" s="222"/>
      <c r="T587" s="222"/>
      <c r="U587" s="222"/>
      <c r="V587" s="222"/>
      <c r="W587" s="222"/>
      <c r="X587" s="222"/>
      <c r="Y587" s="222"/>
      <c r="Z587" s="212"/>
      <c r="AA587" s="212"/>
      <c r="AB587" s="212"/>
      <c r="AC587" s="212"/>
      <c r="AD587" s="212"/>
      <c r="AE587" s="212"/>
      <c r="AF587" s="212"/>
      <c r="AG587" s="212" t="s">
        <v>288</v>
      </c>
      <c r="AH587" s="212">
        <v>0</v>
      </c>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3" x14ac:dyDescent="0.2">
      <c r="A588" s="219"/>
      <c r="B588" s="220"/>
      <c r="C588" s="249" t="s">
        <v>1131</v>
      </c>
      <c r="D588" s="226"/>
      <c r="E588" s="227">
        <v>14</v>
      </c>
      <c r="F588" s="222"/>
      <c r="G588" s="222"/>
      <c r="H588" s="222"/>
      <c r="I588" s="222"/>
      <c r="J588" s="222"/>
      <c r="K588" s="222"/>
      <c r="L588" s="222"/>
      <c r="M588" s="222"/>
      <c r="N588" s="221"/>
      <c r="O588" s="221"/>
      <c r="P588" s="221"/>
      <c r="Q588" s="221"/>
      <c r="R588" s="222"/>
      <c r="S588" s="222"/>
      <c r="T588" s="222"/>
      <c r="U588" s="222"/>
      <c r="V588" s="222"/>
      <c r="W588" s="222"/>
      <c r="X588" s="222"/>
      <c r="Y588" s="222"/>
      <c r="Z588" s="212"/>
      <c r="AA588" s="212"/>
      <c r="AB588" s="212"/>
      <c r="AC588" s="212"/>
      <c r="AD588" s="212"/>
      <c r="AE588" s="212"/>
      <c r="AF588" s="212"/>
      <c r="AG588" s="212" t="s">
        <v>288</v>
      </c>
      <c r="AH588" s="212">
        <v>0</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outlineLevel="1" x14ac:dyDescent="0.2">
      <c r="A589" s="236">
        <v>160</v>
      </c>
      <c r="B589" s="237" t="s">
        <v>1132</v>
      </c>
      <c r="C589" s="247" t="s">
        <v>1133</v>
      </c>
      <c r="D589" s="238" t="s">
        <v>886</v>
      </c>
      <c r="E589" s="239">
        <v>42</v>
      </c>
      <c r="F589" s="240"/>
      <c r="G589" s="241">
        <f>ROUND(E589*F589,2)</f>
        <v>0</v>
      </c>
      <c r="H589" s="240"/>
      <c r="I589" s="241">
        <f>ROUND(E589*H589,2)</f>
        <v>0</v>
      </c>
      <c r="J589" s="240"/>
      <c r="K589" s="241">
        <f>ROUND(E589*J589,2)</f>
        <v>0</v>
      </c>
      <c r="L589" s="241">
        <v>21</v>
      </c>
      <c r="M589" s="241">
        <f>G589*(1+L589/100)</f>
        <v>0</v>
      </c>
      <c r="N589" s="239">
        <v>0</v>
      </c>
      <c r="O589" s="239">
        <f>ROUND(E589*N589,2)</f>
        <v>0</v>
      </c>
      <c r="P589" s="239">
        <v>0</v>
      </c>
      <c r="Q589" s="239">
        <f>ROUND(E589*P589,2)</f>
        <v>0</v>
      </c>
      <c r="R589" s="241"/>
      <c r="S589" s="241" t="s">
        <v>316</v>
      </c>
      <c r="T589" s="242" t="s">
        <v>281</v>
      </c>
      <c r="U589" s="222">
        <v>0</v>
      </c>
      <c r="V589" s="222">
        <f>ROUND(E589*U589,2)</f>
        <v>0</v>
      </c>
      <c r="W589" s="222"/>
      <c r="X589" s="222" t="s">
        <v>399</v>
      </c>
      <c r="Y589" s="222" t="s">
        <v>283</v>
      </c>
      <c r="Z589" s="212"/>
      <c r="AA589" s="212"/>
      <c r="AB589" s="212"/>
      <c r="AC589" s="212"/>
      <c r="AD589" s="212"/>
      <c r="AE589" s="212"/>
      <c r="AF589" s="212"/>
      <c r="AG589" s="212" t="s">
        <v>400</v>
      </c>
      <c r="AH589" s="212"/>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2" x14ac:dyDescent="0.2">
      <c r="A590" s="219"/>
      <c r="B590" s="220"/>
      <c r="C590" s="249" t="s">
        <v>1134</v>
      </c>
      <c r="D590" s="226"/>
      <c r="E590" s="227"/>
      <c r="F590" s="222"/>
      <c r="G590" s="222"/>
      <c r="H590" s="222"/>
      <c r="I590" s="222"/>
      <c r="J590" s="222"/>
      <c r="K590" s="222"/>
      <c r="L590" s="222"/>
      <c r="M590" s="222"/>
      <c r="N590" s="221"/>
      <c r="O590" s="221"/>
      <c r="P590" s="221"/>
      <c r="Q590" s="221"/>
      <c r="R590" s="222"/>
      <c r="S590" s="222"/>
      <c r="T590" s="222"/>
      <c r="U590" s="222"/>
      <c r="V590" s="222"/>
      <c r="W590" s="222"/>
      <c r="X590" s="222"/>
      <c r="Y590" s="222"/>
      <c r="Z590" s="212"/>
      <c r="AA590" s="212"/>
      <c r="AB590" s="212"/>
      <c r="AC590" s="212"/>
      <c r="AD590" s="212"/>
      <c r="AE590" s="212"/>
      <c r="AF590" s="212"/>
      <c r="AG590" s="212" t="s">
        <v>288</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3" x14ac:dyDescent="0.2">
      <c r="A591" s="219"/>
      <c r="B591" s="220"/>
      <c r="C591" s="249" t="s">
        <v>1135</v>
      </c>
      <c r="D591" s="226"/>
      <c r="E591" s="227">
        <v>42</v>
      </c>
      <c r="F591" s="222"/>
      <c r="G591" s="222"/>
      <c r="H591" s="222"/>
      <c r="I591" s="222"/>
      <c r="J591" s="222"/>
      <c r="K591" s="222"/>
      <c r="L591" s="222"/>
      <c r="M591" s="222"/>
      <c r="N591" s="221"/>
      <c r="O591" s="221"/>
      <c r="P591" s="221"/>
      <c r="Q591" s="221"/>
      <c r="R591" s="222"/>
      <c r="S591" s="222"/>
      <c r="T591" s="222"/>
      <c r="U591" s="222"/>
      <c r="V591" s="222"/>
      <c r="W591" s="222"/>
      <c r="X591" s="222"/>
      <c r="Y591" s="222"/>
      <c r="Z591" s="212"/>
      <c r="AA591" s="212"/>
      <c r="AB591" s="212"/>
      <c r="AC591" s="212"/>
      <c r="AD591" s="212"/>
      <c r="AE591" s="212"/>
      <c r="AF591" s="212"/>
      <c r="AG591" s="212" t="s">
        <v>288</v>
      </c>
      <c r="AH591" s="212">
        <v>5</v>
      </c>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1" x14ac:dyDescent="0.2">
      <c r="A592" s="257">
        <v>161</v>
      </c>
      <c r="B592" s="258" t="s">
        <v>1136</v>
      </c>
      <c r="C592" s="265" t="s">
        <v>1137</v>
      </c>
      <c r="D592" s="259" t="s">
        <v>886</v>
      </c>
      <c r="E592" s="260">
        <v>6</v>
      </c>
      <c r="F592" s="261"/>
      <c r="G592" s="262">
        <f>ROUND(E592*F592,2)</f>
        <v>0</v>
      </c>
      <c r="H592" s="261"/>
      <c r="I592" s="262">
        <f>ROUND(E592*H592,2)</f>
        <v>0</v>
      </c>
      <c r="J592" s="261"/>
      <c r="K592" s="262">
        <f>ROUND(E592*J592,2)</f>
        <v>0</v>
      </c>
      <c r="L592" s="262">
        <v>21</v>
      </c>
      <c r="M592" s="262">
        <f>G592*(1+L592/100)</f>
        <v>0</v>
      </c>
      <c r="N592" s="260">
        <v>0</v>
      </c>
      <c r="O592" s="260">
        <f>ROUND(E592*N592,2)</f>
        <v>0</v>
      </c>
      <c r="P592" s="260">
        <v>0</v>
      </c>
      <c r="Q592" s="260">
        <f>ROUND(E592*P592,2)</f>
        <v>0</v>
      </c>
      <c r="R592" s="262"/>
      <c r="S592" s="262" t="s">
        <v>316</v>
      </c>
      <c r="T592" s="263" t="s">
        <v>281</v>
      </c>
      <c r="U592" s="222">
        <v>0</v>
      </c>
      <c r="V592" s="222">
        <f>ROUND(E592*U592,2)</f>
        <v>0</v>
      </c>
      <c r="W592" s="222"/>
      <c r="X592" s="222" t="s">
        <v>399</v>
      </c>
      <c r="Y592" s="222" t="s">
        <v>283</v>
      </c>
      <c r="Z592" s="212"/>
      <c r="AA592" s="212"/>
      <c r="AB592" s="212"/>
      <c r="AC592" s="212"/>
      <c r="AD592" s="212"/>
      <c r="AE592" s="212"/>
      <c r="AF592" s="212"/>
      <c r="AG592" s="212" t="s">
        <v>400</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1" x14ac:dyDescent="0.2">
      <c r="A593" s="257">
        <v>162</v>
      </c>
      <c r="B593" s="258" t="s">
        <v>1138</v>
      </c>
      <c r="C593" s="265" t="s">
        <v>1139</v>
      </c>
      <c r="D593" s="259" t="s">
        <v>886</v>
      </c>
      <c r="E593" s="260">
        <v>6</v>
      </c>
      <c r="F593" s="261"/>
      <c r="G593" s="262">
        <f>ROUND(E593*F593,2)</f>
        <v>0</v>
      </c>
      <c r="H593" s="261"/>
      <c r="I593" s="262">
        <f>ROUND(E593*H593,2)</f>
        <v>0</v>
      </c>
      <c r="J593" s="261"/>
      <c r="K593" s="262">
        <f>ROUND(E593*J593,2)</f>
        <v>0</v>
      </c>
      <c r="L593" s="262">
        <v>21</v>
      </c>
      <c r="M593" s="262">
        <f>G593*(1+L593/100)</f>
        <v>0</v>
      </c>
      <c r="N593" s="260">
        <v>0</v>
      </c>
      <c r="O593" s="260">
        <f>ROUND(E593*N593,2)</f>
        <v>0</v>
      </c>
      <c r="P593" s="260">
        <v>0</v>
      </c>
      <c r="Q593" s="260">
        <f>ROUND(E593*P593,2)</f>
        <v>0</v>
      </c>
      <c r="R593" s="262"/>
      <c r="S593" s="262" t="s">
        <v>316</v>
      </c>
      <c r="T593" s="263" t="s">
        <v>281</v>
      </c>
      <c r="U593" s="222">
        <v>0</v>
      </c>
      <c r="V593" s="222">
        <f>ROUND(E593*U593,2)</f>
        <v>0</v>
      </c>
      <c r="W593" s="222"/>
      <c r="X593" s="222" t="s">
        <v>399</v>
      </c>
      <c r="Y593" s="222" t="s">
        <v>283</v>
      </c>
      <c r="Z593" s="212"/>
      <c r="AA593" s="212"/>
      <c r="AB593" s="212"/>
      <c r="AC593" s="212"/>
      <c r="AD593" s="212"/>
      <c r="AE593" s="212"/>
      <c r="AF593" s="212"/>
      <c r="AG593" s="212" t="s">
        <v>400</v>
      </c>
      <c r="AH593" s="212"/>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1" x14ac:dyDescent="0.2">
      <c r="A594" s="257">
        <v>163</v>
      </c>
      <c r="B594" s="258" t="s">
        <v>1140</v>
      </c>
      <c r="C594" s="265" t="s">
        <v>1141</v>
      </c>
      <c r="D594" s="259" t="s">
        <v>1110</v>
      </c>
      <c r="E594" s="260">
        <v>420</v>
      </c>
      <c r="F594" s="261"/>
      <c r="G594" s="262">
        <f>ROUND(E594*F594,2)</f>
        <v>0</v>
      </c>
      <c r="H594" s="261"/>
      <c r="I594" s="262">
        <f>ROUND(E594*H594,2)</f>
        <v>0</v>
      </c>
      <c r="J594" s="261"/>
      <c r="K594" s="262">
        <f>ROUND(E594*J594,2)</f>
        <v>0</v>
      </c>
      <c r="L594" s="262">
        <v>21</v>
      </c>
      <c r="M594" s="262">
        <f>G594*(1+L594/100)</f>
        <v>0</v>
      </c>
      <c r="N594" s="260">
        <v>0</v>
      </c>
      <c r="O594" s="260">
        <f>ROUND(E594*N594,2)</f>
        <v>0</v>
      </c>
      <c r="P594" s="260">
        <v>0</v>
      </c>
      <c r="Q594" s="260">
        <f>ROUND(E594*P594,2)</f>
        <v>0</v>
      </c>
      <c r="R594" s="262"/>
      <c r="S594" s="262" t="s">
        <v>316</v>
      </c>
      <c r="T594" s="263" t="s">
        <v>281</v>
      </c>
      <c r="U594" s="222">
        <v>0</v>
      </c>
      <c r="V594" s="222">
        <f>ROUND(E594*U594,2)</f>
        <v>0</v>
      </c>
      <c r="W594" s="222"/>
      <c r="X594" s="222" t="s">
        <v>399</v>
      </c>
      <c r="Y594" s="222" t="s">
        <v>283</v>
      </c>
      <c r="Z594" s="212"/>
      <c r="AA594" s="212"/>
      <c r="AB594" s="212"/>
      <c r="AC594" s="212"/>
      <c r="AD594" s="212"/>
      <c r="AE594" s="212"/>
      <c r="AF594" s="212"/>
      <c r="AG594" s="212" t="s">
        <v>400</v>
      </c>
      <c r="AH594" s="212"/>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1" x14ac:dyDescent="0.2">
      <c r="A595" s="257">
        <v>164</v>
      </c>
      <c r="B595" s="258" t="s">
        <v>1142</v>
      </c>
      <c r="C595" s="265" t="s">
        <v>1143</v>
      </c>
      <c r="D595" s="259" t="s">
        <v>886</v>
      </c>
      <c r="E595" s="260">
        <v>9</v>
      </c>
      <c r="F595" s="261"/>
      <c r="G595" s="262">
        <f>ROUND(E595*F595,2)</f>
        <v>0</v>
      </c>
      <c r="H595" s="261"/>
      <c r="I595" s="262">
        <f>ROUND(E595*H595,2)</f>
        <v>0</v>
      </c>
      <c r="J595" s="261"/>
      <c r="K595" s="262">
        <f>ROUND(E595*J595,2)</f>
        <v>0</v>
      </c>
      <c r="L595" s="262">
        <v>21</v>
      </c>
      <c r="M595" s="262">
        <f>G595*(1+L595/100)</f>
        <v>0</v>
      </c>
      <c r="N595" s="260">
        <v>0</v>
      </c>
      <c r="O595" s="260">
        <f>ROUND(E595*N595,2)</f>
        <v>0</v>
      </c>
      <c r="P595" s="260">
        <v>0</v>
      </c>
      <c r="Q595" s="260">
        <f>ROUND(E595*P595,2)</f>
        <v>0</v>
      </c>
      <c r="R595" s="262"/>
      <c r="S595" s="262" t="s">
        <v>316</v>
      </c>
      <c r="T595" s="263" t="s">
        <v>281</v>
      </c>
      <c r="U595" s="222">
        <v>0</v>
      </c>
      <c r="V595" s="222">
        <f>ROUND(E595*U595,2)</f>
        <v>0</v>
      </c>
      <c r="W595" s="222"/>
      <c r="X595" s="222" t="s">
        <v>399</v>
      </c>
      <c r="Y595" s="222" t="s">
        <v>283</v>
      </c>
      <c r="Z595" s="212"/>
      <c r="AA595" s="212"/>
      <c r="AB595" s="212"/>
      <c r="AC595" s="212"/>
      <c r="AD595" s="212"/>
      <c r="AE595" s="212"/>
      <c r="AF595" s="212"/>
      <c r="AG595" s="212" t="s">
        <v>400</v>
      </c>
      <c r="AH595" s="212"/>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1" x14ac:dyDescent="0.2">
      <c r="A596" s="257">
        <v>165</v>
      </c>
      <c r="B596" s="258" t="s">
        <v>1144</v>
      </c>
      <c r="C596" s="265" t="s">
        <v>1145</v>
      </c>
      <c r="D596" s="259" t="s">
        <v>1110</v>
      </c>
      <c r="E596" s="260">
        <v>2</v>
      </c>
      <c r="F596" s="261"/>
      <c r="G596" s="262">
        <f>ROUND(E596*F596,2)</f>
        <v>0</v>
      </c>
      <c r="H596" s="261"/>
      <c r="I596" s="262">
        <f>ROUND(E596*H596,2)</f>
        <v>0</v>
      </c>
      <c r="J596" s="261"/>
      <c r="K596" s="262">
        <f>ROUND(E596*J596,2)</f>
        <v>0</v>
      </c>
      <c r="L596" s="262">
        <v>21</v>
      </c>
      <c r="M596" s="262">
        <f>G596*(1+L596/100)</f>
        <v>0</v>
      </c>
      <c r="N596" s="260">
        <v>0</v>
      </c>
      <c r="O596" s="260">
        <f>ROUND(E596*N596,2)</f>
        <v>0</v>
      </c>
      <c r="P596" s="260">
        <v>0</v>
      </c>
      <c r="Q596" s="260">
        <f>ROUND(E596*P596,2)</f>
        <v>0</v>
      </c>
      <c r="R596" s="262"/>
      <c r="S596" s="262" t="s">
        <v>316</v>
      </c>
      <c r="T596" s="263" t="s">
        <v>281</v>
      </c>
      <c r="U596" s="222">
        <v>0</v>
      </c>
      <c r="V596" s="222">
        <f>ROUND(E596*U596,2)</f>
        <v>0</v>
      </c>
      <c r="W596" s="222"/>
      <c r="X596" s="222" t="s">
        <v>399</v>
      </c>
      <c r="Y596" s="222" t="s">
        <v>283</v>
      </c>
      <c r="Z596" s="212"/>
      <c r="AA596" s="212"/>
      <c r="AB596" s="212"/>
      <c r="AC596" s="212"/>
      <c r="AD596" s="212"/>
      <c r="AE596" s="212"/>
      <c r="AF596" s="212"/>
      <c r="AG596" s="212" t="s">
        <v>400</v>
      </c>
      <c r="AH596" s="212"/>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1" x14ac:dyDescent="0.2">
      <c r="A597" s="257">
        <v>166</v>
      </c>
      <c r="B597" s="258" t="s">
        <v>1146</v>
      </c>
      <c r="C597" s="265" t="s">
        <v>1147</v>
      </c>
      <c r="D597" s="259" t="s">
        <v>886</v>
      </c>
      <c r="E597" s="260">
        <v>1</v>
      </c>
      <c r="F597" s="261"/>
      <c r="G597" s="262">
        <f>ROUND(E597*F597,2)</f>
        <v>0</v>
      </c>
      <c r="H597" s="261"/>
      <c r="I597" s="262">
        <f>ROUND(E597*H597,2)</f>
        <v>0</v>
      </c>
      <c r="J597" s="261"/>
      <c r="K597" s="262">
        <f>ROUND(E597*J597,2)</f>
        <v>0</v>
      </c>
      <c r="L597" s="262">
        <v>21</v>
      </c>
      <c r="M597" s="262">
        <f>G597*(1+L597/100)</f>
        <v>0</v>
      </c>
      <c r="N597" s="260">
        <v>0</v>
      </c>
      <c r="O597" s="260">
        <f>ROUND(E597*N597,2)</f>
        <v>0</v>
      </c>
      <c r="P597" s="260">
        <v>0</v>
      </c>
      <c r="Q597" s="260">
        <f>ROUND(E597*P597,2)</f>
        <v>0</v>
      </c>
      <c r="R597" s="262"/>
      <c r="S597" s="262" t="s">
        <v>316</v>
      </c>
      <c r="T597" s="263" t="s">
        <v>281</v>
      </c>
      <c r="U597" s="222">
        <v>0</v>
      </c>
      <c r="V597" s="222">
        <f>ROUND(E597*U597,2)</f>
        <v>0</v>
      </c>
      <c r="W597" s="222"/>
      <c r="X597" s="222" t="s">
        <v>399</v>
      </c>
      <c r="Y597" s="222" t="s">
        <v>283</v>
      </c>
      <c r="Z597" s="212"/>
      <c r="AA597" s="212"/>
      <c r="AB597" s="212"/>
      <c r="AC597" s="212"/>
      <c r="AD597" s="212"/>
      <c r="AE597" s="212"/>
      <c r="AF597" s="212"/>
      <c r="AG597" s="212" t="s">
        <v>400</v>
      </c>
      <c r="AH597" s="212"/>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1" x14ac:dyDescent="0.2">
      <c r="A598" s="257">
        <v>167</v>
      </c>
      <c r="B598" s="258" t="s">
        <v>1148</v>
      </c>
      <c r="C598" s="265" t="s">
        <v>1149</v>
      </c>
      <c r="D598" s="259" t="s">
        <v>1110</v>
      </c>
      <c r="E598" s="260">
        <v>517.98</v>
      </c>
      <c r="F598" s="261"/>
      <c r="G598" s="262">
        <f>ROUND(E598*F598,2)</f>
        <v>0</v>
      </c>
      <c r="H598" s="261"/>
      <c r="I598" s="262">
        <f>ROUND(E598*H598,2)</f>
        <v>0</v>
      </c>
      <c r="J598" s="261"/>
      <c r="K598" s="262">
        <f>ROUND(E598*J598,2)</f>
        <v>0</v>
      </c>
      <c r="L598" s="262">
        <v>21</v>
      </c>
      <c r="M598" s="262">
        <f>G598*(1+L598/100)</f>
        <v>0</v>
      </c>
      <c r="N598" s="260">
        <v>0</v>
      </c>
      <c r="O598" s="260">
        <f>ROUND(E598*N598,2)</f>
        <v>0</v>
      </c>
      <c r="P598" s="260">
        <v>0</v>
      </c>
      <c r="Q598" s="260">
        <f>ROUND(E598*P598,2)</f>
        <v>0</v>
      </c>
      <c r="R598" s="262"/>
      <c r="S598" s="262" t="s">
        <v>316</v>
      </c>
      <c r="T598" s="263" t="s">
        <v>281</v>
      </c>
      <c r="U598" s="222">
        <v>0</v>
      </c>
      <c r="V598" s="222">
        <f>ROUND(E598*U598,2)</f>
        <v>0</v>
      </c>
      <c r="W598" s="222"/>
      <c r="X598" s="222" t="s">
        <v>399</v>
      </c>
      <c r="Y598" s="222" t="s">
        <v>283</v>
      </c>
      <c r="Z598" s="212"/>
      <c r="AA598" s="212"/>
      <c r="AB598" s="212"/>
      <c r="AC598" s="212"/>
      <c r="AD598" s="212"/>
      <c r="AE598" s="212"/>
      <c r="AF598" s="212"/>
      <c r="AG598" s="212" t="s">
        <v>400</v>
      </c>
      <c r="AH598" s="212"/>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1" x14ac:dyDescent="0.2">
      <c r="A599" s="257">
        <v>168</v>
      </c>
      <c r="B599" s="258" t="s">
        <v>1150</v>
      </c>
      <c r="C599" s="265" t="s">
        <v>1151</v>
      </c>
      <c r="D599" s="259" t="s">
        <v>1110</v>
      </c>
      <c r="E599" s="260">
        <v>1</v>
      </c>
      <c r="F599" s="261"/>
      <c r="G599" s="262">
        <f>ROUND(E599*F599,2)</f>
        <v>0</v>
      </c>
      <c r="H599" s="261"/>
      <c r="I599" s="262">
        <f>ROUND(E599*H599,2)</f>
        <v>0</v>
      </c>
      <c r="J599" s="261"/>
      <c r="K599" s="262">
        <f>ROUND(E599*J599,2)</f>
        <v>0</v>
      </c>
      <c r="L599" s="262">
        <v>21</v>
      </c>
      <c r="M599" s="262">
        <f>G599*(1+L599/100)</f>
        <v>0</v>
      </c>
      <c r="N599" s="260">
        <v>0</v>
      </c>
      <c r="O599" s="260">
        <f>ROUND(E599*N599,2)</f>
        <v>0</v>
      </c>
      <c r="P599" s="260">
        <v>0</v>
      </c>
      <c r="Q599" s="260">
        <f>ROUND(E599*P599,2)</f>
        <v>0</v>
      </c>
      <c r="R599" s="262"/>
      <c r="S599" s="262" t="s">
        <v>316</v>
      </c>
      <c r="T599" s="263" t="s">
        <v>281</v>
      </c>
      <c r="U599" s="222">
        <v>0</v>
      </c>
      <c r="V599" s="222">
        <f>ROUND(E599*U599,2)</f>
        <v>0</v>
      </c>
      <c r="W599" s="222"/>
      <c r="X599" s="222" t="s">
        <v>399</v>
      </c>
      <c r="Y599" s="222" t="s">
        <v>283</v>
      </c>
      <c r="Z599" s="212"/>
      <c r="AA599" s="212"/>
      <c r="AB599" s="212"/>
      <c r="AC599" s="212"/>
      <c r="AD599" s="212"/>
      <c r="AE599" s="212"/>
      <c r="AF599" s="212"/>
      <c r="AG599" s="212" t="s">
        <v>400</v>
      </c>
      <c r="AH599" s="212"/>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1" x14ac:dyDescent="0.2">
      <c r="A600" s="257">
        <v>169</v>
      </c>
      <c r="B600" s="258" t="s">
        <v>1152</v>
      </c>
      <c r="C600" s="265" t="s">
        <v>1153</v>
      </c>
      <c r="D600" s="259" t="s">
        <v>886</v>
      </c>
      <c r="E600" s="260">
        <v>70</v>
      </c>
      <c r="F600" s="261"/>
      <c r="G600" s="262">
        <f>ROUND(E600*F600,2)</f>
        <v>0</v>
      </c>
      <c r="H600" s="261"/>
      <c r="I600" s="262">
        <f>ROUND(E600*H600,2)</f>
        <v>0</v>
      </c>
      <c r="J600" s="261"/>
      <c r="K600" s="262">
        <f>ROUND(E600*J600,2)</f>
        <v>0</v>
      </c>
      <c r="L600" s="262">
        <v>21</v>
      </c>
      <c r="M600" s="262">
        <f>G600*(1+L600/100)</f>
        <v>0</v>
      </c>
      <c r="N600" s="260">
        <v>0</v>
      </c>
      <c r="O600" s="260">
        <f>ROUND(E600*N600,2)</f>
        <v>0</v>
      </c>
      <c r="P600" s="260">
        <v>0</v>
      </c>
      <c r="Q600" s="260">
        <f>ROUND(E600*P600,2)</f>
        <v>0</v>
      </c>
      <c r="R600" s="262"/>
      <c r="S600" s="262" t="s">
        <v>316</v>
      </c>
      <c r="T600" s="263" t="s">
        <v>281</v>
      </c>
      <c r="U600" s="222">
        <v>0</v>
      </c>
      <c r="V600" s="222">
        <f>ROUND(E600*U600,2)</f>
        <v>0</v>
      </c>
      <c r="W600" s="222"/>
      <c r="X600" s="222" t="s">
        <v>399</v>
      </c>
      <c r="Y600" s="222" t="s">
        <v>283</v>
      </c>
      <c r="Z600" s="212"/>
      <c r="AA600" s="212"/>
      <c r="AB600" s="212"/>
      <c r="AC600" s="212"/>
      <c r="AD600" s="212"/>
      <c r="AE600" s="212"/>
      <c r="AF600" s="212"/>
      <c r="AG600" s="212" t="s">
        <v>400</v>
      </c>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1" x14ac:dyDescent="0.2">
      <c r="A601" s="257">
        <v>170</v>
      </c>
      <c r="B601" s="258" t="s">
        <v>1154</v>
      </c>
      <c r="C601" s="265" t="s">
        <v>1155</v>
      </c>
      <c r="D601" s="259" t="s">
        <v>886</v>
      </c>
      <c r="E601" s="260">
        <v>5</v>
      </c>
      <c r="F601" s="261"/>
      <c r="G601" s="262">
        <f>ROUND(E601*F601,2)</f>
        <v>0</v>
      </c>
      <c r="H601" s="261"/>
      <c r="I601" s="262">
        <f>ROUND(E601*H601,2)</f>
        <v>0</v>
      </c>
      <c r="J601" s="261"/>
      <c r="K601" s="262">
        <f>ROUND(E601*J601,2)</f>
        <v>0</v>
      </c>
      <c r="L601" s="262">
        <v>21</v>
      </c>
      <c r="M601" s="262">
        <f>G601*(1+L601/100)</f>
        <v>0</v>
      </c>
      <c r="N601" s="260">
        <v>0</v>
      </c>
      <c r="O601" s="260">
        <f>ROUND(E601*N601,2)</f>
        <v>0</v>
      </c>
      <c r="P601" s="260">
        <v>0</v>
      </c>
      <c r="Q601" s="260">
        <f>ROUND(E601*P601,2)</f>
        <v>0</v>
      </c>
      <c r="R601" s="262"/>
      <c r="S601" s="262" t="s">
        <v>316</v>
      </c>
      <c r="T601" s="263" t="s">
        <v>281</v>
      </c>
      <c r="U601" s="222">
        <v>0</v>
      </c>
      <c r="V601" s="222">
        <f>ROUND(E601*U601,2)</f>
        <v>0</v>
      </c>
      <c r="W601" s="222"/>
      <c r="X601" s="222" t="s">
        <v>399</v>
      </c>
      <c r="Y601" s="222" t="s">
        <v>283</v>
      </c>
      <c r="Z601" s="212"/>
      <c r="AA601" s="212"/>
      <c r="AB601" s="212"/>
      <c r="AC601" s="212"/>
      <c r="AD601" s="212"/>
      <c r="AE601" s="212"/>
      <c r="AF601" s="212"/>
      <c r="AG601" s="212" t="s">
        <v>400</v>
      </c>
      <c r="AH601" s="212"/>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1" x14ac:dyDescent="0.2">
      <c r="A602" s="257">
        <v>171</v>
      </c>
      <c r="B602" s="258" t="s">
        <v>1156</v>
      </c>
      <c r="C602" s="265" t="s">
        <v>1157</v>
      </c>
      <c r="D602" s="259" t="s">
        <v>1105</v>
      </c>
      <c r="E602" s="260">
        <v>1</v>
      </c>
      <c r="F602" s="261"/>
      <c r="G602" s="262">
        <f>ROUND(E602*F602,2)</f>
        <v>0</v>
      </c>
      <c r="H602" s="261"/>
      <c r="I602" s="262">
        <f>ROUND(E602*H602,2)</f>
        <v>0</v>
      </c>
      <c r="J602" s="261"/>
      <c r="K602" s="262">
        <f>ROUND(E602*J602,2)</f>
        <v>0</v>
      </c>
      <c r="L602" s="262">
        <v>21</v>
      </c>
      <c r="M602" s="262">
        <f>G602*(1+L602/100)</f>
        <v>0</v>
      </c>
      <c r="N602" s="260">
        <v>0</v>
      </c>
      <c r="O602" s="260">
        <f>ROUND(E602*N602,2)</f>
        <v>0</v>
      </c>
      <c r="P602" s="260">
        <v>0</v>
      </c>
      <c r="Q602" s="260">
        <f>ROUND(E602*P602,2)</f>
        <v>0</v>
      </c>
      <c r="R602" s="262"/>
      <c r="S602" s="262" t="s">
        <v>316</v>
      </c>
      <c r="T602" s="263" t="s">
        <v>281</v>
      </c>
      <c r="U602" s="222">
        <v>0</v>
      </c>
      <c r="V602" s="222">
        <f>ROUND(E602*U602,2)</f>
        <v>0</v>
      </c>
      <c r="W602" s="222"/>
      <c r="X602" s="222" t="s">
        <v>399</v>
      </c>
      <c r="Y602" s="222" t="s">
        <v>283</v>
      </c>
      <c r="Z602" s="212"/>
      <c r="AA602" s="212"/>
      <c r="AB602" s="212"/>
      <c r="AC602" s="212"/>
      <c r="AD602" s="212"/>
      <c r="AE602" s="212"/>
      <c r="AF602" s="212"/>
      <c r="AG602" s="212" t="s">
        <v>400</v>
      </c>
      <c r="AH602" s="212"/>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1" x14ac:dyDescent="0.2">
      <c r="A603" s="257">
        <v>172</v>
      </c>
      <c r="B603" s="258" t="s">
        <v>1158</v>
      </c>
      <c r="C603" s="265" t="s">
        <v>1159</v>
      </c>
      <c r="D603" s="259" t="s">
        <v>1105</v>
      </c>
      <c r="E603" s="260">
        <v>1</v>
      </c>
      <c r="F603" s="261"/>
      <c r="G603" s="262">
        <f>ROUND(E603*F603,2)</f>
        <v>0</v>
      </c>
      <c r="H603" s="261"/>
      <c r="I603" s="262">
        <f>ROUND(E603*H603,2)</f>
        <v>0</v>
      </c>
      <c r="J603" s="261"/>
      <c r="K603" s="262">
        <f>ROUND(E603*J603,2)</f>
        <v>0</v>
      </c>
      <c r="L603" s="262">
        <v>21</v>
      </c>
      <c r="M603" s="262">
        <f>G603*(1+L603/100)</f>
        <v>0</v>
      </c>
      <c r="N603" s="260">
        <v>0</v>
      </c>
      <c r="O603" s="260">
        <f>ROUND(E603*N603,2)</f>
        <v>0</v>
      </c>
      <c r="P603" s="260">
        <v>0</v>
      </c>
      <c r="Q603" s="260">
        <f>ROUND(E603*P603,2)</f>
        <v>0</v>
      </c>
      <c r="R603" s="262"/>
      <c r="S603" s="262" t="s">
        <v>316</v>
      </c>
      <c r="T603" s="263" t="s">
        <v>281</v>
      </c>
      <c r="U603" s="222">
        <v>0</v>
      </c>
      <c r="V603" s="222">
        <f>ROUND(E603*U603,2)</f>
        <v>0</v>
      </c>
      <c r="W603" s="222"/>
      <c r="X603" s="222" t="s">
        <v>399</v>
      </c>
      <c r="Y603" s="222" t="s">
        <v>283</v>
      </c>
      <c r="Z603" s="212"/>
      <c r="AA603" s="212"/>
      <c r="AB603" s="212"/>
      <c r="AC603" s="212"/>
      <c r="AD603" s="212"/>
      <c r="AE603" s="212"/>
      <c r="AF603" s="212"/>
      <c r="AG603" s="212" t="s">
        <v>400</v>
      </c>
      <c r="AH603" s="212"/>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1" x14ac:dyDescent="0.2">
      <c r="A604" s="257">
        <v>173</v>
      </c>
      <c r="B604" s="258" t="s">
        <v>1160</v>
      </c>
      <c r="C604" s="265" t="s">
        <v>1161</v>
      </c>
      <c r="D604" s="259" t="s">
        <v>1105</v>
      </c>
      <c r="E604" s="260">
        <v>1</v>
      </c>
      <c r="F604" s="261"/>
      <c r="G604" s="262">
        <f>ROUND(E604*F604,2)</f>
        <v>0</v>
      </c>
      <c r="H604" s="261"/>
      <c r="I604" s="262">
        <f>ROUND(E604*H604,2)</f>
        <v>0</v>
      </c>
      <c r="J604" s="261"/>
      <c r="K604" s="262">
        <f>ROUND(E604*J604,2)</f>
        <v>0</v>
      </c>
      <c r="L604" s="262">
        <v>21</v>
      </c>
      <c r="M604" s="262">
        <f>G604*(1+L604/100)</f>
        <v>0</v>
      </c>
      <c r="N604" s="260">
        <v>0</v>
      </c>
      <c r="O604" s="260">
        <f>ROUND(E604*N604,2)</f>
        <v>0</v>
      </c>
      <c r="P604" s="260">
        <v>0</v>
      </c>
      <c r="Q604" s="260">
        <f>ROUND(E604*P604,2)</f>
        <v>0</v>
      </c>
      <c r="R604" s="262"/>
      <c r="S604" s="262" t="s">
        <v>316</v>
      </c>
      <c r="T604" s="263" t="s">
        <v>281</v>
      </c>
      <c r="U604" s="222">
        <v>0</v>
      </c>
      <c r="V604" s="222">
        <f>ROUND(E604*U604,2)</f>
        <v>0</v>
      </c>
      <c r="W604" s="222"/>
      <c r="X604" s="222" t="s">
        <v>399</v>
      </c>
      <c r="Y604" s="222" t="s">
        <v>283</v>
      </c>
      <c r="Z604" s="212"/>
      <c r="AA604" s="212"/>
      <c r="AB604" s="212"/>
      <c r="AC604" s="212"/>
      <c r="AD604" s="212"/>
      <c r="AE604" s="212"/>
      <c r="AF604" s="212"/>
      <c r="AG604" s="212" t="s">
        <v>400</v>
      </c>
      <c r="AH604" s="212"/>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1" x14ac:dyDescent="0.2">
      <c r="A605" s="257">
        <v>174</v>
      </c>
      <c r="B605" s="258" t="s">
        <v>1162</v>
      </c>
      <c r="C605" s="265" t="s">
        <v>1163</v>
      </c>
      <c r="D605" s="259" t="s">
        <v>1105</v>
      </c>
      <c r="E605" s="260">
        <v>1</v>
      </c>
      <c r="F605" s="261"/>
      <c r="G605" s="262">
        <f>ROUND(E605*F605,2)</f>
        <v>0</v>
      </c>
      <c r="H605" s="261"/>
      <c r="I605" s="262">
        <f>ROUND(E605*H605,2)</f>
        <v>0</v>
      </c>
      <c r="J605" s="261"/>
      <c r="K605" s="262">
        <f>ROUND(E605*J605,2)</f>
        <v>0</v>
      </c>
      <c r="L605" s="262">
        <v>21</v>
      </c>
      <c r="M605" s="262">
        <f>G605*(1+L605/100)</f>
        <v>0</v>
      </c>
      <c r="N605" s="260">
        <v>0</v>
      </c>
      <c r="O605" s="260">
        <f>ROUND(E605*N605,2)</f>
        <v>0</v>
      </c>
      <c r="P605" s="260">
        <v>0</v>
      </c>
      <c r="Q605" s="260">
        <f>ROUND(E605*P605,2)</f>
        <v>0</v>
      </c>
      <c r="R605" s="262"/>
      <c r="S605" s="262" t="s">
        <v>316</v>
      </c>
      <c r="T605" s="263" t="s">
        <v>281</v>
      </c>
      <c r="U605" s="222">
        <v>0</v>
      </c>
      <c r="V605" s="222">
        <f>ROUND(E605*U605,2)</f>
        <v>0</v>
      </c>
      <c r="W605" s="222"/>
      <c r="X605" s="222" t="s">
        <v>399</v>
      </c>
      <c r="Y605" s="222" t="s">
        <v>283</v>
      </c>
      <c r="Z605" s="212"/>
      <c r="AA605" s="212"/>
      <c r="AB605" s="212"/>
      <c r="AC605" s="212"/>
      <c r="AD605" s="212"/>
      <c r="AE605" s="212"/>
      <c r="AF605" s="212"/>
      <c r="AG605" s="212" t="s">
        <v>400</v>
      </c>
      <c r="AH605" s="212"/>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1" x14ac:dyDescent="0.2">
      <c r="A606" s="257">
        <v>175</v>
      </c>
      <c r="B606" s="258" t="s">
        <v>1164</v>
      </c>
      <c r="C606" s="265" t="s">
        <v>1165</v>
      </c>
      <c r="D606" s="259" t="s">
        <v>1105</v>
      </c>
      <c r="E606" s="260">
        <v>1</v>
      </c>
      <c r="F606" s="261"/>
      <c r="G606" s="262">
        <f>ROUND(E606*F606,2)</f>
        <v>0</v>
      </c>
      <c r="H606" s="261"/>
      <c r="I606" s="262">
        <f>ROUND(E606*H606,2)</f>
        <v>0</v>
      </c>
      <c r="J606" s="261"/>
      <c r="K606" s="262">
        <f>ROUND(E606*J606,2)</f>
        <v>0</v>
      </c>
      <c r="L606" s="262">
        <v>21</v>
      </c>
      <c r="M606" s="262">
        <f>G606*(1+L606/100)</f>
        <v>0</v>
      </c>
      <c r="N606" s="260">
        <v>0</v>
      </c>
      <c r="O606" s="260">
        <f>ROUND(E606*N606,2)</f>
        <v>0</v>
      </c>
      <c r="P606" s="260">
        <v>0</v>
      </c>
      <c r="Q606" s="260">
        <f>ROUND(E606*P606,2)</f>
        <v>0</v>
      </c>
      <c r="R606" s="262"/>
      <c r="S606" s="262" t="s">
        <v>316</v>
      </c>
      <c r="T606" s="263" t="s">
        <v>281</v>
      </c>
      <c r="U606" s="222">
        <v>0</v>
      </c>
      <c r="V606" s="222">
        <f>ROUND(E606*U606,2)</f>
        <v>0</v>
      </c>
      <c r="W606" s="222"/>
      <c r="X606" s="222" t="s">
        <v>399</v>
      </c>
      <c r="Y606" s="222" t="s">
        <v>283</v>
      </c>
      <c r="Z606" s="212"/>
      <c r="AA606" s="212"/>
      <c r="AB606" s="212"/>
      <c r="AC606" s="212"/>
      <c r="AD606" s="212"/>
      <c r="AE606" s="212"/>
      <c r="AF606" s="212"/>
      <c r="AG606" s="212" t="s">
        <v>400</v>
      </c>
      <c r="AH606" s="212"/>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1" x14ac:dyDescent="0.2">
      <c r="A607" s="236">
        <v>176</v>
      </c>
      <c r="B607" s="237" t="s">
        <v>1166</v>
      </c>
      <c r="C607" s="247" t="s">
        <v>1167</v>
      </c>
      <c r="D607" s="238" t="s">
        <v>492</v>
      </c>
      <c r="E607" s="239">
        <v>4</v>
      </c>
      <c r="F607" s="240"/>
      <c r="G607" s="241">
        <f>ROUND(E607*F607,2)</f>
        <v>0</v>
      </c>
      <c r="H607" s="240"/>
      <c r="I607" s="241">
        <f>ROUND(E607*H607,2)</f>
        <v>0</v>
      </c>
      <c r="J607" s="240"/>
      <c r="K607" s="241">
        <f>ROUND(E607*J607,2)</f>
        <v>0</v>
      </c>
      <c r="L607" s="241">
        <v>21</v>
      </c>
      <c r="M607" s="241">
        <f>G607*(1+L607/100)</f>
        <v>0</v>
      </c>
      <c r="N607" s="239">
        <v>0</v>
      </c>
      <c r="O607" s="239">
        <f>ROUND(E607*N607,2)</f>
        <v>0</v>
      </c>
      <c r="P607" s="239">
        <v>0</v>
      </c>
      <c r="Q607" s="239">
        <f>ROUND(E607*P607,2)</f>
        <v>0</v>
      </c>
      <c r="R607" s="241" t="s">
        <v>230</v>
      </c>
      <c r="S607" s="241" t="s">
        <v>280</v>
      </c>
      <c r="T607" s="242" t="s">
        <v>441</v>
      </c>
      <c r="U607" s="222">
        <v>2</v>
      </c>
      <c r="V607" s="222">
        <f>ROUND(E607*U607,2)</f>
        <v>8</v>
      </c>
      <c r="W607" s="222"/>
      <c r="X607" s="222" t="s">
        <v>399</v>
      </c>
      <c r="Y607" s="222" t="s">
        <v>283</v>
      </c>
      <c r="Z607" s="212"/>
      <c r="AA607" s="212"/>
      <c r="AB607" s="212"/>
      <c r="AC607" s="212"/>
      <c r="AD607" s="212"/>
      <c r="AE607" s="212"/>
      <c r="AF607" s="212"/>
      <c r="AG607" s="212" t="s">
        <v>400</v>
      </c>
      <c r="AH607" s="212"/>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ht="22.5" outlineLevel="2" x14ac:dyDescent="0.2">
      <c r="A608" s="219"/>
      <c r="B608" s="220"/>
      <c r="C608" s="264" t="s">
        <v>1168</v>
      </c>
      <c r="D608" s="256"/>
      <c r="E608" s="256"/>
      <c r="F608" s="256"/>
      <c r="G608" s="256"/>
      <c r="H608" s="222"/>
      <c r="I608" s="222"/>
      <c r="J608" s="222"/>
      <c r="K608" s="222"/>
      <c r="L608" s="222"/>
      <c r="M608" s="222"/>
      <c r="N608" s="221"/>
      <c r="O608" s="221"/>
      <c r="P608" s="221"/>
      <c r="Q608" s="221"/>
      <c r="R608" s="222"/>
      <c r="S608" s="222"/>
      <c r="T608" s="222"/>
      <c r="U608" s="222"/>
      <c r="V608" s="222"/>
      <c r="W608" s="222"/>
      <c r="X608" s="222"/>
      <c r="Y608" s="222"/>
      <c r="Z608" s="212"/>
      <c r="AA608" s="212"/>
      <c r="AB608" s="212"/>
      <c r="AC608" s="212"/>
      <c r="AD608" s="212"/>
      <c r="AE608" s="212"/>
      <c r="AF608" s="212"/>
      <c r="AG608" s="212" t="s">
        <v>448</v>
      </c>
      <c r="AH608" s="212"/>
      <c r="AI608" s="212"/>
      <c r="AJ608" s="212"/>
      <c r="AK608" s="212"/>
      <c r="AL608" s="212"/>
      <c r="AM608" s="212"/>
      <c r="AN608" s="212"/>
      <c r="AO608" s="212"/>
      <c r="AP608" s="212"/>
      <c r="AQ608" s="212"/>
      <c r="AR608" s="212"/>
      <c r="AS608" s="212"/>
      <c r="AT608" s="212"/>
      <c r="AU608" s="212"/>
      <c r="AV608" s="212"/>
      <c r="AW608" s="212"/>
      <c r="AX608" s="212"/>
      <c r="AY608" s="212"/>
      <c r="AZ608" s="212"/>
      <c r="BA608" s="243" t="str">
        <f>C608</f>
        <v>montáž rozvaděčů nn a vn včetně usazení, sestavení dílců, vyvážení, upevnění, zapojení a montáž demontovaných částí a přístrojů,  kontroly a dotažení spojů, opravy nátěrů, avšak bez zapojení, a ukončení kabelů</v>
      </c>
      <c r="BB608" s="212"/>
      <c r="BC608" s="212"/>
      <c r="BD608" s="212"/>
      <c r="BE608" s="212"/>
      <c r="BF608" s="212"/>
      <c r="BG608" s="212"/>
      <c r="BH608" s="212"/>
    </row>
    <row r="609" spans="1:60" outlineLevel="1" x14ac:dyDescent="0.2">
      <c r="A609" s="257">
        <v>177</v>
      </c>
      <c r="B609" s="258" t="s">
        <v>1169</v>
      </c>
      <c r="C609" s="265" t="s">
        <v>1170</v>
      </c>
      <c r="D609" s="259" t="s">
        <v>886</v>
      </c>
      <c r="E609" s="260">
        <v>6</v>
      </c>
      <c r="F609" s="261"/>
      <c r="G609" s="262">
        <f>ROUND(E609*F609,2)</f>
        <v>0</v>
      </c>
      <c r="H609" s="261"/>
      <c r="I609" s="262">
        <f>ROUND(E609*H609,2)</f>
        <v>0</v>
      </c>
      <c r="J609" s="261"/>
      <c r="K609" s="262">
        <f>ROUND(E609*J609,2)</f>
        <v>0</v>
      </c>
      <c r="L609" s="262">
        <v>21</v>
      </c>
      <c r="M609" s="262">
        <f>G609*(1+L609/100)</f>
        <v>0</v>
      </c>
      <c r="N609" s="260">
        <v>0</v>
      </c>
      <c r="O609" s="260">
        <f>ROUND(E609*N609,2)</f>
        <v>0</v>
      </c>
      <c r="P609" s="260">
        <v>0</v>
      </c>
      <c r="Q609" s="260">
        <f>ROUND(E609*P609,2)</f>
        <v>0</v>
      </c>
      <c r="R609" s="262"/>
      <c r="S609" s="262" t="s">
        <v>316</v>
      </c>
      <c r="T609" s="263" t="s">
        <v>281</v>
      </c>
      <c r="U609" s="222">
        <v>0</v>
      </c>
      <c r="V609" s="222">
        <f>ROUND(E609*U609,2)</f>
        <v>0</v>
      </c>
      <c r="W609" s="222"/>
      <c r="X609" s="222" t="s">
        <v>399</v>
      </c>
      <c r="Y609" s="222" t="s">
        <v>283</v>
      </c>
      <c r="Z609" s="212"/>
      <c r="AA609" s="212"/>
      <c r="AB609" s="212"/>
      <c r="AC609" s="212"/>
      <c r="AD609" s="212"/>
      <c r="AE609" s="212"/>
      <c r="AF609" s="212"/>
      <c r="AG609" s="212" t="s">
        <v>400</v>
      </c>
      <c r="AH609" s="212"/>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1" x14ac:dyDescent="0.2">
      <c r="A610" s="257">
        <v>178</v>
      </c>
      <c r="B610" s="258" t="s">
        <v>1171</v>
      </c>
      <c r="C610" s="265" t="s">
        <v>1172</v>
      </c>
      <c r="D610" s="259" t="s">
        <v>564</v>
      </c>
      <c r="E610" s="260">
        <v>485</v>
      </c>
      <c r="F610" s="261"/>
      <c r="G610" s="262">
        <f>ROUND(E610*F610,2)</f>
        <v>0</v>
      </c>
      <c r="H610" s="261"/>
      <c r="I610" s="262">
        <f>ROUND(E610*H610,2)</f>
        <v>0</v>
      </c>
      <c r="J610" s="261"/>
      <c r="K610" s="262">
        <f>ROUND(E610*J610,2)</f>
        <v>0</v>
      </c>
      <c r="L610" s="262">
        <v>21</v>
      </c>
      <c r="M610" s="262">
        <f>G610*(1+L610/100)</f>
        <v>0</v>
      </c>
      <c r="N610" s="260">
        <v>0</v>
      </c>
      <c r="O610" s="260">
        <f>ROUND(E610*N610,2)</f>
        <v>0</v>
      </c>
      <c r="P610" s="260">
        <v>0</v>
      </c>
      <c r="Q610" s="260">
        <f>ROUND(E610*P610,2)</f>
        <v>0</v>
      </c>
      <c r="R610" s="262" t="s">
        <v>230</v>
      </c>
      <c r="S610" s="262" t="s">
        <v>280</v>
      </c>
      <c r="T610" s="263" t="s">
        <v>441</v>
      </c>
      <c r="U610" s="222">
        <v>7.7369999999999994E-2</v>
      </c>
      <c r="V610" s="222">
        <f>ROUND(E610*U610,2)</f>
        <v>37.520000000000003</v>
      </c>
      <c r="W610" s="222"/>
      <c r="X610" s="222" t="s">
        <v>399</v>
      </c>
      <c r="Y610" s="222" t="s">
        <v>283</v>
      </c>
      <c r="Z610" s="212"/>
      <c r="AA610" s="212"/>
      <c r="AB610" s="212"/>
      <c r="AC610" s="212"/>
      <c r="AD610" s="212"/>
      <c r="AE610" s="212"/>
      <c r="AF610" s="212"/>
      <c r="AG610" s="212" t="s">
        <v>400</v>
      </c>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1" x14ac:dyDescent="0.2">
      <c r="A611" s="257">
        <v>179</v>
      </c>
      <c r="B611" s="258" t="s">
        <v>1173</v>
      </c>
      <c r="C611" s="265" t="s">
        <v>1174</v>
      </c>
      <c r="D611" s="259" t="s">
        <v>564</v>
      </c>
      <c r="E611" s="260">
        <v>22</v>
      </c>
      <c r="F611" s="261"/>
      <c r="G611" s="262">
        <f>ROUND(E611*F611,2)</f>
        <v>0</v>
      </c>
      <c r="H611" s="261"/>
      <c r="I611" s="262">
        <f>ROUND(E611*H611,2)</f>
        <v>0</v>
      </c>
      <c r="J611" s="261"/>
      <c r="K611" s="262">
        <f>ROUND(E611*J611,2)</f>
        <v>0</v>
      </c>
      <c r="L611" s="262">
        <v>21</v>
      </c>
      <c r="M611" s="262">
        <f>G611*(1+L611/100)</f>
        <v>0</v>
      </c>
      <c r="N611" s="260">
        <v>0</v>
      </c>
      <c r="O611" s="260">
        <f>ROUND(E611*N611,2)</f>
        <v>0</v>
      </c>
      <c r="P611" s="260">
        <v>0</v>
      </c>
      <c r="Q611" s="260">
        <f>ROUND(E611*P611,2)</f>
        <v>0</v>
      </c>
      <c r="R611" s="262" t="s">
        <v>230</v>
      </c>
      <c r="S611" s="262" t="s">
        <v>280</v>
      </c>
      <c r="T611" s="263" t="s">
        <v>441</v>
      </c>
      <c r="U611" s="222">
        <v>7.2459999999999997E-2</v>
      </c>
      <c r="V611" s="222">
        <f>ROUND(E611*U611,2)</f>
        <v>1.59</v>
      </c>
      <c r="W611" s="222"/>
      <c r="X611" s="222" t="s">
        <v>399</v>
      </c>
      <c r="Y611" s="222" t="s">
        <v>283</v>
      </c>
      <c r="Z611" s="212"/>
      <c r="AA611" s="212"/>
      <c r="AB611" s="212"/>
      <c r="AC611" s="212"/>
      <c r="AD611" s="212"/>
      <c r="AE611" s="212"/>
      <c r="AF611" s="212"/>
      <c r="AG611" s="212" t="s">
        <v>400</v>
      </c>
      <c r="AH611" s="212"/>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1" x14ac:dyDescent="0.2">
      <c r="A612" s="257">
        <v>180</v>
      </c>
      <c r="B612" s="258" t="s">
        <v>1175</v>
      </c>
      <c r="C612" s="265" t="s">
        <v>1176</v>
      </c>
      <c r="D612" s="259" t="s">
        <v>564</v>
      </c>
      <c r="E612" s="260">
        <v>50</v>
      </c>
      <c r="F612" s="261"/>
      <c r="G612" s="262">
        <f>ROUND(E612*F612,2)</f>
        <v>0</v>
      </c>
      <c r="H612" s="261"/>
      <c r="I612" s="262">
        <f>ROUND(E612*H612,2)</f>
        <v>0</v>
      </c>
      <c r="J612" s="261"/>
      <c r="K612" s="262">
        <f>ROUND(E612*J612,2)</f>
        <v>0</v>
      </c>
      <c r="L612" s="262">
        <v>21</v>
      </c>
      <c r="M612" s="262">
        <f>G612*(1+L612/100)</f>
        <v>0</v>
      </c>
      <c r="N612" s="260">
        <v>0</v>
      </c>
      <c r="O612" s="260">
        <f>ROUND(E612*N612,2)</f>
        <v>0</v>
      </c>
      <c r="P612" s="260">
        <v>0</v>
      </c>
      <c r="Q612" s="260">
        <f>ROUND(E612*P612,2)</f>
        <v>0</v>
      </c>
      <c r="R612" s="262" t="s">
        <v>230</v>
      </c>
      <c r="S612" s="262" t="s">
        <v>280</v>
      </c>
      <c r="T612" s="263" t="s">
        <v>441</v>
      </c>
      <c r="U612" s="222">
        <v>0.17083000000000001</v>
      </c>
      <c r="V612" s="222">
        <f>ROUND(E612*U612,2)</f>
        <v>8.5399999999999991</v>
      </c>
      <c r="W612" s="222"/>
      <c r="X612" s="222" t="s">
        <v>399</v>
      </c>
      <c r="Y612" s="222" t="s">
        <v>283</v>
      </c>
      <c r="Z612" s="212"/>
      <c r="AA612" s="212"/>
      <c r="AB612" s="212"/>
      <c r="AC612" s="212"/>
      <c r="AD612" s="212"/>
      <c r="AE612" s="212"/>
      <c r="AF612" s="212"/>
      <c r="AG612" s="212" t="s">
        <v>400</v>
      </c>
      <c r="AH612" s="212"/>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outlineLevel="1" x14ac:dyDescent="0.2">
      <c r="A613" s="257">
        <v>181</v>
      </c>
      <c r="B613" s="258" t="s">
        <v>1177</v>
      </c>
      <c r="C613" s="265" t="s">
        <v>1178</v>
      </c>
      <c r="D613" s="259" t="s">
        <v>564</v>
      </c>
      <c r="E613" s="260">
        <v>55</v>
      </c>
      <c r="F613" s="261"/>
      <c r="G613" s="262">
        <f>ROUND(E613*F613,2)</f>
        <v>0</v>
      </c>
      <c r="H613" s="261"/>
      <c r="I613" s="262">
        <f>ROUND(E613*H613,2)</f>
        <v>0</v>
      </c>
      <c r="J613" s="261"/>
      <c r="K613" s="262">
        <f>ROUND(E613*J613,2)</f>
        <v>0</v>
      </c>
      <c r="L613" s="262">
        <v>21</v>
      </c>
      <c r="M613" s="262">
        <f>G613*(1+L613/100)</f>
        <v>0</v>
      </c>
      <c r="N613" s="260">
        <v>0</v>
      </c>
      <c r="O613" s="260">
        <f>ROUND(E613*N613,2)</f>
        <v>0</v>
      </c>
      <c r="P613" s="260">
        <v>0</v>
      </c>
      <c r="Q613" s="260">
        <f>ROUND(E613*P613,2)</f>
        <v>0</v>
      </c>
      <c r="R613" s="262" t="s">
        <v>230</v>
      </c>
      <c r="S613" s="262" t="s">
        <v>280</v>
      </c>
      <c r="T613" s="263" t="s">
        <v>441</v>
      </c>
      <c r="U613" s="222">
        <v>0.6</v>
      </c>
      <c r="V613" s="222">
        <f>ROUND(E613*U613,2)</f>
        <v>33</v>
      </c>
      <c r="W613" s="222"/>
      <c r="X613" s="222" t="s">
        <v>399</v>
      </c>
      <c r="Y613" s="222" t="s">
        <v>283</v>
      </c>
      <c r="Z613" s="212"/>
      <c r="AA613" s="212"/>
      <c r="AB613" s="212"/>
      <c r="AC613" s="212"/>
      <c r="AD613" s="212"/>
      <c r="AE613" s="212"/>
      <c r="AF613" s="212"/>
      <c r="AG613" s="212" t="s">
        <v>400</v>
      </c>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x14ac:dyDescent="0.2">
      <c r="A614" s="229" t="s">
        <v>275</v>
      </c>
      <c r="B614" s="230" t="s">
        <v>170</v>
      </c>
      <c r="C614" s="246" t="s">
        <v>171</v>
      </c>
      <c r="D614" s="231"/>
      <c r="E614" s="232"/>
      <c r="F614" s="233"/>
      <c r="G614" s="233">
        <f>SUMIF(AG615:AG620,"&lt;&gt;NOR",G615:G620)</f>
        <v>0</v>
      </c>
      <c r="H614" s="233"/>
      <c r="I614" s="233">
        <f>SUM(I615:I620)</f>
        <v>0</v>
      </c>
      <c r="J614" s="233"/>
      <c r="K614" s="233">
        <f>SUM(K615:K620)</f>
        <v>0</v>
      </c>
      <c r="L614" s="233"/>
      <c r="M614" s="233">
        <f>SUM(M615:M620)</f>
        <v>0</v>
      </c>
      <c r="N614" s="232"/>
      <c r="O614" s="232">
        <f>SUM(O615:O620)</f>
        <v>0.28000000000000003</v>
      </c>
      <c r="P614" s="232"/>
      <c r="Q614" s="232">
        <f>SUM(Q615:Q620)</f>
        <v>8.07</v>
      </c>
      <c r="R614" s="233"/>
      <c r="S614" s="233"/>
      <c r="T614" s="234"/>
      <c r="U614" s="228"/>
      <c r="V614" s="228">
        <f>SUM(V615:V620)</f>
        <v>378.92</v>
      </c>
      <c r="W614" s="228"/>
      <c r="X614" s="228"/>
      <c r="Y614" s="228"/>
      <c r="AG614" t="s">
        <v>276</v>
      </c>
    </row>
    <row r="615" spans="1:60" ht="22.5" outlineLevel="1" x14ac:dyDescent="0.2">
      <c r="A615" s="236">
        <v>182</v>
      </c>
      <c r="B615" s="237" t="s">
        <v>1179</v>
      </c>
      <c r="C615" s="247" t="s">
        <v>1180</v>
      </c>
      <c r="D615" s="238" t="s">
        <v>445</v>
      </c>
      <c r="E615" s="239">
        <v>1</v>
      </c>
      <c r="F615" s="240"/>
      <c r="G615" s="241">
        <f>ROUND(E615*F615,2)</f>
        <v>0</v>
      </c>
      <c r="H615" s="240"/>
      <c r="I615" s="241">
        <f>ROUND(E615*H615,2)</f>
        <v>0</v>
      </c>
      <c r="J615" s="240"/>
      <c r="K615" s="241">
        <f>ROUND(E615*J615,2)</f>
        <v>0</v>
      </c>
      <c r="L615" s="241">
        <v>21</v>
      </c>
      <c r="M615" s="241">
        <f>G615*(1+L615/100)</f>
        <v>0</v>
      </c>
      <c r="N615" s="239">
        <v>1.82E-3</v>
      </c>
      <c r="O615" s="239">
        <f>ROUND(E615*N615,2)</f>
        <v>0</v>
      </c>
      <c r="P615" s="239">
        <v>2.5</v>
      </c>
      <c r="Q615" s="239">
        <f>ROUND(E615*P615,2)</f>
        <v>2.5</v>
      </c>
      <c r="R615" s="241" t="s">
        <v>892</v>
      </c>
      <c r="S615" s="241" t="s">
        <v>280</v>
      </c>
      <c r="T615" s="242" t="s">
        <v>441</v>
      </c>
      <c r="U615" s="222">
        <v>8.4260000000000002</v>
      </c>
      <c r="V615" s="222">
        <f>ROUND(E615*U615,2)</f>
        <v>8.43</v>
      </c>
      <c r="W615" s="222"/>
      <c r="X615" s="222" t="s">
        <v>399</v>
      </c>
      <c r="Y615" s="222" t="s">
        <v>283</v>
      </c>
      <c r="Z615" s="212"/>
      <c r="AA615" s="212"/>
      <c r="AB615" s="212"/>
      <c r="AC615" s="212"/>
      <c r="AD615" s="212"/>
      <c r="AE615" s="212"/>
      <c r="AF615" s="212"/>
      <c r="AG615" s="212" t="s">
        <v>400</v>
      </c>
      <c r="AH615" s="212"/>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2" x14ac:dyDescent="0.2">
      <c r="A616" s="219"/>
      <c r="B616" s="220"/>
      <c r="C616" s="264" t="s">
        <v>1181</v>
      </c>
      <c r="D616" s="256"/>
      <c r="E616" s="256"/>
      <c r="F616" s="256"/>
      <c r="G616" s="256"/>
      <c r="H616" s="222"/>
      <c r="I616" s="222"/>
      <c r="J616" s="222"/>
      <c r="K616" s="222"/>
      <c r="L616" s="222"/>
      <c r="M616" s="222"/>
      <c r="N616" s="221"/>
      <c r="O616" s="221"/>
      <c r="P616" s="221"/>
      <c r="Q616" s="221"/>
      <c r="R616" s="222"/>
      <c r="S616" s="222"/>
      <c r="T616" s="222"/>
      <c r="U616" s="222"/>
      <c r="V616" s="222"/>
      <c r="W616" s="222"/>
      <c r="X616" s="222"/>
      <c r="Y616" s="222"/>
      <c r="Z616" s="212"/>
      <c r="AA616" s="212"/>
      <c r="AB616" s="212"/>
      <c r="AC616" s="212"/>
      <c r="AD616" s="212"/>
      <c r="AE616" s="212"/>
      <c r="AF616" s="212"/>
      <c r="AG616" s="212" t="s">
        <v>448</v>
      </c>
      <c r="AH616" s="212"/>
      <c r="AI616" s="212"/>
      <c r="AJ616" s="212"/>
      <c r="AK616" s="212"/>
      <c r="AL616" s="212"/>
      <c r="AM616" s="212"/>
      <c r="AN616" s="212"/>
      <c r="AO616" s="212"/>
      <c r="AP616" s="212"/>
      <c r="AQ616" s="212"/>
      <c r="AR616" s="212"/>
      <c r="AS616" s="212"/>
      <c r="AT616" s="212"/>
      <c r="AU616" s="212"/>
      <c r="AV616" s="212"/>
      <c r="AW616" s="212"/>
      <c r="AX616" s="212"/>
      <c r="AY616" s="212"/>
      <c r="AZ616" s="212"/>
      <c r="BA616" s="243" t="str">
        <f>C616</f>
        <v>základovém nebo nadzákladovém, včetně pomocného lešení o výšce podlahy do 1900 mm a pro zatížení do 1,5 kPa  (150 kg/m2),</v>
      </c>
      <c r="BB616" s="212"/>
      <c r="BC616" s="212"/>
      <c r="BD616" s="212"/>
      <c r="BE616" s="212"/>
      <c r="BF616" s="212"/>
      <c r="BG616" s="212"/>
      <c r="BH616" s="212"/>
    </row>
    <row r="617" spans="1:60" ht="22.5" outlineLevel="1" x14ac:dyDescent="0.2">
      <c r="A617" s="236">
        <v>183</v>
      </c>
      <c r="B617" s="237" t="s">
        <v>975</v>
      </c>
      <c r="C617" s="247" t="s">
        <v>976</v>
      </c>
      <c r="D617" s="238" t="s">
        <v>492</v>
      </c>
      <c r="E617" s="239">
        <v>43</v>
      </c>
      <c r="F617" s="240"/>
      <c r="G617" s="241">
        <f>ROUND(E617*F617,2)</f>
        <v>0</v>
      </c>
      <c r="H617" s="240"/>
      <c r="I617" s="241">
        <f>ROUND(E617*H617,2)</f>
        <v>0</v>
      </c>
      <c r="J617" s="240"/>
      <c r="K617" s="241">
        <f>ROUND(E617*J617,2)</f>
        <v>0</v>
      </c>
      <c r="L617" s="241">
        <v>21</v>
      </c>
      <c r="M617" s="241">
        <f>G617*(1+L617/100)</f>
        <v>0</v>
      </c>
      <c r="N617" s="239">
        <v>4.8999999999999998E-4</v>
      </c>
      <c r="O617" s="239">
        <f>ROUND(E617*N617,2)</f>
        <v>0.02</v>
      </c>
      <c r="P617" s="239">
        <v>3.1E-2</v>
      </c>
      <c r="Q617" s="239">
        <f>ROUND(E617*P617,2)</f>
        <v>1.33</v>
      </c>
      <c r="R617" s="241" t="s">
        <v>892</v>
      </c>
      <c r="S617" s="241" t="s">
        <v>280</v>
      </c>
      <c r="T617" s="242" t="s">
        <v>441</v>
      </c>
      <c r="U617" s="222">
        <v>0.66600000000000004</v>
      </c>
      <c r="V617" s="222">
        <f>ROUND(E617*U617,2)</f>
        <v>28.64</v>
      </c>
      <c r="W617" s="222"/>
      <c r="X617" s="222" t="s">
        <v>399</v>
      </c>
      <c r="Y617" s="222" t="s">
        <v>283</v>
      </c>
      <c r="Z617" s="212"/>
      <c r="AA617" s="212"/>
      <c r="AB617" s="212"/>
      <c r="AC617" s="212"/>
      <c r="AD617" s="212"/>
      <c r="AE617" s="212"/>
      <c r="AF617" s="212"/>
      <c r="AG617" s="212" t="s">
        <v>400</v>
      </c>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2" x14ac:dyDescent="0.2">
      <c r="A618" s="219"/>
      <c r="B618" s="220"/>
      <c r="C618" s="248" t="s">
        <v>961</v>
      </c>
      <c r="D618" s="244"/>
      <c r="E618" s="244"/>
      <c r="F618" s="244"/>
      <c r="G618" s="244"/>
      <c r="H618" s="222"/>
      <c r="I618" s="222"/>
      <c r="J618" s="222"/>
      <c r="K618" s="222"/>
      <c r="L618" s="222"/>
      <c r="M618" s="222"/>
      <c r="N618" s="221"/>
      <c r="O618" s="221"/>
      <c r="P618" s="221"/>
      <c r="Q618" s="221"/>
      <c r="R618" s="222"/>
      <c r="S618" s="222"/>
      <c r="T618" s="222"/>
      <c r="U618" s="222"/>
      <c r="V618" s="222"/>
      <c r="W618" s="222"/>
      <c r="X618" s="222"/>
      <c r="Y618" s="222"/>
      <c r="Z618" s="212"/>
      <c r="AA618" s="212"/>
      <c r="AB618" s="212"/>
      <c r="AC618" s="212"/>
      <c r="AD618" s="212"/>
      <c r="AE618" s="212"/>
      <c r="AF618" s="212"/>
      <c r="AG618" s="212" t="s">
        <v>286</v>
      </c>
      <c r="AH618" s="212"/>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1" x14ac:dyDescent="0.2">
      <c r="A619" s="236">
        <v>184</v>
      </c>
      <c r="B619" s="237" t="s">
        <v>1182</v>
      </c>
      <c r="C619" s="247" t="s">
        <v>1183</v>
      </c>
      <c r="D619" s="238" t="s">
        <v>564</v>
      </c>
      <c r="E619" s="239">
        <v>530</v>
      </c>
      <c r="F619" s="240"/>
      <c r="G619" s="241">
        <f>ROUND(E619*F619,2)</f>
        <v>0</v>
      </c>
      <c r="H619" s="240"/>
      <c r="I619" s="241">
        <f>ROUND(E619*H619,2)</f>
        <v>0</v>
      </c>
      <c r="J619" s="240"/>
      <c r="K619" s="241">
        <f>ROUND(E619*J619,2)</f>
        <v>0</v>
      </c>
      <c r="L619" s="241">
        <v>21</v>
      </c>
      <c r="M619" s="241">
        <f>G619*(1+L619/100)</f>
        <v>0</v>
      </c>
      <c r="N619" s="239">
        <v>4.8999999999999998E-4</v>
      </c>
      <c r="O619" s="239">
        <f>ROUND(E619*N619,2)</f>
        <v>0.26</v>
      </c>
      <c r="P619" s="239">
        <v>8.0000000000000002E-3</v>
      </c>
      <c r="Q619" s="239">
        <f>ROUND(E619*P619,2)</f>
        <v>4.24</v>
      </c>
      <c r="R619" s="241" t="s">
        <v>892</v>
      </c>
      <c r="S619" s="241" t="s">
        <v>280</v>
      </c>
      <c r="T619" s="242" t="s">
        <v>441</v>
      </c>
      <c r="U619" s="222">
        <v>0.64500000000000002</v>
      </c>
      <c r="V619" s="222">
        <f>ROUND(E619*U619,2)</f>
        <v>341.85</v>
      </c>
      <c r="W619" s="222"/>
      <c r="X619" s="222" t="s">
        <v>399</v>
      </c>
      <c r="Y619" s="222" t="s">
        <v>283</v>
      </c>
      <c r="Z619" s="212"/>
      <c r="AA619" s="212"/>
      <c r="AB619" s="212"/>
      <c r="AC619" s="212"/>
      <c r="AD619" s="212"/>
      <c r="AE619" s="212"/>
      <c r="AF619" s="212"/>
      <c r="AG619" s="212" t="s">
        <v>400</v>
      </c>
      <c r="AH619" s="212"/>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2" x14ac:dyDescent="0.2">
      <c r="A620" s="219"/>
      <c r="B620" s="220"/>
      <c r="C620" s="248" t="s">
        <v>961</v>
      </c>
      <c r="D620" s="244"/>
      <c r="E620" s="244"/>
      <c r="F620" s="244"/>
      <c r="G620" s="244"/>
      <c r="H620" s="222"/>
      <c r="I620" s="222"/>
      <c r="J620" s="222"/>
      <c r="K620" s="222"/>
      <c r="L620" s="222"/>
      <c r="M620" s="222"/>
      <c r="N620" s="221"/>
      <c r="O620" s="221"/>
      <c r="P620" s="221"/>
      <c r="Q620" s="221"/>
      <c r="R620" s="222"/>
      <c r="S620" s="222"/>
      <c r="T620" s="222"/>
      <c r="U620" s="222"/>
      <c r="V620" s="222"/>
      <c r="W620" s="222"/>
      <c r="X620" s="222"/>
      <c r="Y620" s="222"/>
      <c r="Z620" s="212"/>
      <c r="AA620" s="212"/>
      <c r="AB620" s="212"/>
      <c r="AC620" s="212"/>
      <c r="AD620" s="212"/>
      <c r="AE620" s="212"/>
      <c r="AF620" s="212"/>
      <c r="AG620" s="212" t="s">
        <v>286</v>
      </c>
      <c r="AH620" s="212"/>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x14ac:dyDescent="0.2">
      <c r="A621" s="229" t="s">
        <v>275</v>
      </c>
      <c r="B621" s="230" t="s">
        <v>230</v>
      </c>
      <c r="C621" s="246" t="s">
        <v>231</v>
      </c>
      <c r="D621" s="231"/>
      <c r="E621" s="232"/>
      <c r="F621" s="233"/>
      <c r="G621" s="233">
        <f>SUMIF(AG622:AG681,"&lt;&gt;NOR",G622:G681)</f>
        <v>0</v>
      </c>
      <c r="H621" s="233"/>
      <c r="I621" s="233">
        <f>SUM(I622:I681)</f>
        <v>0</v>
      </c>
      <c r="J621" s="233"/>
      <c r="K621" s="233">
        <f>SUM(K622:K681)</f>
        <v>0</v>
      </c>
      <c r="L621" s="233"/>
      <c r="M621" s="233">
        <f>SUM(M622:M681)</f>
        <v>0</v>
      </c>
      <c r="N621" s="232"/>
      <c r="O621" s="232">
        <f>SUM(O622:O681)</f>
        <v>0</v>
      </c>
      <c r="P621" s="232"/>
      <c r="Q621" s="232">
        <f>SUM(Q622:Q681)</f>
        <v>0</v>
      </c>
      <c r="R621" s="233"/>
      <c r="S621" s="233"/>
      <c r="T621" s="234"/>
      <c r="U621" s="228"/>
      <c r="V621" s="228">
        <f>SUM(V622:V681)</f>
        <v>0</v>
      </c>
      <c r="W621" s="228"/>
      <c r="X621" s="228"/>
      <c r="Y621" s="228"/>
      <c r="AG621" t="s">
        <v>276</v>
      </c>
    </row>
    <row r="622" spans="1:60" outlineLevel="1" x14ac:dyDescent="0.2">
      <c r="A622" s="257">
        <v>185</v>
      </c>
      <c r="B622" s="258" t="s">
        <v>1184</v>
      </c>
      <c r="C622" s="265" t="s">
        <v>1185</v>
      </c>
      <c r="D622" s="259" t="s">
        <v>886</v>
      </c>
      <c r="E622" s="260">
        <v>1</v>
      </c>
      <c r="F622" s="261"/>
      <c r="G622" s="262">
        <f>ROUND(E622*F622,2)</f>
        <v>0</v>
      </c>
      <c r="H622" s="261"/>
      <c r="I622" s="262">
        <f>ROUND(E622*H622,2)</f>
        <v>0</v>
      </c>
      <c r="J622" s="261"/>
      <c r="K622" s="262">
        <f>ROUND(E622*J622,2)</f>
        <v>0</v>
      </c>
      <c r="L622" s="262">
        <v>21</v>
      </c>
      <c r="M622" s="262">
        <f>G622*(1+L622/100)</f>
        <v>0</v>
      </c>
      <c r="N622" s="260">
        <v>0</v>
      </c>
      <c r="O622" s="260">
        <f>ROUND(E622*N622,2)</f>
        <v>0</v>
      </c>
      <c r="P622" s="260">
        <v>0</v>
      </c>
      <c r="Q622" s="260">
        <f>ROUND(E622*P622,2)</f>
        <v>0</v>
      </c>
      <c r="R622" s="262"/>
      <c r="S622" s="262" t="s">
        <v>316</v>
      </c>
      <c r="T622" s="263" t="s">
        <v>281</v>
      </c>
      <c r="U622" s="222">
        <v>0</v>
      </c>
      <c r="V622" s="222">
        <f>ROUND(E622*U622,2)</f>
        <v>0</v>
      </c>
      <c r="W622" s="222"/>
      <c r="X622" s="222" t="s">
        <v>831</v>
      </c>
      <c r="Y622" s="222" t="s">
        <v>283</v>
      </c>
      <c r="Z622" s="212"/>
      <c r="AA622" s="212"/>
      <c r="AB622" s="212"/>
      <c r="AC622" s="212"/>
      <c r="AD622" s="212"/>
      <c r="AE622" s="212"/>
      <c r="AF622" s="212"/>
      <c r="AG622" s="212" t="s">
        <v>832</v>
      </c>
      <c r="AH622" s="212"/>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1" x14ac:dyDescent="0.2">
      <c r="A623" s="257">
        <v>186</v>
      </c>
      <c r="B623" s="258" t="s">
        <v>1186</v>
      </c>
      <c r="C623" s="265" t="s">
        <v>1187</v>
      </c>
      <c r="D623" s="259" t="s">
        <v>886</v>
      </c>
      <c r="E623" s="260">
        <v>1</v>
      </c>
      <c r="F623" s="261"/>
      <c r="G623" s="262">
        <f>ROUND(E623*F623,2)</f>
        <v>0</v>
      </c>
      <c r="H623" s="261"/>
      <c r="I623" s="262">
        <f>ROUND(E623*H623,2)</f>
        <v>0</v>
      </c>
      <c r="J623" s="261"/>
      <c r="K623" s="262">
        <f>ROUND(E623*J623,2)</f>
        <v>0</v>
      </c>
      <c r="L623" s="262">
        <v>21</v>
      </c>
      <c r="M623" s="262">
        <f>G623*(1+L623/100)</f>
        <v>0</v>
      </c>
      <c r="N623" s="260">
        <v>0</v>
      </c>
      <c r="O623" s="260">
        <f>ROUND(E623*N623,2)</f>
        <v>0</v>
      </c>
      <c r="P623" s="260">
        <v>0</v>
      </c>
      <c r="Q623" s="260">
        <f>ROUND(E623*P623,2)</f>
        <v>0</v>
      </c>
      <c r="R623" s="262"/>
      <c r="S623" s="262" t="s">
        <v>316</v>
      </c>
      <c r="T623" s="263" t="s">
        <v>281</v>
      </c>
      <c r="U623" s="222">
        <v>0</v>
      </c>
      <c r="V623" s="222">
        <f>ROUND(E623*U623,2)</f>
        <v>0</v>
      </c>
      <c r="W623" s="222"/>
      <c r="X623" s="222" t="s">
        <v>831</v>
      </c>
      <c r="Y623" s="222" t="s">
        <v>283</v>
      </c>
      <c r="Z623" s="212"/>
      <c r="AA623" s="212"/>
      <c r="AB623" s="212"/>
      <c r="AC623" s="212"/>
      <c r="AD623" s="212"/>
      <c r="AE623" s="212"/>
      <c r="AF623" s="212"/>
      <c r="AG623" s="212" t="s">
        <v>832</v>
      </c>
      <c r="AH623" s="212"/>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1" x14ac:dyDescent="0.2">
      <c r="A624" s="257">
        <v>187</v>
      </c>
      <c r="B624" s="258" t="s">
        <v>1188</v>
      </c>
      <c r="C624" s="265" t="s">
        <v>1189</v>
      </c>
      <c r="D624" s="259" t="s">
        <v>886</v>
      </c>
      <c r="E624" s="260">
        <v>1</v>
      </c>
      <c r="F624" s="261"/>
      <c r="G624" s="262">
        <f>ROUND(E624*F624,2)</f>
        <v>0</v>
      </c>
      <c r="H624" s="261"/>
      <c r="I624" s="262">
        <f>ROUND(E624*H624,2)</f>
        <v>0</v>
      </c>
      <c r="J624" s="261"/>
      <c r="K624" s="262">
        <f>ROUND(E624*J624,2)</f>
        <v>0</v>
      </c>
      <c r="L624" s="262">
        <v>21</v>
      </c>
      <c r="M624" s="262">
        <f>G624*(1+L624/100)</f>
        <v>0</v>
      </c>
      <c r="N624" s="260">
        <v>0</v>
      </c>
      <c r="O624" s="260">
        <f>ROUND(E624*N624,2)</f>
        <v>0</v>
      </c>
      <c r="P624" s="260">
        <v>0</v>
      </c>
      <c r="Q624" s="260">
        <f>ROUND(E624*P624,2)</f>
        <v>0</v>
      </c>
      <c r="R624" s="262"/>
      <c r="S624" s="262" t="s">
        <v>316</v>
      </c>
      <c r="T624" s="263" t="s">
        <v>281</v>
      </c>
      <c r="U624" s="222">
        <v>0</v>
      </c>
      <c r="V624" s="222">
        <f>ROUND(E624*U624,2)</f>
        <v>0</v>
      </c>
      <c r="W624" s="222"/>
      <c r="X624" s="222" t="s">
        <v>831</v>
      </c>
      <c r="Y624" s="222" t="s">
        <v>283</v>
      </c>
      <c r="Z624" s="212"/>
      <c r="AA624" s="212"/>
      <c r="AB624" s="212"/>
      <c r="AC624" s="212"/>
      <c r="AD624" s="212"/>
      <c r="AE624" s="212"/>
      <c r="AF624" s="212"/>
      <c r="AG624" s="212" t="s">
        <v>832</v>
      </c>
      <c r="AH624" s="212"/>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1" x14ac:dyDescent="0.2">
      <c r="A625" s="257">
        <v>188</v>
      </c>
      <c r="B625" s="258" t="s">
        <v>1190</v>
      </c>
      <c r="C625" s="265" t="s">
        <v>1191</v>
      </c>
      <c r="D625" s="259" t="s">
        <v>886</v>
      </c>
      <c r="E625" s="260">
        <v>1</v>
      </c>
      <c r="F625" s="261"/>
      <c r="G625" s="262">
        <f>ROUND(E625*F625,2)</f>
        <v>0</v>
      </c>
      <c r="H625" s="261"/>
      <c r="I625" s="262">
        <f>ROUND(E625*H625,2)</f>
        <v>0</v>
      </c>
      <c r="J625" s="261"/>
      <c r="K625" s="262">
        <f>ROUND(E625*J625,2)</f>
        <v>0</v>
      </c>
      <c r="L625" s="262">
        <v>21</v>
      </c>
      <c r="M625" s="262">
        <f>G625*(1+L625/100)</f>
        <v>0</v>
      </c>
      <c r="N625" s="260">
        <v>0</v>
      </c>
      <c r="O625" s="260">
        <f>ROUND(E625*N625,2)</f>
        <v>0</v>
      </c>
      <c r="P625" s="260">
        <v>0</v>
      </c>
      <c r="Q625" s="260">
        <f>ROUND(E625*P625,2)</f>
        <v>0</v>
      </c>
      <c r="R625" s="262"/>
      <c r="S625" s="262" t="s">
        <v>316</v>
      </c>
      <c r="T625" s="263" t="s">
        <v>281</v>
      </c>
      <c r="U625" s="222">
        <v>0</v>
      </c>
      <c r="V625" s="222">
        <f>ROUND(E625*U625,2)</f>
        <v>0</v>
      </c>
      <c r="W625" s="222"/>
      <c r="X625" s="222" t="s">
        <v>831</v>
      </c>
      <c r="Y625" s="222" t="s">
        <v>283</v>
      </c>
      <c r="Z625" s="212"/>
      <c r="AA625" s="212"/>
      <c r="AB625" s="212"/>
      <c r="AC625" s="212"/>
      <c r="AD625" s="212"/>
      <c r="AE625" s="212"/>
      <c r="AF625" s="212"/>
      <c r="AG625" s="212" t="s">
        <v>832</v>
      </c>
      <c r="AH625" s="212"/>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1" x14ac:dyDescent="0.2">
      <c r="A626" s="257">
        <v>189</v>
      </c>
      <c r="B626" s="258" t="s">
        <v>1192</v>
      </c>
      <c r="C626" s="265" t="s">
        <v>1193</v>
      </c>
      <c r="D626" s="259" t="s">
        <v>886</v>
      </c>
      <c r="E626" s="260">
        <v>1</v>
      </c>
      <c r="F626" s="261"/>
      <c r="G626" s="262">
        <f>ROUND(E626*F626,2)</f>
        <v>0</v>
      </c>
      <c r="H626" s="261"/>
      <c r="I626" s="262">
        <f>ROUND(E626*H626,2)</f>
        <v>0</v>
      </c>
      <c r="J626" s="261"/>
      <c r="K626" s="262">
        <f>ROUND(E626*J626,2)</f>
        <v>0</v>
      </c>
      <c r="L626" s="262">
        <v>21</v>
      </c>
      <c r="M626" s="262">
        <f>G626*(1+L626/100)</f>
        <v>0</v>
      </c>
      <c r="N626" s="260">
        <v>0</v>
      </c>
      <c r="O626" s="260">
        <f>ROUND(E626*N626,2)</f>
        <v>0</v>
      </c>
      <c r="P626" s="260">
        <v>0</v>
      </c>
      <c r="Q626" s="260">
        <f>ROUND(E626*P626,2)</f>
        <v>0</v>
      </c>
      <c r="R626" s="262"/>
      <c r="S626" s="262" t="s">
        <v>316</v>
      </c>
      <c r="T626" s="263" t="s">
        <v>281</v>
      </c>
      <c r="U626" s="222">
        <v>0</v>
      </c>
      <c r="V626" s="222">
        <f>ROUND(E626*U626,2)</f>
        <v>0</v>
      </c>
      <c r="W626" s="222"/>
      <c r="X626" s="222" t="s">
        <v>831</v>
      </c>
      <c r="Y626" s="222" t="s">
        <v>283</v>
      </c>
      <c r="Z626" s="212"/>
      <c r="AA626" s="212"/>
      <c r="AB626" s="212"/>
      <c r="AC626" s="212"/>
      <c r="AD626" s="212"/>
      <c r="AE626" s="212"/>
      <c r="AF626" s="212"/>
      <c r="AG626" s="212" t="s">
        <v>832</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1" x14ac:dyDescent="0.2">
      <c r="A627" s="257">
        <v>190</v>
      </c>
      <c r="B627" s="258" t="s">
        <v>1194</v>
      </c>
      <c r="C627" s="265" t="s">
        <v>1195</v>
      </c>
      <c r="D627" s="259" t="s">
        <v>886</v>
      </c>
      <c r="E627" s="260">
        <v>5</v>
      </c>
      <c r="F627" s="261"/>
      <c r="G627" s="262">
        <f>ROUND(E627*F627,2)</f>
        <v>0</v>
      </c>
      <c r="H627" s="261"/>
      <c r="I627" s="262">
        <f>ROUND(E627*H627,2)</f>
        <v>0</v>
      </c>
      <c r="J627" s="261"/>
      <c r="K627" s="262">
        <f>ROUND(E627*J627,2)</f>
        <v>0</v>
      </c>
      <c r="L627" s="262">
        <v>21</v>
      </c>
      <c r="M627" s="262">
        <f>G627*(1+L627/100)</f>
        <v>0</v>
      </c>
      <c r="N627" s="260">
        <v>0</v>
      </c>
      <c r="O627" s="260">
        <f>ROUND(E627*N627,2)</f>
        <v>0</v>
      </c>
      <c r="P627" s="260">
        <v>0</v>
      </c>
      <c r="Q627" s="260">
        <f>ROUND(E627*P627,2)</f>
        <v>0</v>
      </c>
      <c r="R627" s="262"/>
      <c r="S627" s="262" t="s">
        <v>316</v>
      </c>
      <c r="T627" s="263" t="s">
        <v>281</v>
      </c>
      <c r="U627" s="222">
        <v>0</v>
      </c>
      <c r="V627" s="222">
        <f>ROUND(E627*U627,2)</f>
        <v>0</v>
      </c>
      <c r="W627" s="222"/>
      <c r="X627" s="222" t="s">
        <v>831</v>
      </c>
      <c r="Y627" s="222" t="s">
        <v>283</v>
      </c>
      <c r="Z627" s="212"/>
      <c r="AA627" s="212"/>
      <c r="AB627" s="212"/>
      <c r="AC627" s="212"/>
      <c r="AD627" s="212"/>
      <c r="AE627" s="212"/>
      <c r="AF627" s="212"/>
      <c r="AG627" s="212" t="s">
        <v>832</v>
      </c>
      <c r="AH627" s="212"/>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outlineLevel="1" x14ac:dyDescent="0.2">
      <c r="A628" s="257">
        <v>191</v>
      </c>
      <c r="B628" s="258" t="s">
        <v>1196</v>
      </c>
      <c r="C628" s="265" t="s">
        <v>1197</v>
      </c>
      <c r="D628" s="259" t="s">
        <v>886</v>
      </c>
      <c r="E628" s="260">
        <v>1</v>
      </c>
      <c r="F628" s="261"/>
      <c r="G628" s="262">
        <f>ROUND(E628*F628,2)</f>
        <v>0</v>
      </c>
      <c r="H628" s="261"/>
      <c r="I628" s="262">
        <f>ROUND(E628*H628,2)</f>
        <v>0</v>
      </c>
      <c r="J628" s="261"/>
      <c r="K628" s="262">
        <f>ROUND(E628*J628,2)</f>
        <v>0</v>
      </c>
      <c r="L628" s="262">
        <v>21</v>
      </c>
      <c r="M628" s="262">
        <f>G628*(1+L628/100)</f>
        <v>0</v>
      </c>
      <c r="N628" s="260">
        <v>0</v>
      </c>
      <c r="O628" s="260">
        <f>ROUND(E628*N628,2)</f>
        <v>0</v>
      </c>
      <c r="P628" s="260">
        <v>0</v>
      </c>
      <c r="Q628" s="260">
        <f>ROUND(E628*P628,2)</f>
        <v>0</v>
      </c>
      <c r="R628" s="262"/>
      <c r="S628" s="262" t="s">
        <v>316</v>
      </c>
      <c r="T628" s="263" t="s">
        <v>281</v>
      </c>
      <c r="U628" s="222">
        <v>0</v>
      </c>
      <c r="V628" s="222">
        <f>ROUND(E628*U628,2)</f>
        <v>0</v>
      </c>
      <c r="W628" s="222"/>
      <c r="X628" s="222" t="s">
        <v>831</v>
      </c>
      <c r="Y628" s="222" t="s">
        <v>283</v>
      </c>
      <c r="Z628" s="212"/>
      <c r="AA628" s="212"/>
      <c r="AB628" s="212"/>
      <c r="AC628" s="212"/>
      <c r="AD628" s="212"/>
      <c r="AE628" s="212"/>
      <c r="AF628" s="212"/>
      <c r="AG628" s="212" t="s">
        <v>832</v>
      </c>
      <c r="AH628" s="212"/>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1" x14ac:dyDescent="0.2">
      <c r="A629" s="257">
        <v>192</v>
      </c>
      <c r="B629" s="258" t="s">
        <v>1198</v>
      </c>
      <c r="C629" s="265" t="s">
        <v>1199</v>
      </c>
      <c r="D629" s="259" t="s">
        <v>886</v>
      </c>
      <c r="E629" s="260">
        <v>5</v>
      </c>
      <c r="F629" s="261"/>
      <c r="G629" s="262">
        <f>ROUND(E629*F629,2)</f>
        <v>0</v>
      </c>
      <c r="H629" s="261"/>
      <c r="I629" s="262">
        <f>ROUND(E629*H629,2)</f>
        <v>0</v>
      </c>
      <c r="J629" s="261"/>
      <c r="K629" s="262">
        <f>ROUND(E629*J629,2)</f>
        <v>0</v>
      </c>
      <c r="L629" s="262">
        <v>21</v>
      </c>
      <c r="M629" s="262">
        <f>G629*(1+L629/100)</f>
        <v>0</v>
      </c>
      <c r="N629" s="260">
        <v>0</v>
      </c>
      <c r="O629" s="260">
        <f>ROUND(E629*N629,2)</f>
        <v>0</v>
      </c>
      <c r="P629" s="260">
        <v>0</v>
      </c>
      <c r="Q629" s="260">
        <f>ROUND(E629*P629,2)</f>
        <v>0</v>
      </c>
      <c r="R629" s="262"/>
      <c r="S629" s="262" t="s">
        <v>316</v>
      </c>
      <c r="T629" s="263" t="s">
        <v>281</v>
      </c>
      <c r="U629" s="222">
        <v>0</v>
      </c>
      <c r="V629" s="222">
        <f>ROUND(E629*U629,2)</f>
        <v>0</v>
      </c>
      <c r="W629" s="222"/>
      <c r="X629" s="222" t="s">
        <v>831</v>
      </c>
      <c r="Y629" s="222" t="s">
        <v>283</v>
      </c>
      <c r="Z629" s="212"/>
      <c r="AA629" s="212"/>
      <c r="AB629" s="212"/>
      <c r="AC629" s="212"/>
      <c r="AD629" s="212"/>
      <c r="AE629" s="212"/>
      <c r="AF629" s="212"/>
      <c r="AG629" s="212" t="s">
        <v>832</v>
      </c>
      <c r="AH629" s="212"/>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1" x14ac:dyDescent="0.2">
      <c r="A630" s="257">
        <v>193</v>
      </c>
      <c r="B630" s="258" t="s">
        <v>1200</v>
      </c>
      <c r="C630" s="265" t="s">
        <v>1201</v>
      </c>
      <c r="D630" s="259" t="s">
        <v>886</v>
      </c>
      <c r="E630" s="260">
        <v>1</v>
      </c>
      <c r="F630" s="261"/>
      <c r="G630" s="262">
        <f>ROUND(E630*F630,2)</f>
        <v>0</v>
      </c>
      <c r="H630" s="261"/>
      <c r="I630" s="262">
        <f>ROUND(E630*H630,2)</f>
        <v>0</v>
      </c>
      <c r="J630" s="261"/>
      <c r="K630" s="262">
        <f>ROUND(E630*J630,2)</f>
        <v>0</v>
      </c>
      <c r="L630" s="262">
        <v>21</v>
      </c>
      <c r="M630" s="262">
        <f>G630*(1+L630/100)</f>
        <v>0</v>
      </c>
      <c r="N630" s="260">
        <v>0</v>
      </c>
      <c r="O630" s="260">
        <f>ROUND(E630*N630,2)</f>
        <v>0</v>
      </c>
      <c r="P630" s="260">
        <v>0</v>
      </c>
      <c r="Q630" s="260">
        <f>ROUND(E630*P630,2)</f>
        <v>0</v>
      </c>
      <c r="R630" s="262"/>
      <c r="S630" s="262" t="s">
        <v>316</v>
      </c>
      <c r="T630" s="263" t="s">
        <v>281</v>
      </c>
      <c r="U630" s="222">
        <v>0</v>
      </c>
      <c r="V630" s="222">
        <f>ROUND(E630*U630,2)</f>
        <v>0</v>
      </c>
      <c r="W630" s="222"/>
      <c r="X630" s="222" t="s">
        <v>831</v>
      </c>
      <c r="Y630" s="222" t="s">
        <v>283</v>
      </c>
      <c r="Z630" s="212"/>
      <c r="AA630" s="212"/>
      <c r="AB630" s="212"/>
      <c r="AC630" s="212"/>
      <c r="AD630" s="212"/>
      <c r="AE630" s="212"/>
      <c r="AF630" s="212"/>
      <c r="AG630" s="212" t="s">
        <v>832</v>
      </c>
      <c r="AH630" s="212"/>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1" x14ac:dyDescent="0.2">
      <c r="A631" s="257">
        <v>194</v>
      </c>
      <c r="B631" s="258" t="s">
        <v>1202</v>
      </c>
      <c r="C631" s="265" t="s">
        <v>1203</v>
      </c>
      <c r="D631" s="259" t="s">
        <v>886</v>
      </c>
      <c r="E631" s="260">
        <v>1</v>
      </c>
      <c r="F631" s="261"/>
      <c r="G631" s="262">
        <f>ROUND(E631*F631,2)</f>
        <v>0</v>
      </c>
      <c r="H631" s="261"/>
      <c r="I631" s="262">
        <f>ROUND(E631*H631,2)</f>
        <v>0</v>
      </c>
      <c r="J631" s="261"/>
      <c r="K631" s="262">
        <f>ROUND(E631*J631,2)</f>
        <v>0</v>
      </c>
      <c r="L631" s="262">
        <v>21</v>
      </c>
      <c r="M631" s="262">
        <f>G631*(1+L631/100)</f>
        <v>0</v>
      </c>
      <c r="N631" s="260">
        <v>0</v>
      </c>
      <c r="O631" s="260">
        <f>ROUND(E631*N631,2)</f>
        <v>0</v>
      </c>
      <c r="P631" s="260">
        <v>0</v>
      </c>
      <c r="Q631" s="260">
        <f>ROUND(E631*P631,2)</f>
        <v>0</v>
      </c>
      <c r="R631" s="262"/>
      <c r="S631" s="262" t="s">
        <v>316</v>
      </c>
      <c r="T631" s="263" t="s">
        <v>281</v>
      </c>
      <c r="U631" s="222">
        <v>0</v>
      </c>
      <c r="V631" s="222">
        <f>ROUND(E631*U631,2)</f>
        <v>0</v>
      </c>
      <c r="W631" s="222"/>
      <c r="X631" s="222" t="s">
        <v>831</v>
      </c>
      <c r="Y631" s="222" t="s">
        <v>283</v>
      </c>
      <c r="Z631" s="212"/>
      <c r="AA631" s="212"/>
      <c r="AB631" s="212"/>
      <c r="AC631" s="212"/>
      <c r="AD631" s="212"/>
      <c r="AE631" s="212"/>
      <c r="AF631" s="212"/>
      <c r="AG631" s="212" t="s">
        <v>832</v>
      </c>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1" x14ac:dyDescent="0.2">
      <c r="A632" s="257">
        <v>195</v>
      </c>
      <c r="B632" s="258" t="s">
        <v>1204</v>
      </c>
      <c r="C632" s="265" t="s">
        <v>1205</v>
      </c>
      <c r="D632" s="259" t="s">
        <v>886</v>
      </c>
      <c r="E632" s="260">
        <v>1</v>
      </c>
      <c r="F632" s="261"/>
      <c r="G632" s="262">
        <f>ROUND(E632*F632,2)</f>
        <v>0</v>
      </c>
      <c r="H632" s="261"/>
      <c r="I632" s="262">
        <f>ROUND(E632*H632,2)</f>
        <v>0</v>
      </c>
      <c r="J632" s="261"/>
      <c r="K632" s="262">
        <f>ROUND(E632*J632,2)</f>
        <v>0</v>
      </c>
      <c r="L632" s="262">
        <v>21</v>
      </c>
      <c r="M632" s="262">
        <f>G632*(1+L632/100)</f>
        <v>0</v>
      </c>
      <c r="N632" s="260">
        <v>0</v>
      </c>
      <c r="O632" s="260">
        <f>ROUND(E632*N632,2)</f>
        <v>0</v>
      </c>
      <c r="P632" s="260">
        <v>0</v>
      </c>
      <c r="Q632" s="260">
        <f>ROUND(E632*P632,2)</f>
        <v>0</v>
      </c>
      <c r="R632" s="262"/>
      <c r="S632" s="262" t="s">
        <v>316</v>
      </c>
      <c r="T632" s="263" t="s">
        <v>281</v>
      </c>
      <c r="U632" s="222">
        <v>0</v>
      </c>
      <c r="V632" s="222">
        <f>ROUND(E632*U632,2)</f>
        <v>0</v>
      </c>
      <c r="W632" s="222"/>
      <c r="X632" s="222" t="s">
        <v>831</v>
      </c>
      <c r="Y632" s="222" t="s">
        <v>283</v>
      </c>
      <c r="Z632" s="212"/>
      <c r="AA632" s="212"/>
      <c r="AB632" s="212"/>
      <c r="AC632" s="212"/>
      <c r="AD632" s="212"/>
      <c r="AE632" s="212"/>
      <c r="AF632" s="212"/>
      <c r="AG632" s="212" t="s">
        <v>832</v>
      </c>
      <c r="AH632" s="212"/>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1" x14ac:dyDescent="0.2">
      <c r="A633" s="257">
        <v>196</v>
      </c>
      <c r="B633" s="258" t="s">
        <v>1206</v>
      </c>
      <c r="C633" s="265" t="s">
        <v>1207</v>
      </c>
      <c r="D633" s="259" t="s">
        <v>1110</v>
      </c>
      <c r="E633" s="260">
        <v>1</v>
      </c>
      <c r="F633" s="261"/>
      <c r="G633" s="262">
        <f>ROUND(E633*F633,2)</f>
        <v>0</v>
      </c>
      <c r="H633" s="261"/>
      <c r="I633" s="262">
        <f>ROUND(E633*H633,2)</f>
        <v>0</v>
      </c>
      <c r="J633" s="261"/>
      <c r="K633" s="262">
        <f>ROUND(E633*J633,2)</f>
        <v>0</v>
      </c>
      <c r="L633" s="262">
        <v>21</v>
      </c>
      <c r="M633" s="262">
        <f>G633*(1+L633/100)</f>
        <v>0</v>
      </c>
      <c r="N633" s="260">
        <v>0</v>
      </c>
      <c r="O633" s="260">
        <f>ROUND(E633*N633,2)</f>
        <v>0</v>
      </c>
      <c r="P633" s="260">
        <v>0</v>
      </c>
      <c r="Q633" s="260">
        <f>ROUND(E633*P633,2)</f>
        <v>0</v>
      </c>
      <c r="R633" s="262"/>
      <c r="S633" s="262" t="s">
        <v>316</v>
      </c>
      <c r="T633" s="263" t="s">
        <v>281</v>
      </c>
      <c r="U633" s="222">
        <v>0</v>
      </c>
      <c r="V633" s="222">
        <f>ROUND(E633*U633,2)</f>
        <v>0</v>
      </c>
      <c r="W633" s="222"/>
      <c r="X633" s="222" t="s">
        <v>831</v>
      </c>
      <c r="Y633" s="222" t="s">
        <v>283</v>
      </c>
      <c r="Z633" s="212"/>
      <c r="AA633" s="212"/>
      <c r="AB633" s="212"/>
      <c r="AC633" s="212"/>
      <c r="AD633" s="212"/>
      <c r="AE633" s="212"/>
      <c r="AF633" s="212"/>
      <c r="AG633" s="212" t="s">
        <v>832</v>
      </c>
      <c r="AH633" s="212"/>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1" x14ac:dyDescent="0.2">
      <c r="A634" s="257">
        <v>197</v>
      </c>
      <c r="B634" s="258" t="s">
        <v>1208</v>
      </c>
      <c r="C634" s="265" t="s">
        <v>1209</v>
      </c>
      <c r="D634" s="259" t="s">
        <v>1110</v>
      </c>
      <c r="E634" s="260">
        <v>1</v>
      </c>
      <c r="F634" s="261"/>
      <c r="G634" s="262">
        <f>ROUND(E634*F634,2)</f>
        <v>0</v>
      </c>
      <c r="H634" s="261"/>
      <c r="I634" s="262">
        <f>ROUND(E634*H634,2)</f>
        <v>0</v>
      </c>
      <c r="J634" s="261"/>
      <c r="K634" s="262">
        <f>ROUND(E634*J634,2)</f>
        <v>0</v>
      </c>
      <c r="L634" s="262">
        <v>21</v>
      </c>
      <c r="M634" s="262">
        <f>G634*(1+L634/100)</f>
        <v>0</v>
      </c>
      <c r="N634" s="260">
        <v>0</v>
      </c>
      <c r="O634" s="260">
        <f>ROUND(E634*N634,2)</f>
        <v>0</v>
      </c>
      <c r="P634" s="260">
        <v>0</v>
      </c>
      <c r="Q634" s="260">
        <f>ROUND(E634*P634,2)</f>
        <v>0</v>
      </c>
      <c r="R634" s="262"/>
      <c r="S634" s="262" t="s">
        <v>316</v>
      </c>
      <c r="T634" s="263" t="s">
        <v>281</v>
      </c>
      <c r="U634" s="222">
        <v>0</v>
      </c>
      <c r="V634" s="222">
        <f>ROUND(E634*U634,2)</f>
        <v>0</v>
      </c>
      <c r="W634" s="222"/>
      <c r="X634" s="222" t="s">
        <v>831</v>
      </c>
      <c r="Y634" s="222" t="s">
        <v>283</v>
      </c>
      <c r="Z634" s="212"/>
      <c r="AA634" s="212"/>
      <c r="AB634" s="212"/>
      <c r="AC634" s="212"/>
      <c r="AD634" s="212"/>
      <c r="AE634" s="212"/>
      <c r="AF634" s="212"/>
      <c r="AG634" s="212" t="s">
        <v>832</v>
      </c>
      <c r="AH634" s="212"/>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1" x14ac:dyDescent="0.2">
      <c r="A635" s="257">
        <v>198</v>
      </c>
      <c r="B635" s="258" t="s">
        <v>1210</v>
      </c>
      <c r="C635" s="265" t="s">
        <v>1211</v>
      </c>
      <c r="D635" s="259" t="s">
        <v>1110</v>
      </c>
      <c r="E635" s="260">
        <v>485</v>
      </c>
      <c r="F635" s="261"/>
      <c r="G635" s="262">
        <f>ROUND(E635*F635,2)</f>
        <v>0</v>
      </c>
      <c r="H635" s="261"/>
      <c r="I635" s="262">
        <f>ROUND(E635*H635,2)</f>
        <v>0</v>
      </c>
      <c r="J635" s="261"/>
      <c r="K635" s="262">
        <f>ROUND(E635*J635,2)</f>
        <v>0</v>
      </c>
      <c r="L635" s="262">
        <v>21</v>
      </c>
      <c r="M635" s="262">
        <f>G635*(1+L635/100)</f>
        <v>0</v>
      </c>
      <c r="N635" s="260">
        <v>0</v>
      </c>
      <c r="O635" s="260">
        <f>ROUND(E635*N635,2)</f>
        <v>0</v>
      </c>
      <c r="P635" s="260">
        <v>0</v>
      </c>
      <c r="Q635" s="260">
        <f>ROUND(E635*P635,2)</f>
        <v>0</v>
      </c>
      <c r="R635" s="262"/>
      <c r="S635" s="262" t="s">
        <v>316</v>
      </c>
      <c r="T635" s="263" t="s">
        <v>281</v>
      </c>
      <c r="U635" s="222">
        <v>0</v>
      </c>
      <c r="V635" s="222">
        <f>ROUND(E635*U635,2)</f>
        <v>0</v>
      </c>
      <c r="W635" s="222"/>
      <c r="X635" s="222" t="s">
        <v>831</v>
      </c>
      <c r="Y635" s="222" t="s">
        <v>283</v>
      </c>
      <c r="Z635" s="212"/>
      <c r="AA635" s="212"/>
      <c r="AB635" s="212"/>
      <c r="AC635" s="212"/>
      <c r="AD635" s="212"/>
      <c r="AE635" s="212"/>
      <c r="AF635" s="212"/>
      <c r="AG635" s="212" t="s">
        <v>832</v>
      </c>
      <c r="AH635" s="212"/>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1" x14ac:dyDescent="0.2">
      <c r="A636" s="257">
        <v>199</v>
      </c>
      <c r="B636" s="258" t="s">
        <v>1212</v>
      </c>
      <c r="C636" s="265" t="s">
        <v>1213</v>
      </c>
      <c r="D636" s="259" t="s">
        <v>1110</v>
      </c>
      <c r="E636" s="260">
        <v>22</v>
      </c>
      <c r="F636" s="261"/>
      <c r="G636" s="262">
        <f>ROUND(E636*F636,2)</f>
        <v>0</v>
      </c>
      <c r="H636" s="261"/>
      <c r="I636" s="262">
        <f>ROUND(E636*H636,2)</f>
        <v>0</v>
      </c>
      <c r="J636" s="261"/>
      <c r="K636" s="262">
        <f>ROUND(E636*J636,2)</f>
        <v>0</v>
      </c>
      <c r="L636" s="262">
        <v>21</v>
      </c>
      <c r="M636" s="262">
        <f>G636*(1+L636/100)</f>
        <v>0</v>
      </c>
      <c r="N636" s="260">
        <v>0</v>
      </c>
      <c r="O636" s="260">
        <f>ROUND(E636*N636,2)</f>
        <v>0</v>
      </c>
      <c r="P636" s="260">
        <v>0</v>
      </c>
      <c r="Q636" s="260">
        <f>ROUND(E636*P636,2)</f>
        <v>0</v>
      </c>
      <c r="R636" s="262"/>
      <c r="S636" s="262" t="s">
        <v>316</v>
      </c>
      <c r="T636" s="263" t="s">
        <v>281</v>
      </c>
      <c r="U636" s="222">
        <v>0</v>
      </c>
      <c r="V636" s="222">
        <f>ROUND(E636*U636,2)</f>
        <v>0</v>
      </c>
      <c r="W636" s="222"/>
      <c r="X636" s="222" t="s">
        <v>831</v>
      </c>
      <c r="Y636" s="222" t="s">
        <v>283</v>
      </c>
      <c r="Z636" s="212"/>
      <c r="AA636" s="212"/>
      <c r="AB636" s="212"/>
      <c r="AC636" s="212"/>
      <c r="AD636" s="212"/>
      <c r="AE636" s="212"/>
      <c r="AF636" s="212"/>
      <c r="AG636" s="212" t="s">
        <v>832</v>
      </c>
      <c r="AH636" s="212"/>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outlineLevel="1" x14ac:dyDescent="0.2">
      <c r="A637" s="257">
        <v>200</v>
      </c>
      <c r="B637" s="258" t="s">
        <v>1214</v>
      </c>
      <c r="C637" s="265" t="s">
        <v>1215</v>
      </c>
      <c r="D637" s="259" t="s">
        <v>1110</v>
      </c>
      <c r="E637" s="260">
        <v>158</v>
      </c>
      <c r="F637" s="261"/>
      <c r="G637" s="262">
        <f>ROUND(E637*F637,2)</f>
        <v>0</v>
      </c>
      <c r="H637" s="261"/>
      <c r="I637" s="262">
        <f>ROUND(E637*H637,2)</f>
        <v>0</v>
      </c>
      <c r="J637" s="261"/>
      <c r="K637" s="262">
        <f>ROUND(E637*J637,2)</f>
        <v>0</v>
      </c>
      <c r="L637" s="262">
        <v>21</v>
      </c>
      <c r="M637" s="262">
        <f>G637*(1+L637/100)</f>
        <v>0</v>
      </c>
      <c r="N637" s="260">
        <v>0</v>
      </c>
      <c r="O637" s="260">
        <f>ROUND(E637*N637,2)</f>
        <v>0</v>
      </c>
      <c r="P637" s="260">
        <v>0</v>
      </c>
      <c r="Q637" s="260">
        <f>ROUND(E637*P637,2)</f>
        <v>0</v>
      </c>
      <c r="R637" s="262"/>
      <c r="S637" s="262" t="s">
        <v>316</v>
      </c>
      <c r="T637" s="263" t="s">
        <v>281</v>
      </c>
      <c r="U637" s="222">
        <v>0</v>
      </c>
      <c r="V637" s="222">
        <f>ROUND(E637*U637,2)</f>
        <v>0</v>
      </c>
      <c r="W637" s="222"/>
      <c r="X637" s="222" t="s">
        <v>831</v>
      </c>
      <c r="Y637" s="222" t="s">
        <v>283</v>
      </c>
      <c r="Z637" s="212"/>
      <c r="AA637" s="212"/>
      <c r="AB637" s="212"/>
      <c r="AC637" s="212"/>
      <c r="AD637" s="212"/>
      <c r="AE637" s="212"/>
      <c r="AF637" s="212"/>
      <c r="AG637" s="212" t="s">
        <v>832</v>
      </c>
      <c r="AH637" s="212"/>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1" x14ac:dyDescent="0.2">
      <c r="A638" s="257">
        <v>201</v>
      </c>
      <c r="B638" s="258" t="s">
        <v>1216</v>
      </c>
      <c r="C638" s="265" t="s">
        <v>1217</v>
      </c>
      <c r="D638" s="259" t="s">
        <v>1110</v>
      </c>
      <c r="E638" s="260">
        <v>5</v>
      </c>
      <c r="F638" s="261"/>
      <c r="G638" s="262">
        <f>ROUND(E638*F638,2)</f>
        <v>0</v>
      </c>
      <c r="H638" s="261"/>
      <c r="I638" s="262">
        <f>ROUND(E638*H638,2)</f>
        <v>0</v>
      </c>
      <c r="J638" s="261"/>
      <c r="K638" s="262">
        <f>ROUND(E638*J638,2)</f>
        <v>0</v>
      </c>
      <c r="L638" s="262">
        <v>21</v>
      </c>
      <c r="M638" s="262">
        <f>G638*(1+L638/100)</f>
        <v>0</v>
      </c>
      <c r="N638" s="260">
        <v>0</v>
      </c>
      <c r="O638" s="260">
        <f>ROUND(E638*N638,2)</f>
        <v>0</v>
      </c>
      <c r="P638" s="260">
        <v>0</v>
      </c>
      <c r="Q638" s="260">
        <f>ROUND(E638*P638,2)</f>
        <v>0</v>
      </c>
      <c r="R638" s="262"/>
      <c r="S638" s="262" t="s">
        <v>316</v>
      </c>
      <c r="T638" s="263" t="s">
        <v>281</v>
      </c>
      <c r="U638" s="222">
        <v>0</v>
      </c>
      <c r="V638" s="222">
        <f>ROUND(E638*U638,2)</f>
        <v>0</v>
      </c>
      <c r="W638" s="222"/>
      <c r="X638" s="222" t="s">
        <v>831</v>
      </c>
      <c r="Y638" s="222" t="s">
        <v>283</v>
      </c>
      <c r="Z638" s="212"/>
      <c r="AA638" s="212"/>
      <c r="AB638" s="212"/>
      <c r="AC638" s="212"/>
      <c r="AD638" s="212"/>
      <c r="AE638" s="212"/>
      <c r="AF638" s="212"/>
      <c r="AG638" s="212" t="s">
        <v>832</v>
      </c>
      <c r="AH638" s="212"/>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1" x14ac:dyDescent="0.2">
      <c r="A639" s="257">
        <v>202</v>
      </c>
      <c r="B639" s="258" t="s">
        <v>1218</v>
      </c>
      <c r="C639" s="265" t="s">
        <v>1219</v>
      </c>
      <c r="D639" s="259" t="s">
        <v>886</v>
      </c>
      <c r="E639" s="260">
        <v>9</v>
      </c>
      <c r="F639" s="261"/>
      <c r="G639" s="262">
        <f>ROUND(E639*F639,2)</f>
        <v>0</v>
      </c>
      <c r="H639" s="261"/>
      <c r="I639" s="262">
        <f>ROUND(E639*H639,2)</f>
        <v>0</v>
      </c>
      <c r="J639" s="261"/>
      <c r="K639" s="262">
        <f>ROUND(E639*J639,2)</f>
        <v>0</v>
      </c>
      <c r="L639" s="262">
        <v>21</v>
      </c>
      <c r="M639" s="262">
        <f>G639*(1+L639/100)</f>
        <v>0</v>
      </c>
      <c r="N639" s="260">
        <v>0</v>
      </c>
      <c r="O639" s="260">
        <f>ROUND(E639*N639,2)</f>
        <v>0</v>
      </c>
      <c r="P639" s="260">
        <v>0</v>
      </c>
      <c r="Q639" s="260">
        <f>ROUND(E639*P639,2)</f>
        <v>0</v>
      </c>
      <c r="R639" s="262"/>
      <c r="S639" s="262" t="s">
        <v>316</v>
      </c>
      <c r="T639" s="263" t="s">
        <v>281</v>
      </c>
      <c r="U639" s="222">
        <v>0</v>
      </c>
      <c r="V639" s="222">
        <f>ROUND(E639*U639,2)</f>
        <v>0</v>
      </c>
      <c r="W639" s="222"/>
      <c r="X639" s="222" t="s">
        <v>831</v>
      </c>
      <c r="Y639" s="222" t="s">
        <v>283</v>
      </c>
      <c r="Z639" s="212"/>
      <c r="AA639" s="212"/>
      <c r="AB639" s="212"/>
      <c r="AC639" s="212"/>
      <c r="AD639" s="212"/>
      <c r="AE639" s="212"/>
      <c r="AF639" s="212"/>
      <c r="AG639" s="212" t="s">
        <v>832</v>
      </c>
      <c r="AH639" s="212"/>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1" x14ac:dyDescent="0.2">
      <c r="A640" s="257">
        <v>203</v>
      </c>
      <c r="B640" s="258" t="s">
        <v>1220</v>
      </c>
      <c r="C640" s="265" t="s">
        <v>1221</v>
      </c>
      <c r="D640" s="259" t="s">
        <v>886</v>
      </c>
      <c r="E640" s="260">
        <v>28</v>
      </c>
      <c r="F640" s="261"/>
      <c r="G640" s="262">
        <f>ROUND(E640*F640,2)</f>
        <v>0</v>
      </c>
      <c r="H640" s="261"/>
      <c r="I640" s="262">
        <f>ROUND(E640*H640,2)</f>
        <v>0</v>
      </c>
      <c r="J640" s="261"/>
      <c r="K640" s="262">
        <f>ROUND(E640*J640,2)</f>
        <v>0</v>
      </c>
      <c r="L640" s="262">
        <v>21</v>
      </c>
      <c r="M640" s="262">
        <f>G640*(1+L640/100)</f>
        <v>0</v>
      </c>
      <c r="N640" s="260">
        <v>0</v>
      </c>
      <c r="O640" s="260">
        <f>ROUND(E640*N640,2)</f>
        <v>0</v>
      </c>
      <c r="P640" s="260">
        <v>0</v>
      </c>
      <c r="Q640" s="260">
        <f>ROUND(E640*P640,2)</f>
        <v>0</v>
      </c>
      <c r="R640" s="262"/>
      <c r="S640" s="262" t="s">
        <v>316</v>
      </c>
      <c r="T640" s="263" t="s">
        <v>281</v>
      </c>
      <c r="U640" s="222">
        <v>0</v>
      </c>
      <c r="V640" s="222">
        <f>ROUND(E640*U640,2)</f>
        <v>0</v>
      </c>
      <c r="W640" s="222"/>
      <c r="X640" s="222" t="s">
        <v>831</v>
      </c>
      <c r="Y640" s="222" t="s">
        <v>283</v>
      </c>
      <c r="Z640" s="212"/>
      <c r="AA640" s="212"/>
      <c r="AB640" s="212"/>
      <c r="AC640" s="212"/>
      <c r="AD640" s="212"/>
      <c r="AE640" s="212"/>
      <c r="AF640" s="212"/>
      <c r="AG640" s="212" t="s">
        <v>832</v>
      </c>
      <c r="AH640" s="212"/>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1" x14ac:dyDescent="0.2">
      <c r="A641" s="257">
        <v>204</v>
      </c>
      <c r="B641" s="258" t="s">
        <v>1222</v>
      </c>
      <c r="C641" s="265" t="s">
        <v>1223</v>
      </c>
      <c r="D641" s="259" t="s">
        <v>886</v>
      </c>
      <c r="E641" s="260">
        <v>25</v>
      </c>
      <c r="F641" s="261"/>
      <c r="G641" s="262">
        <f>ROUND(E641*F641,2)</f>
        <v>0</v>
      </c>
      <c r="H641" s="261"/>
      <c r="I641" s="262">
        <f>ROUND(E641*H641,2)</f>
        <v>0</v>
      </c>
      <c r="J641" s="261"/>
      <c r="K641" s="262">
        <f>ROUND(E641*J641,2)</f>
        <v>0</v>
      </c>
      <c r="L641" s="262">
        <v>21</v>
      </c>
      <c r="M641" s="262">
        <f>G641*(1+L641/100)</f>
        <v>0</v>
      </c>
      <c r="N641" s="260">
        <v>0</v>
      </c>
      <c r="O641" s="260">
        <f>ROUND(E641*N641,2)</f>
        <v>0</v>
      </c>
      <c r="P641" s="260">
        <v>0</v>
      </c>
      <c r="Q641" s="260">
        <f>ROUND(E641*P641,2)</f>
        <v>0</v>
      </c>
      <c r="R641" s="262"/>
      <c r="S641" s="262" t="s">
        <v>316</v>
      </c>
      <c r="T641" s="263" t="s">
        <v>281</v>
      </c>
      <c r="U641" s="222">
        <v>0</v>
      </c>
      <c r="V641" s="222">
        <f>ROUND(E641*U641,2)</f>
        <v>0</v>
      </c>
      <c r="W641" s="222"/>
      <c r="X641" s="222" t="s">
        <v>831</v>
      </c>
      <c r="Y641" s="222" t="s">
        <v>283</v>
      </c>
      <c r="Z641" s="212"/>
      <c r="AA641" s="212"/>
      <c r="AB641" s="212"/>
      <c r="AC641" s="212"/>
      <c r="AD641" s="212"/>
      <c r="AE641" s="212"/>
      <c r="AF641" s="212"/>
      <c r="AG641" s="212" t="s">
        <v>832</v>
      </c>
      <c r="AH641" s="212"/>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outlineLevel="1" x14ac:dyDescent="0.2">
      <c r="A642" s="257">
        <v>205</v>
      </c>
      <c r="B642" s="258" t="s">
        <v>1224</v>
      </c>
      <c r="C642" s="265" t="s">
        <v>1225</v>
      </c>
      <c r="D642" s="259" t="s">
        <v>886</v>
      </c>
      <c r="E642" s="260">
        <v>50</v>
      </c>
      <c r="F642" s="261"/>
      <c r="G642" s="262">
        <f>ROUND(E642*F642,2)</f>
        <v>0</v>
      </c>
      <c r="H642" s="261"/>
      <c r="I642" s="262">
        <f>ROUND(E642*H642,2)</f>
        <v>0</v>
      </c>
      <c r="J642" s="261"/>
      <c r="K642" s="262">
        <f>ROUND(E642*J642,2)</f>
        <v>0</v>
      </c>
      <c r="L642" s="262">
        <v>21</v>
      </c>
      <c r="M642" s="262">
        <f>G642*(1+L642/100)</f>
        <v>0</v>
      </c>
      <c r="N642" s="260">
        <v>0</v>
      </c>
      <c r="O642" s="260">
        <f>ROUND(E642*N642,2)</f>
        <v>0</v>
      </c>
      <c r="P642" s="260">
        <v>0</v>
      </c>
      <c r="Q642" s="260">
        <f>ROUND(E642*P642,2)</f>
        <v>0</v>
      </c>
      <c r="R642" s="262"/>
      <c r="S642" s="262" t="s">
        <v>316</v>
      </c>
      <c r="T642" s="263" t="s">
        <v>281</v>
      </c>
      <c r="U642" s="222">
        <v>0</v>
      </c>
      <c r="V642" s="222">
        <f>ROUND(E642*U642,2)</f>
        <v>0</v>
      </c>
      <c r="W642" s="222"/>
      <c r="X642" s="222" t="s">
        <v>831</v>
      </c>
      <c r="Y642" s="222" t="s">
        <v>283</v>
      </c>
      <c r="Z642" s="212"/>
      <c r="AA642" s="212"/>
      <c r="AB642" s="212"/>
      <c r="AC642" s="212"/>
      <c r="AD642" s="212"/>
      <c r="AE642" s="212"/>
      <c r="AF642" s="212"/>
      <c r="AG642" s="212" t="s">
        <v>832</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1" x14ac:dyDescent="0.2">
      <c r="A643" s="257">
        <v>206</v>
      </c>
      <c r="B643" s="258" t="s">
        <v>1226</v>
      </c>
      <c r="C643" s="265" t="s">
        <v>1227</v>
      </c>
      <c r="D643" s="259" t="s">
        <v>886</v>
      </c>
      <c r="E643" s="260">
        <v>25</v>
      </c>
      <c r="F643" s="261"/>
      <c r="G643" s="262">
        <f>ROUND(E643*F643,2)</f>
        <v>0</v>
      </c>
      <c r="H643" s="261"/>
      <c r="I643" s="262">
        <f>ROUND(E643*H643,2)</f>
        <v>0</v>
      </c>
      <c r="J643" s="261"/>
      <c r="K643" s="262">
        <f>ROUND(E643*J643,2)</f>
        <v>0</v>
      </c>
      <c r="L643" s="262">
        <v>21</v>
      </c>
      <c r="M643" s="262">
        <f>G643*(1+L643/100)</f>
        <v>0</v>
      </c>
      <c r="N643" s="260">
        <v>0</v>
      </c>
      <c r="O643" s="260">
        <f>ROUND(E643*N643,2)</f>
        <v>0</v>
      </c>
      <c r="P643" s="260">
        <v>0</v>
      </c>
      <c r="Q643" s="260">
        <f>ROUND(E643*P643,2)</f>
        <v>0</v>
      </c>
      <c r="R643" s="262"/>
      <c r="S643" s="262" t="s">
        <v>316</v>
      </c>
      <c r="T643" s="263" t="s">
        <v>281</v>
      </c>
      <c r="U643" s="222">
        <v>0</v>
      </c>
      <c r="V643" s="222">
        <f>ROUND(E643*U643,2)</f>
        <v>0</v>
      </c>
      <c r="W643" s="222"/>
      <c r="X643" s="222" t="s">
        <v>831</v>
      </c>
      <c r="Y643" s="222" t="s">
        <v>283</v>
      </c>
      <c r="Z643" s="212"/>
      <c r="AA643" s="212"/>
      <c r="AB643" s="212"/>
      <c r="AC643" s="212"/>
      <c r="AD643" s="212"/>
      <c r="AE643" s="212"/>
      <c r="AF643" s="212"/>
      <c r="AG643" s="212" t="s">
        <v>832</v>
      </c>
      <c r="AH643" s="212"/>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1" x14ac:dyDescent="0.2">
      <c r="A644" s="257">
        <v>207</v>
      </c>
      <c r="B644" s="258" t="s">
        <v>1228</v>
      </c>
      <c r="C644" s="265" t="s">
        <v>1225</v>
      </c>
      <c r="D644" s="259" t="s">
        <v>886</v>
      </c>
      <c r="E644" s="260">
        <v>122</v>
      </c>
      <c r="F644" s="261"/>
      <c r="G644" s="262">
        <f>ROUND(E644*F644,2)</f>
        <v>0</v>
      </c>
      <c r="H644" s="261"/>
      <c r="I644" s="262">
        <f>ROUND(E644*H644,2)</f>
        <v>0</v>
      </c>
      <c r="J644" s="261"/>
      <c r="K644" s="262">
        <f>ROUND(E644*J644,2)</f>
        <v>0</v>
      </c>
      <c r="L644" s="262">
        <v>21</v>
      </c>
      <c r="M644" s="262">
        <f>G644*(1+L644/100)</f>
        <v>0</v>
      </c>
      <c r="N644" s="260">
        <v>0</v>
      </c>
      <c r="O644" s="260">
        <f>ROUND(E644*N644,2)</f>
        <v>0</v>
      </c>
      <c r="P644" s="260">
        <v>0</v>
      </c>
      <c r="Q644" s="260">
        <f>ROUND(E644*P644,2)</f>
        <v>0</v>
      </c>
      <c r="R644" s="262"/>
      <c r="S644" s="262" t="s">
        <v>316</v>
      </c>
      <c r="T644" s="263" t="s">
        <v>281</v>
      </c>
      <c r="U644" s="222">
        <v>0</v>
      </c>
      <c r="V644" s="222">
        <f>ROUND(E644*U644,2)</f>
        <v>0</v>
      </c>
      <c r="W644" s="222"/>
      <c r="X644" s="222" t="s">
        <v>831</v>
      </c>
      <c r="Y644" s="222" t="s">
        <v>283</v>
      </c>
      <c r="Z644" s="212"/>
      <c r="AA644" s="212"/>
      <c r="AB644" s="212"/>
      <c r="AC644" s="212"/>
      <c r="AD644" s="212"/>
      <c r="AE644" s="212"/>
      <c r="AF644" s="212"/>
      <c r="AG644" s="212" t="s">
        <v>832</v>
      </c>
      <c r="AH644" s="212"/>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1" x14ac:dyDescent="0.2">
      <c r="A645" s="257">
        <v>208</v>
      </c>
      <c r="B645" s="258" t="s">
        <v>1229</v>
      </c>
      <c r="C645" s="265" t="s">
        <v>1230</v>
      </c>
      <c r="D645" s="259" t="s">
        <v>886</v>
      </c>
      <c r="E645" s="260">
        <v>2</v>
      </c>
      <c r="F645" s="261"/>
      <c r="G645" s="262">
        <f>ROUND(E645*F645,2)</f>
        <v>0</v>
      </c>
      <c r="H645" s="261"/>
      <c r="I645" s="262">
        <f>ROUND(E645*H645,2)</f>
        <v>0</v>
      </c>
      <c r="J645" s="261"/>
      <c r="K645" s="262">
        <f>ROUND(E645*J645,2)</f>
        <v>0</v>
      </c>
      <c r="L645" s="262">
        <v>21</v>
      </c>
      <c r="M645" s="262">
        <f>G645*(1+L645/100)</f>
        <v>0</v>
      </c>
      <c r="N645" s="260">
        <v>0</v>
      </c>
      <c r="O645" s="260">
        <f>ROUND(E645*N645,2)</f>
        <v>0</v>
      </c>
      <c r="P645" s="260">
        <v>0</v>
      </c>
      <c r="Q645" s="260">
        <f>ROUND(E645*P645,2)</f>
        <v>0</v>
      </c>
      <c r="R645" s="262"/>
      <c r="S645" s="262" t="s">
        <v>316</v>
      </c>
      <c r="T645" s="263" t="s">
        <v>281</v>
      </c>
      <c r="U645" s="222">
        <v>0</v>
      </c>
      <c r="V645" s="222">
        <f>ROUND(E645*U645,2)</f>
        <v>0</v>
      </c>
      <c r="W645" s="222"/>
      <c r="X645" s="222" t="s">
        <v>831</v>
      </c>
      <c r="Y645" s="222" t="s">
        <v>283</v>
      </c>
      <c r="Z645" s="212"/>
      <c r="AA645" s="212"/>
      <c r="AB645" s="212"/>
      <c r="AC645" s="212"/>
      <c r="AD645" s="212"/>
      <c r="AE645" s="212"/>
      <c r="AF645" s="212"/>
      <c r="AG645" s="212" t="s">
        <v>832</v>
      </c>
      <c r="AH645" s="212"/>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1" x14ac:dyDescent="0.2">
      <c r="A646" s="257">
        <v>209</v>
      </c>
      <c r="B646" s="258" t="s">
        <v>1231</v>
      </c>
      <c r="C646" s="265" t="s">
        <v>1232</v>
      </c>
      <c r="D646" s="259" t="s">
        <v>886</v>
      </c>
      <c r="E646" s="260">
        <v>2</v>
      </c>
      <c r="F646" s="261"/>
      <c r="G646" s="262">
        <f>ROUND(E646*F646,2)</f>
        <v>0</v>
      </c>
      <c r="H646" s="261"/>
      <c r="I646" s="262">
        <f>ROUND(E646*H646,2)</f>
        <v>0</v>
      </c>
      <c r="J646" s="261"/>
      <c r="K646" s="262">
        <f>ROUND(E646*J646,2)</f>
        <v>0</v>
      </c>
      <c r="L646" s="262">
        <v>21</v>
      </c>
      <c r="M646" s="262">
        <f>G646*(1+L646/100)</f>
        <v>0</v>
      </c>
      <c r="N646" s="260">
        <v>0</v>
      </c>
      <c r="O646" s="260">
        <f>ROUND(E646*N646,2)</f>
        <v>0</v>
      </c>
      <c r="P646" s="260">
        <v>0</v>
      </c>
      <c r="Q646" s="260">
        <f>ROUND(E646*P646,2)</f>
        <v>0</v>
      </c>
      <c r="R646" s="262"/>
      <c r="S646" s="262" t="s">
        <v>316</v>
      </c>
      <c r="T646" s="263" t="s">
        <v>281</v>
      </c>
      <c r="U646" s="222">
        <v>0</v>
      </c>
      <c r="V646" s="222">
        <f>ROUND(E646*U646,2)</f>
        <v>0</v>
      </c>
      <c r="W646" s="222"/>
      <c r="X646" s="222" t="s">
        <v>831</v>
      </c>
      <c r="Y646" s="222" t="s">
        <v>283</v>
      </c>
      <c r="Z646" s="212"/>
      <c r="AA646" s="212"/>
      <c r="AB646" s="212"/>
      <c r="AC646" s="212"/>
      <c r="AD646" s="212"/>
      <c r="AE646" s="212"/>
      <c r="AF646" s="212"/>
      <c r="AG646" s="212" t="s">
        <v>832</v>
      </c>
      <c r="AH646" s="212"/>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1" x14ac:dyDescent="0.2">
      <c r="A647" s="257">
        <v>210</v>
      </c>
      <c r="B647" s="258" t="s">
        <v>1233</v>
      </c>
      <c r="C647" s="265" t="s">
        <v>1234</v>
      </c>
      <c r="D647" s="259" t="s">
        <v>886</v>
      </c>
      <c r="E647" s="260">
        <v>2</v>
      </c>
      <c r="F647" s="261"/>
      <c r="G647" s="262">
        <f>ROUND(E647*F647,2)</f>
        <v>0</v>
      </c>
      <c r="H647" s="261"/>
      <c r="I647" s="262">
        <f>ROUND(E647*H647,2)</f>
        <v>0</v>
      </c>
      <c r="J647" s="261"/>
      <c r="K647" s="262">
        <f>ROUND(E647*J647,2)</f>
        <v>0</v>
      </c>
      <c r="L647" s="262">
        <v>21</v>
      </c>
      <c r="M647" s="262">
        <f>G647*(1+L647/100)</f>
        <v>0</v>
      </c>
      <c r="N647" s="260">
        <v>0</v>
      </c>
      <c r="O647" s="260">
        <f>ROUND(E647*N647,2)</f>
        <v>0</v>
      </c>
      <c r="P647" s="260">
        <v>0</v>
      </c>
      <c r="Q647" s="260">
        <f>ROUND(E647*P647,2)</f>
        <v>0</v>
      </c>
      <c r="R647" s="262"/>
      <c r="S647" s="262" t="s">
        <v>316</v>
      </c>
      <c r="T647" s="263" t="s">
        <v>281</v>
      </c>
      <c r="U647" s="222">
        <v>0</v>
      </c>
      <c r="V647" s="222">
        <f>ROUND(E647*U647,2)</f>
        <v>0</v>
      </c>
      <c r="W647" s="222"/>
      <c r="X647" s="222" t="s">
        <v>831</v>
      </c>
      <c r="Y647" s="222" t="s">
        <v>283</v>
      </c>
      <c r="Z647" s="212"/>
      <c r="AA647" s="212"/>
      <c r="AB647" s="212"/>
      <c r="AC647" s="212"/>
      <c r="AD647" s="212"/>
      <c r="AE647" s="212"/>
      <c r="AF647" s="212"/>
      <c r="AG647" s="212" t="s">
        <v>832</v>
      </c>
      <c r="AH647" s="212"/>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1" x14ac:dyDescent="0.2">
      <c r="A648" s="257">
        <v>211</v>
      </c>
      <c r="B648" s="258" t="s">
        <v>1235</v>
      </c>
      <c r="C648" s="265" t="s">
        <v>1236</v>
      </c>
      <c r="D648" s="259" t="s">
        <v>886</v>
      </c>
      <c r="E648" s="260">
        <v>4</v>
      </c>
      <c r="F648" s="261"/>
      <c r="G648" s="262">
        <f>ROUND(E648*F648,2)</f>
        <v>0</v>
      </c>
      <c r="H648" s="261"/>
      <c r="I648" s="262">
        <f>ROUND(E648*H648,2)</f>
        <v>0</v>
      </c>
      <c r="J648" s="261"/>
      <c r="K648" s="262">
        <f>ROUND(E648*J648,2)</f>
        <v>0</v>
      </c>
      <c r="L648" s="262">
        <v>21</v>
      </c>
      <c r="M648" s="262">
        <f>G648*(1+L648/100)</f>
        <v>0</v>
      </c>
      <c r="N648" s="260">
        <v>0</v>
      </c>
      <c r="O648" s="260">
        <f>ROUND(E648*N648,2)</f>
        <v>0</v>
      </c>
      <c r="P648" s="260">
        <v>0</v>
      </c>
      <c r="Q648" s="260">
        <f>ROUND(E648*P648,2)</f>
        <v>0</v>
      </c>
      <c r="R648" s="262"/>
      <c r="S648" s="262" t="s">
        <v>316</v>
      </c>
      <c r="T648" s="263" t="s">
        <v>281</v>
      </c>
      <c r="U648" s="222">
        <v>0</v>
      </c>
      <c r="V648" s="222">
        <f>ROUND(E648*U648,2)</f>
        <v>0</v>
      </c>
      <c r="W648" s="222"/>
      <c r="X648" s="222" t="s">
        <v>831</v>
      </c>
      <c r="Y648" s="222" t="s">
        <v>283</v>
      </c>
      <c r="Z648" s="212"/>
      <c r="AA648" s="212"/>
      <c r="AB648" s="212"/>
      <c r="AC648" s="212"/>
      <c r="AD648" s="212"/>
      <c r="AE648" s="212"/>
      <c r="AF648" s="212"/>
      <c r="AG648" s="212" t="s">
        <v>832</v>
      </c>
      <c r="AH648" s="212"/>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1" x14ac:dyDescent="0.2">
      <c r="A649" s="257">
        <v>212</v>
      </c>
      <c r="B649" s="258" t="s">
        <v>1237</v>
      </c>
      <c r="C649" s="265" t="s">
        <v>1238</v>
      </c>
      <c r="D649" s="259" t="s">
        <v>886</v>
      </c>
      <c r="E649" s="260">
        <v>4</v>
      </c>
      <c r="F649" s="261"/>
      <c r="G649" s="262">
        <f>ROUND(E649*F649,2)</f>
        <v>0</v>
      </c>
      <c r="H649" s="261"/>
      <c r="I649" s="262">
        <f>ROUND(E649*H649,2)</f>
        <v>0</v>
      </c>
      <c r="J649" s="261"/>
      <c r="K649" s="262">
        <f>ROUND(E649*J649,2)</f>
        <v>0</v>
      </c>
      <c r="L649" s="262">
        <v>21</v>
      </c>
      <c r="M649" s="262">
        <f>G649*(1+L649/100)</f>
        <v>0</v>
      </c>
      <c r="N649" s="260">
        <v>0</v>
      </c>
      <c r="O649" s="260">
        <f>ROUND(E649*N649,2)</f>
        <v>0</v>
      </c>
      <c r="P649" s="260">
        <v>0</v>
      </c>
      <c r="Q649" s="260">
        <f>ROUND(E649*P649,2)</f>
        <v>0</v>
      </c>
      <c r="R649" s="262"/>
      <c r="S649" s="262" t="s">
        <v>316</v>
      </c>
      <c r="T649" s="263" t="s">
        <v>281</v>
      </c>
      <c r="U649" s="222">
        <v>0</v>
      </c>
      <c r="V649" s="222">
        <f>ROUND(E649*U649,2)</f>
        <v>0</v>
      </c>
      <c r="W649" s="222"/>
      <c r="X649" s="222" t="s">
        <v>831</v>
      </c>
      <c r="Y649" s="222" t="s">
        <v>283</v>
      </c>
      <c r="Z649" s="212"/>
      <c r="AA649" s="212"/>
      <c r="AB649" s="212"/>
      <c r="AC649" s="212"/>
      <c r="AD649" s="212"/>
      <c r="AE649" s="212"/>
      <c r="AF649" s="212"/>
      <c r="AG649" s="212" t="s">
        <v>832</v>
      </c>
      <c r="AH649" s="212"/>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1" x14ac:dyDescent="0.2">
      <c r="A650" s="257">
        <v>213</v>
      </c>
      <c r="B650" s="258" t="s">
        <v>1239</v>
      </c>
      <c r="C650" s="265" t="s">
        <v>1234</v>
      </c>
      <c r="D650" s="259" t="s">
        <v>886</v>
      </c>
      <c r="E650" s="260">
        <v>4</v>
      </c>
      <c r="F650" s="261"/>
      <c r="G650" s="262">
        <f>ROUND(E650*F650,2)</f>
        <v>0</v>
      </c>
      <c r="H650" s="261"/>
      <c r="I650" s="262">
        <f>ROUND(E650*H650,2)</f>
        <v>0</v>
      </c>
      <c r="J650" s="261"/>
      <c r="K650" s="262">
        <f>ROUND(E650*J650,2)</f>
        <v>0</v>
      </c>
      <c r="L650" s="262">
        <v>21</v>
      </c>
      <c r="M650" s="262">
        <f>G650*(1+L650/100)</f>
        <v>0</v>
      </c>
      <c r="N650" s="260">
        <v>0</v>
      </c>
      <c r="O650" s="260">
        <f>ROUND(E650*N650,2)</f>
        <v>0</v>
      </c>
      <c r="P650" s="260">
        <v>0</v>
      </c>
      <c r="Q650" s="260">
        <f>ROUND(E650*P650,2)</f>
        <v>0</v>
      </c>
      <c r="R650" s="262"/>
      <c r="S650" s="262" t="s">
        <v>316</v>
      </c>
      <c r="T650" s="263" t="s">
        <v>281</v>
      </c>
      <c r="U650" s="222">
        <v>0</v>
      </c>
      <c r="V650" s="222">
        <f>ROUND(E650*U650,2)</f>
        <v>0</v>
      </c>
      <c r="W650" s="222"/>
      <c r="X650" s="222" t="s">
        <v>831</v>
      </c>
      <c r="Y650" s="222" t="s">
        <v>283</v>
      </c>
      <c r="Z650" s="212"/>
      <c r="AA650" s="212"/>
      <c r="AB650" s="212"/>
      <c r="AC650" s="212"/>
      <c r="AD650" s="212"/>
      <c r="AE650" s="212"/>
      <c r="AF650" s="212"/>
      <c r="AG650" s="212" t="s">
        <v>832</v>
      </c>
      <c r="AH650" s="212"/>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1" x14ac:dyDescent="0.2">
      <c r="A651" s="257">
        <v>214</v>
      </c>
      <c r="B651" s="258" t="s">
        <v>1240</v>
      </c>
      <c r="C651" s="265" t="s">
        <v>1241</v>
      </c>
      <c r="D651" s="259" t="s">
        <v>886</v>
      </c>
      <c r="E651" s="260">
        <v>1</v>
      </c>
      <c r="F651" s="261"/>
      <c r="G651" s="262">
        <f>ROUND(E651*F651,2)</f>
        <v>0</v>
      </c>
      <c r="H651" s="261"/>
      <c r="I651" s="262">
        <f>ROUND(E651*H651,2)</f>
        <v>0</v>
      </c>
      <c r="J651" s="261"/>
      <c r="K651" s="262">
        <f>ROUND(E651*J651,2)</f>
        <v>0</v>
      </c>
      <c r="L651" s="262">
        <v>21</v>
      </c>
      <c r="M651" s="262">
        <f>G651*(1+L651/100)</f>
        <v>0</v>
      </c>
      <c r="N651" s="260">
        <v>0</v>
      </c>
      <c r="O651" s="260">
        <f>ROUND(E651*N651,2)</f>
        <v>0</v>
      </c>
      <c r="P651" s="260">
        <v>0</v>
      </c>
      <c r="Q651" s="260">
        <f>ROUND(E651*P651,2)</f>
        <v>0</v>
      </c>
      <c r="R651" s="262"/>
      <c r="S651" s="262" t="s">
        <v>316</v>
      </c>
      <c r="T651" s="263" t="s">
        <v>281</v>
      </c>
      <c r="U651" s="222">
        <v>0</v>
      </c>
      <c r="V651" s="222">
        <f>ROUND(E651*U651,2)</f>
        <v>0</v>
      </c>
      <c r="W651" s="222"/>
      <c r="X651" s="222" t="s">
        <v>831</v>
      </c>
      <c r="Y651" s="222" t="s">
        <v>283</v>
      </c>
      <c r="Z651" s="212"/>
      <c r="AA651" s="212"/>
      <c r="AB651" s="212"/>
      <c r="AC651" s="212"/>
      <c r="AD651" s="212"/>
      <c r="AE651" s="212"/>
      <c r="AF651" s="212"/>
      <c r="AG651" s="212" t="s">
        <v>832</v>
      </c>
      <c r="AH651" s="212"/>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1" x14ac:dyDescent="0.2">
      <c r="A652" s="257">
        <v>215</v>
      </c>
      <c r="B652" s="258" t="s">
        <v>1242</v>
      </c>
      <c r="C652" s="265" t="s">
        <v>1243</v>
      </c>
      <c r="D652" s="259" t="s">
        <v>886</v>
      </c>
      <c r="E652" s="260">
        <v>7</v>
      </c>
      <c r="F652" s="261"/>
      <c r="G652" s="262">
        <f>ROUND(E652*F652,2)</f>
        <v>0</v>
      </c>
      <c r="H652" s="261"/>
      <c r="I652" s="262">
        <f>ROUND(E652*H652,2)</f>
        <v>0</v>
      </c>
      <c r="J652" s="261"/>
      <c r="K652" s="262">
        <f>ROUND(E652*J652,2)</f>
        <v>0</v>
      </c>
      <c r="L652" s="262">
        <v>21</v>
      </c>
      <c r="M652" s="262">
        <f>G652*(1+L652/100)</f>
        <v>0</v>
      </c>
      <c r="N652" s="260">
        <v>0</v>
      </c>
      <c r="O652" s="260">
        <f>ROUND(E652*N652,2)</f>
        <v>0</v>
      </c>
      <c r="P652" s="260">
        <v>0</v>
      </c>
      <c r="Q652" s="260">
        <f>ROUND(E652*P652,2)</f>
        <v>0</v>
      </c>
      <c r="R652" s="262"/>
      <c r="S652" s="262" t="s">
        <v>316</v>
      </c>
      <c r="T652" s="263" t="s">
        <v>281</v>
      </c>
      <c r="U652" s="222">
        <v>0</v>
      </c>
      <c r="V652" s="222">
        <f>ROUND(E652*U652,2)</f>
        <v>0</v>
      </c>
      <c r="W652" s="222"/>
      <c r="X652" s="222" t="s">
        <v>831</v>
      </c>
      <c r="Y652" s="222" t="s">
        <v>283</v>
      </c>
      <c r="Z652" s="212"/>
      <c r="AA652" s="212"/>
      <c r="AB652" s="212"/>
      <c r="AC652" s="212"/>
      <c r="AD652" s="212"/>
      <c r="AE652" s="212"/>
      <c r="AF652" s="212"/>
      <c r="AG652" s="212" t="s">
        <v>832</v>
      </c>
      <c r="AH652" s="212"/>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1" x14ac:dyDescent="0.2">
      <c r="A653" s="257">
        <v>216</v>
      </c>
      <c r="B653" s="258" t="s">
        <v>1244</v>
      </c>
      <c r="C653" s="265" t="s">
        <v>1245</v>
      </c>
      <c r="D653" s="259" t="s">
        <v>886</v>
      </c>
      <c r="E653" s="260">
        <v>6</v>
      </c>
      <c r="F653" s="261"/>
      <c r="G653" s="262">
        <f>ROUND(E653*F653,2)</f>
        <v>0</v>
      </c>
      <c r="H653" s="261"/>
      <c r="I653" s="262">
        <f>ROUND(E653*H653,2)</f>
        <v>0</v>
      </c>
      <c r="J653" s="261"/>
      <c r="K653" s="262">
        <f>ROUND(E653*J653,2)</f>
        <v>0</v>
      </c>
      <c r="L653" s="262">
        <v>21</v>
      </c>
      <c r="M653" s="262">
        <f>G653*(1+L653/100)</f>
        <v>0</v>
      </c>
      <c r="N653" s="260">
        <v>0</v>
      </c>
      <c r="O653" s="260">
        <f>ROUND(E653*N653,2)</f>
        <v>0</v>
      </c>
      <c r="P653" s="260">
        <v>0</v>
      </c>
      <c r="Q653" s="260">
        <f>ROUND(E653*P653,2)</f>
        <v>0</v>
      </c>
      <c r="R653" s="262"/>
      <c r="S653" s="262" t="s">
        <v>316</v>
      </c>
      <c r="T653" s="263" t="s">
        <v>281</v>
      </c>
      <c r="U653" s="222">
        <v>0</v>
      </c>
      <c r="V653" s="222">
        <f>ROUND(E653*U653,2)</f>
        <v>0</v>
      </c>
      <c r="W653" s="222"/>
      <c r="X653" s="222" t="s">
        <v>831</v>
      </c>
      <c r="Y653" s="222" t="s">
        <v>283</v>
      </c>
      <c r="Z653" s="212"/>
      <c r="AA653" s="212"/>
      <c r="AB653" s="212"/>
      <c r="AC653" s="212"/>
      <c r="AD653" s="212"/>
      <c r="AE653" s="212"/>
      <c r="AF653" s="212"/>
      <c r="AG653" s="212" t="s">
        <v>832</v>
      </c>
      <c r="AH653" s="212"/>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outlineLevel="1" x14ac:dyDescent="0.2">
      <c r="A654" s="236">
        <v>217</v>
      </c>
      <c r="B654" s="237" t="s">
        <v>1246</v>
      </c>
      <c r="C654" s="247" t="s">
        <v>1247</v>
      </c>
      <c r="D654" s="238" t="s">
        <v>886</v>
      </c>
      <c r="E654" s="239">
        <v>40</v>
      </c>
      <c r="F654" s="240"/>
      <c r="G654" s="241">
        <f>ROUND(E654*F654,2)</f>
        <v>0</v>
      </c>
      <c r="H654" s="240"/>
      <c r="I654" s="241">
        <f>ROUND(E654*H654,2)</f>
        <v>0</v>
      </c>
      <c r="J654" s="240"/>
      <c r="K654" s="241">
        <f>ROUND(E654*J654,2)</f>
        <v>0</v>
      </c>
      <c r="L654" s="241">
        <v>21</v>
      </c>
      <c r="M654" s="241">
        <f>G654*(1+L654/100)</f>
        <v>0</v>
      </c>
      <c r="N654" s="239">
        <v>0</v>
      </c>
      <c r="O654" s="239">
        <f>ROUND(E654*N654,2)</f>
        <v>0</v>
      </c>
      <c r="P654" s="239">
        <v>0</v>
      </c>
      <c r="Q654" s="239">
        <f>ROUND(E654*P654,2)</f>
        <v>0</v>
      </c>
      <c r="R654" s="241"/>
      <c r="S654" s="241" t="s">
        <v>316</v>
      </c>
      <c r="T654" s="242" t="s">
        <v>281</v>
      </c>
      <c r="U654" s="222">
        <v>0</v>
      </c>
      <c r="V654" s="222">
        <f>ROUND(E654*U654,2)</f>
        <v>0</v>
      </c>
      <c r="W654" s="222"/>
      <c r="X654" s="222" t="s">
        <v>831</v>
      </c>
      <c r="Y654" s="222" t="s">
        <v>283</v>
      </c>
      <c r="Z654" s="212"/>
      <c r="AA654" s="212"/>
      <c r="AB654" s="212"/>
      <c r="AC654" s="212"/>
      <c r="AD654" s="212"/>
      <c r="AE654" s="212"/>
      <c r="AF654" s="212"/>
      <c r="AG654" s="212" t="s">
        <v>832</v>
      </c>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2" x14ac:dyDescent="0.2">
      <c r="A655" s="219"/>
      <c r="B655" s="220"/>
      <c r="C655" s="249" t="s">
        <v>1248</v>
      </c>
      <c r="D655" s="226"/>
      <c r="E655" s="227">
        <v>12</v>
      </c>
      <c r="F655" s="222"/>
      <c r="G655" s="222"/>
      <c r="H655" s="222"/>
      <c r="I655" s="222"/>
      <c r="J655" s="222"/>
      <c r="K655" s="222"/>
      <c r="L655" s="222"/>
      <c r="M655" s="222"/>
      <c r="N655" s="221"/>
      <c r="O655" s="221"/>
      <c r="P655" s="221"/>
      <c r="Q655" s="221"/>
      <c r="R655" s="222"/>
      <c r="S655" s="222"/>
      <c r="T655" s="222"/>
      <c r="U655" s="222"/>
      <c r="V655" s="222"/>
      <c r="W655" s="222"/>
      <c r="X655" s="222"/>
      <c r="Y655" s="222"/>
      <c r="Z655" s="212"/>
      <c r="AA655" s="212"/>
      <c r="AB655" s="212"/>
      <c r="AC655" s="212"/>
      <c r="AD655" s="212"/>
      <c r="AE655" s="212"/>
      <c r="AF655" s="212"/>
      <c r="AG655" s="212" t="s">
        <v>288</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
      <c r="A656" s="219"/>
      <c r="B656" s="220"/>
      <c r="C656" s="249" t="s">
        <v>1249</v>
      </c>
      <c r="D656" s="226"/>
      <c r="E656" s="227">
        <v>28</v>
      </c>
      <c r="F656" s="222"/>
      <c r="G656" s="222"/>
      <c r="H656" s="222"/>
      <c r="I656" s="222"/>
      <c r="J656" s="222"/>
      <c r="K656" s="222"/>
      <c r="L656" s="222"/>
      <c r="M656" s="222"/>
      <c r="N656" s="221"/>
      <c r="O656" s="221"/>
      <c r="P656" s="221"/>
      <c r="Q656" s="221"/>
      <c r="R656" s="222"/>
      <c r="S656" s="222"/>
      <c r="T656" s="222"/>
      <c r="U656" s="222"/>
      <c r="V656" s="222"/>
      <c r="W656" s="222"/>
      <c r="X656" s="222"/>
      <c r="Y656" s="222"/>
      <c r="Z656" s="212"/>
      <c r="AA656" s="212"/>
      <c r="AB656" s="212"/>
      <c r="AC656" s="212"/>
      <c r="AD656" s="212"/>
      <c r="AE656" s="212"/>
      <c r="AF656" s="212"/>
      <c r="AG656" s="212" t="s">
        <v>288</v>
      </c>
      <c r="AH656" s="212">
        <v>0</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1" x14ac:dyDescent="0.2">
      <c r="A657" s="236">
        <v>218</v>
      </c>
      <c r="B657" s="237" t="s">
        <v>1250</v>
      </c>
      <c r="C657" s="247" t="s">
        <v>1251</v>
      </c>
      <c r="D657" s="238" t="s">
        <v>886</v>
      </c>
      <c r="E657" s="239">
        <v>40</v>
      </c>
      <c r="F657" s="240"/>
      <c r="G657" s="241">
        <f>ROUND(E657*F657,2)</f>
        <v>0</v>
      </c>
      <c r="H657" s="240"/>
      <c r="I657" s="241">
        <f>ROUND(E657*H657,2)</f>
        <v>0</v>
      </c>
      <c r="J657" s="240"/>
      <c r="K657" s="241">
        <f>ROUND(E657*J657,2)</f>
        <v>0</v>
      </c>
      <c r="L657" s="241">
        <v>21</v>
      </c>
      <c r="M657" s="241">
        <f>G657*(1+L657/100)</f>
        <v>0</v>
      </c>
      <c r="N657" s="239">
        <v>0</v>
      </c>
      <c r="O657" s="239">
        <f>ROUND(E657*N657,2)</f>
        <v>0</v>
      </c>
      <c r="P657" s="239">
        <v>0</v>
      </c>
      <c r="Q657" s="239">
        <f>ROUND(E657*P657,2)</f>
        <v>0</v>
      </c>
      <c r="R657" s="241"/>
      <c r="S657" s="241" t="s">
        <v>316</v>
      </c>
      <c r="T657" s="242" t="s">
        <v>281</v>
      </c>
      <c r="U657" s="222">
        <v>0</v>
      </c>
      <c r="V657" s="222">
        <f>ROUND(E657*U657,2)</f>
        <v>0</v>
      </c>
      <c r="W657" s="222"/>
      <c r="X657" s="222" t="s">
        <v>831</v>
      </c>
      <c r="Y657" s="222" t="s">
        <v>283</v>
      </c>
      <c r="Z657" s="212"/>
      <c r="AA657" s="212"/>
      <c r="AB657" s="212"/>
      <c r="AC657" s="212"/>
      <c r="AD657" s="212"/>
      <c r="AE657" s="212"/>
      <c r="AF657" s="212"/>
      <c r="AG657" s="212" t="s">
        <v>832</v>
      </c>
      <c r="AH657" s="212"/>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outlineLevel="2" x14ac:dyDescent="0.2">
      <c r="A658" s="219"/>
      <c r="B658" s="220"/>
      <c r="C658" s="249" t="s">
        <v>1252</v>
      </c>
      <c r="D658" s="226"/>
      <c r="E658" s="227">
        <v>40</v>
      </c>
      <c r="F658" s="222"/>
      <c r="G658" s="222"/>
      <c r="H658" s="222"/>
      <c r="I658" s="222"/>
      <c r="J658" s="222"/>
      <c r="K658" s="222"/>
      <c r="L658" s="222"/>
      <c r="M658" s="222"/>
      <c r="N658" s="221"/>
      <c r="O658" s="221"/>
      <c r="P658" s="221"/>
      <c r="Q658" s="221"/>
      <c r="R658" s="222"/>
      <c r="S658" s="222"/>
      <c r="T658" s="222"/>
      <c r="U658" s="222"/>
      <c r="V658" s="222"/>
      <c r="W658" s="222"/>
      <c r="X658" s="222"/>
      <c r="Y658" s="222"/>
      <c r="Z658" s="212"/>
      <c r="AA658" s="212"/>
      <c r="AB658" s="212"/>
      <c r="AC658" s="212"/>
      <c r="AD658" s="212"/>
      <c r="AE658" s="212"/>
      <c r="AF658" s="212"/>
      <c r="AG658" s="212" t="s">
        <v>288</v>
      </c>
      <c r="AH658" s="212">
        <v>5</v>
      </c>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1" x14ac:dyDescent="0.2">
      <c r="A659" s="257">
        <v>219</v>
      </c>
      <c r="B659" s="258" t="s">
        <v>1253</v>
      </c>
      <c r="C659" s="265" t="s">
        <v>1254</v>
      </c>
      <c r="D659" s="259" t="s">
        <v>886</v>
      </c>
      <c r="E659" s="260">
        <v>6</v>
      </c>
      <c r="F659" s="261"/>
      <c r="G659" s="262">
        <f>ROUND(E659*F659,2)</f>
        <v>0</v>
      </c>
      <c r="H659" s="261"/>
      <c r="I659" s="262">
        <f>ROUND(E659*H659,2)</f>
        <v>0</v>
      </c>
      <c r="J659" s="261"/>
      <c r="K659" s="262">
        <f>ROUND(E659*J659,2)</f>
        <v>0</v>
      </c>
      <c r="L659" s="262">
        <v>21</v>
      </c>
      <c r="M659" s="262">
        <f>G659*(1+L659/100)</f>
        <v>0</v>
      </c>
      <c r="N659" s="260">
        <v>0</v>
      </c>
      <c r="O659" s="260">
        <f>ROUND(E659*N659,2)</f>
        <v>0</v>
      </c>
      <c r="P659" s="260">
        <v>0</v>
      </c>
      <c r="Q659" s="260">
        <f>ROUND(E659*P659,2)</f>
        <v>0</v>
      </c>
      <c r="R659" s="262"/>
      <c r="S659" s="262" t="s">
        <v>316</v>
      </c>
      <c r="T659" s="263" t="s">
        <v>281</v>
      </c>
      <c r="U659" s="222">
        <v>0</v>
      </c>
      <c r="V659" s="222">
        <f>ROUND(E659*U659,2)</f>
        <v>0</v>
      </c>
      <c r="W659" s="222"/>
      <c r="X659" s="222" t="s">
        <v>831</v>
      </c>
      <c r="Y659" s="222" t="s">
        <v>283</v>
      </c>
      <c r="Z659" s="212"/>
      <c r="AA659" s="212"/>
      <c r="AB659" s="212"/>
      <c r="AC659" s="212"/>
      <c r="AD659" s="212"/>
      <c r="AE659" s="212"/>
      <c r="AF659" s="212"/>
      <c r="AG659" s="212" t="s">
        <v>832</v>
      </c>
      <c r="AH659" s="212"/>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1" x14ac:dyDescent="0.2">
      <c r="A660" s="257">
        <v>220</v>
      </c>
      <c r="B660" s="258" t="s">
        <v>1255</v>
      </c>
      <c r="C660" s="265" t="s">
        <v>1256</v>
      </c>
      <c r="D660" s="259" t="s">
        <v>886</v>
      </c>
      <c r="E660" s="260">
        <v>6</v>
      </c>
      <c r="F660" s="261"/>
      <c r="G660" s="262">
        <f>ROUND(E660*F660,2)</f>
        <v>0</v>
      </c>
      <c r="H660" s="261"/>
      <c r="I660" s="262">
        <f>ROUND(E660*H660,2)</f>
        <v>0</v>
      </c>
      <c r="J660" s="261"/>
      <c r="K660" s="262">
        <f>ROUND(E660*J660,2)</f>
        <v>0</v>
      </c>
      <c r="L660" s="262">
        <v>21</v>
      </c>
      <c r="M660" s="262">
        <f>G660*(1+L660/100)</f>
        <v>0</v>
      </c>
      <c r="N660" s="260">
        <v>0</v>
      </c>
      <c r="O660" s="260">
        <f>ROUND(E660*N660,2)</f>
        <v>0</v>
      </c>
      <c r="P660" s="260">
        <v>0</v>
      </c>
      <c r="Q660" s="260">
        <f>ROUND(E660*P660,2)</f>
        <v>0</v>
      </c>
      <c r="R660" s="262"/>
      <c r="S660" s="262" t="s">
        <v>316</v>
      </c>
      <c r="T660" s="263" t="s">
        <v>281</v>
      </c>
      <c r="U660" s="222">
        <v>0</v>
      </c>
      <c r="V660" s="222">
        <f>ROUND(E660*U660,2)</f>
        <v>0</v>
      </c>
      <c r="W660" s="222"/>
      <c r="X660" s="222" t="s">
        <v>831</v>
      </c>
      <c r="Y660" s="222" t="s">
        <v>283</v>
      </c>
      <c r="Z660" s="212"/>
      <c r="AA660" s="212"/>
      <c r="AB660" s="212"/>
      <c r="AC660" s="212"/>
      <c r="AD660" s="212"/>
      <c r="AE660" s="212"/>
      <c r="AF660" s="212"/>
      <c r="AG660" s="212" t="s">
        <v>832</v>
      </c>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1" x14ac:dyDescent="0.2">
      <c r="A661" s="257">
        <v>221</v>
      </c>
      <c r="B661" s="258" t="s">
        <v>1257</v>
      </c>
      <c r="C661" s="265" t="s">
        <v>1258</v>
      </c>
      <c r="D661" s="259" t="s">
        <v>886</v>
      </c>
      <c r="E661" s="260">
        <v>6</v>
      </c>
      <c r="F661" s="261"/>
      <c r="G661" s="262">
        <f>ROUND(E661*F661,2)</f>
        <v>0</v>
      </c>
      <c r="H661" s="261"/>
      <c r="I661" s="262">
        <f>ROUND(E661*H661,2)</f>
        <v>0</v>
      </c>
      <c r="J661" s="261"/>
      <c r="K661" s="262">
        <f>ROUND(E661*J661,2)</f>
        <v>0</v>
      </c>
      <c r="L661" s="262">
        <v>21</v>
      </c>
      <c r="M661" s="262">
        <f>G661*(1+L661/100)</f>
        <v>0</v>
      </c>
      <c r="N661" s="260">
        <v>0</v>
      </c>
      <c r="O661" s="260">
        <f>ROUND(E661*N661,2)</f>
        <v>0</v>
      </c>
      <c r="P661" s="260">
        <v>0</v>
      </c>
      <c r="Q661" s="260">
        <f>ROUND(E661*P661,2)</f>
        <v>0</v>
      </c>
      <c r="R661" s="262"/>
      <c r="S661" s="262" t="s">
        <v>316</v>
      </c>
      <c r="T661" s="263" t="s">
        <v>281</v>
      </c>
      <c r="U661" s="222">
        <v>0</v>
      </c>
      <c r="V661" s="222">
        <f>ROUND(E661*U661,2)</f>
        <v>0</v>
      </c>
      <c r="W661" s="222"/>
      <c r="X661" s="222" t="s">
        <v>831</v>
      </c>
      <c r="Y661" s="222" t="s">
        <v>283</v>
      </c>
      <c r="Z661" s="212"/>
      <c r="AA661" s="212"/>
      <c r="AB661" s="212"/>
      <c r="AC661" s="212"/>
      <c r="AD661" s="212"/>
      <c r="AE661" s="212"/>
      <c r="AF661" s="212"/>
      <c r="AG661" s="212" t="s">
        <v>832</v>
      </c>
      <c r="AH661" s="212"/>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outlineLevel="1" x14ac:dyDescent="0.2">
      <c r="A662" s="257">
        <v>222</v>
      </c>
      <c r="B662" s="258" t="s">
        <v>1259</v>
      </c>
      <c r="C662" s="265" t="s">
        <v>1260</v>
      </c>
      <c r="D662" s="259" t="s">
        <v>886</v>
      </c>
      <c r="E662" s="260">
        <v>7</v>
      </c>
      <c r="F662" s="261"/>
      <c r="G662" s="262">
        <f>ROUND(E662*F662,2)</f>
        <v>0</v>
      </c>
      <c r="H662" s="261"/>
      <c r="I662" s="262">
        <f>ROUND(E662*H662,2)</f>
        <v>0</v>
      </c>
      <c r="J662" s="261"/>
      <c r="K662" s="262">
        <f>ROUND(E662*J662,2)</f>
        <v>0</v>
      </c>
      <c r="L662" s="262">
        <v>21</v>
      </c>
      <c r="M662" s="262">
        <f>G662*(1+L662/100)</f>
        <v>0</v>
      </c>
      <c r="N662" s="260">
        <v>0</v>
      </c>
      <c r="O662" s="260">
        <f>ROUND(E662*N662,2)</f>
        <v>0</v>
      </c>
      <c r="P662" s="260">
        <v>0</v>
      </c>
      <c r="Q662" s="260">
        <f>ROUND(E662*P662,2)</f>
        <v>0</v>
      </c>
      <c r="R662" s="262"/>
      <c r="S662" s="262" t="s">
        <v>316</v>
      </c>
      <c r="T662" s="263" t="s">
        <v>281</v>
      </c>
      <c r="U662" s="222">
        <v>0</v>
      </c>
      <c r="V662" s="222">
        <f>ROUND(E662*U662,2)</f>
        <v>0</v>
      </c>
      <c r="W662" s="222"/>
      <c r="X662" s="222" t="s">
        <v>831</v>
      </c>
      <c r="Y662" s="222" t="s">
        <v>283</v>
      </c>
      <c r="Z662" s="212"/>
      <c r="AA662" s="212"/>
      <c r="AB662" s="212"/>
      <c r="AC662" s="212"/>
      <c r="AD662" s="212"/>
      <c r="AE662" s="212"/>
      <c r="AF662" s="212"/>
      <c r="AG662" s="212" t="s">
        <v>832</v>
      </c>
      <c r="AH662" s="212"/>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1" x14ac:dyDescent="0.2">
      <c r="A663" s="257">
        <v>223</v>
      </c>
      <c r="B663" s="258" t="s">
        <v>1261</v>
      </c>
      <c r="C663" s="265" t="s">
        <v>1262</v>
      </c>
      <c r="D663" s="259" t="s">
        <v>886</v>
      </c>
      <c r="E663" s="260">
        <v>6</v>
      </c>
      <c r="F663" s="261"/>
      <c r="G663" s="262">
        <f>ROUND(E663*F663,2)</f>
        <v>0</v>
      </c>
      <c r="H663" s="261"/>
      <c r="I663" s="262">
        <f>ROUND(E663*H663,2)</f>
        <v>0</v>
      </c>
      <c r="J663" s="261"/>
      <c r="K663" s="262">
        <f>ROUND(E663*J663,2)</f>
        <v>0</v>
      </c>
      <c r="L663" s="262">
        <v>21</v>
      </c>
      <c r="M663" s="262">
        <f>G663*(1+L663/100)</f>
        <v>0</v>
      </c>
      <c r="N663" s="260">
        <v>0</v>
      </c>
      <c r="O663" s="260">
        <f>ROUND(E663*N663,2)</f>
        <v>0</v>
      </c>
      <c r="P663" s="260">
        <v>0</v>
      </c>
      <c r="Q663" s="260">
        <f>ROUND(E663*P663,2)</f>
        <v>0</v>
      </c>
      <c r="R663" s="262"/>
      <c r="S663" s="262" t="s">
        <v>316</v>
      </c>
      <c r="T663" s="263" t="s">
        <v>281</v>
      </c>
      <c r="U663" s="222">
        <v>0</v>
      </c>
      <c r="V663" s="222">
        <f>ROUND(E663*U663,2)</f>
        <v>0</v>
      </c>
      <c r="W663" s="222"/>
      <c r="X663" s="222" t="s">
        <v>831</v>
      </c>
      <c r="Y663" s="222" t="s">
        <v>283</v>
      </c>
      <c r="Z663" s="212"/>
      <c r="AA663" s="212"/>
      <c r="AB663" s="212"/>
      <c r="AC663" s="212"/>
      <c r="AD663" s="212"/>
      <c r="AE663" s="212"/>
      <c r="AF663" s="212"/>
      <c r="AG663" s="212" t="s">
        <v>832</v>
      </c>
      <c r="AH663" s="212"/>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outlineLevel="1" x14ac:dyDescent="0.2">
      <c r="A664" s="257">
        <v>224</v>
      </c>
      <c r="B664" s="258" t="s">
        <v>1263</v>
      </c>
      <c r="C664" s="265" t="s">
        <v>1264</v>
      </c>
      <c r="D664" s="259" t="s">
        <v>1110</v>
      </c>
      <c r="E664" s="260">
        <v>420</v>
      </c>
      <c r="F664" s="261"/>
      <c r="G664" s="262">
        <f>ROUND(E664*F664,2)</f>
        <v>0</v>
      </c>
      <c r="H664" s="261"/>
      <c r="I664" s="262">
        <f>ROUND(E664*H664,2)</f>
        <v>0</v>
      </c>
      <c r="J664" s="261"/>
      <c r="K664" s="262">
        <f>ROUND(E664*J664,2)</f>
        <v>0</v>
      </c>
      <c r="L664" s="262">
        <v>21</v>
      </c>
      <c r="M664" s="262">
        <f>G664*(1+L664/100)</f>
        <v>0</v>
      </c>
      <c r="N664" s="260">
        <v>0</v>
      </c>
      <c r="O664" s="260">
        <f>ROUND(E664*N664,2)</f>
        <v>0</v>
      </c>
      <c r="P664" s="260">
        <v>0</v>
      </c>
      <c r="Q664" s="260">
        <f>ROUND(E664*P664,2)</f>
        <v>0</v>
      </c>
      <c r="R664" s="262"/>
      <c r="S664" s="262" t="s">
        <v>316</v>
      </c>
      <c r="T664" s="263" t="s">
        <v>281</v>
      </c>
      <c r="U664" s="222">
        <v>0</v>
      </c>
      <c r="V664" s="222">
        <f>ROUND(E664*U664,2)</f>
        <v>0</v>
      </c>
      <c r="W664" s="222"/>
      <c r="X664" s="222" t="s">
        <v>831</v>
      </c>
      <c r="Y664" s="222" t="s">
        <v>283</v>
      </c>
      <c r="Z664" s="212"/>
      <c r="AA664" s="212"/>
      <c r="AB664" s="212"/>
      <c r="AC664" s="212"/>
      <c r="AD664" s="212"/>
      <c r="AE664" s="212"/>
      <c r="AF664" s="212"/>
      <c r="AG664" s="212" t="s">
        <v>832</v>
      </c>
      <c r="AH664" s="212"/>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1" x14ac:dyDescent="0.2">
      <c r="A665" s="257">
        <v>225</v>
      </c>
      <c r="B665" s="258" t="s">
        <v>1265</v>
      </c>
      <c r="C665" s="265" t="s">
        <v>1266</v>
      </c>
      <c r="D665" s="259" t="s">
        <v>1110</v>
      </c>
      <c r="E665" s="260">
        <v>50</v>
      </c>
      <c r="F665" s="261"/>
      <c r="G665" s="262">
        <f>ROUND(E665*F665,2)</f>
        <v>0</v>
      </c>
      <c r="H665" s="261"/>
      <c r="I665" s="262">
        <f>ROUND(E665*H665,2)</f>
        <v>0</v>
      </c>
      <c r="J665" s="261"/>
      <c r="K665" s="262">
        <f>ROUND(E665*J665,2)</f>
        <v>0</v>
      </c>
      <c r="L665" s="262">
        <v>21</v>
      </c>
      <c r="M665" s="262">
        <f>G665*(1+L665/100)</f>
        <v>0</v>
      </c>
      <c r="N665" s="260">
        <v>0</v>
      </c>
      <c r="O665" s="260">
        <f>ROUND(E665*N665,2)</f>
        <v>0</v>
      </c>
      <c r="P665" s="260">
        <v>0</v>
      </c>
      <c r="Q665" s="260">
        <f>ROUND(E665*P665,2)</f>
        <v>0</v>
      </c>
      <c r="R665" s="262"/>
      <c r="S665" s="262" t="s">
        <v>316</v>
      </c>
      <c r="T665" s="263" t="s">
        <v>281</v>
      </c>
      <c r="U665" s="222">
        <v>0</v>
      </c>
      <c r="V665" s="222">
        <f>ROUND(E665*U665,2)</f>
        <v>0</v>
      </c>
      <c r="W665" s="222"/>
      <c r="X665" s="222" t="s">
        <v>831</v>
      </c>
      <c r="Y665" s="222" t="s">
        <v>283</v>
      </c>
      <c r="Z665" s="212"/>
      <c r="AA665" s="212"/>
      <c r="AB665" s="212"/>
      <c r="AC665" s="212"/>
      <c r="AD665" s="212"/>
      <c r="AE665" s="212"/>
      <c r="AF665" s="212"/>
      <c r="AG665" s="212" t="s">
        <v>832</v>
      </c>
      <c r="AH665" s="212"/>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1" x14ac:dyDescent="0.2">
      <c r="A666" s="257">
        <v>226</v>
      </c>
      <c r="B666" s="258" t="s">
        <v>1267</v>
      </c>
      <c r="C666" s="265" t="s">
        <v>1268</v>
      </c>
      <c r="D666" s="259" t="s">
        <v>1110</v>
      </c>
      <c r="E666" s="260">
        <v>19</v>
      </c>
      <c r="F666" s="261"/>
      <c r="G666" s="262">
        <f>ROUND(E666*F666,2)</f>
        <v>0</v>
      </c>
      <c r="H666" s="261"/>
      <c r="I666" s="262">
        <f>ROUND(E666*H666,2)</f>
        <v>0</v>
      </c>
      <c r="J666" s="261"/>
      <c r="K666" s="262">
        <f>ROUND(E666*J666,2)</f>
        <v>0</v>
      </c>
      <c r="L666" s="262">
        <v>21</v>
      </c>
      <c r="M666" s="262">
        <f>G666*(1+L666/100)</f>
        <v>0</v>
      </c>
      <c r="N666" s="260">
        <v>0</v>
      </c>
      <c r="O666" s="260">
        <f>ROUND(E666*N666,2)</f>
        <v>0</v>
      </c>
      <c r="P666" s="260">
        <v>0</v>
      </c>
      <c r="Q666" s="260">
        <f>ROUND(E666*P666,2)</f>
        <v>0</v>
      </c>
      <c r="R666" s="262"/>
      <c r="S666" s="262" t="s">
        <v>316</v>
      </c>
      <c r="T666" s="263" t="s">
        <v>281</v>
      </c>
      <c r="U666" s="222">
        <v>0</v>
      </c>
      <c r="V666" s="222">
        <f>ROUND(E666*U666,2)</f>
        <v>0</v>
      </c>
      <c r="W666" s="222"/>
      <c r="X666" s="222" t="s">
        <v>831</v>
      </c>
      <c r="Y666" s="222" t="s">
        <v>283</v>
      </c>
      <c r="Z666" s="212"/>
      <c r="AA666" s="212"/>
      <c r="AB666" s="212"/>
      <c r="AC666" s="212"/>
      <c r="AD666" s="212"/>
      <c r="AE666" s="212"/>
      <c r="AF666" s="212"/>
      <c r="AG666" s="212" t="s">
        <v>832</v>
      </c>
      <c r="AH666" s="212"/>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outlineLevel="1" x14ac:dyDescent="0.2">
      <c r="A667" s="257">
        <v>227</v>
      </c>
      <c r="B667" s="258" t="s">
        <v>1269</v>
      </c>
      <c r="C667" s="265" t="s">
        <v>1270</v>
      </c>
      <c r="D667" s="259" t="s">
        <v>886</v>
      </c>
      <c r="E667" s="260">
        <v>38</v>
      </c>
      <c r="F667" s="261"/>
      <c r="G667" s="262">
        <f>ROUND(E667*F667,2)</f>
        <v>0</v>
      </c>
      <c r="H667" s="261"/>
      <c r="I667" s="262">
        <f>ROUND(E667*H667,2)</f>
        <v>0</v>
      </c>
      <c r="J667" s="261"/>
      <c r="K667" s="262">
        <f>ROUND(E667*J667,2)</f>
        <v>0</v>
      </c>
      <c r="L667" s="262">
        <v>21</v>
      </c>
      <c r="M667" s="262">
        <f>G667*(1+L667/100)</f>
        <v>0</v>
      </c>
      <c r="N667" s="260">
        <v>0</v>
      </c>
      <c r="O667" s="260">
        <f>ROUND(E667*N667,2)</f>
        <v>0</v>
      </c>
      <c r="P667" s="260">
        <v>0</v>
      </c>
      <c r="Q667" s="260">
        <f>ROUND(E667*P667,2)</f>
        <v>0</v>
      </c>
      <c r="R667" s="262"/>
      <c r="S667" s="262" t="s">
        <v>316</v>
      </c>
      <c r="T667" s="263" t="s">
        <v>281</v>
      </c>
      <c r="U667" s="222">
        <v>0</v>
      </c>
      <c r="V667" s="222">
        <f>ROUND(E667*U667,2)</f>
        <v>0</v>
      </c>
      <c r="W667" s="222"/>
      <c r="X667" s="222" t="s">
        <v>831</v>
      </c>
      <c r="Y667" s="222" t="s">
        <v>283</v>
      </c>
      <c r="Z667" s="212"/>
      <c r="AA667" s="212"/>
      <c r="AB667" s="212"/>
      <c r="AC667" s="212"/>
      <c r="AD667" s="212"/>
      <c r="AE667" s="212"/>
      <c r="AF667" s="212"/>
      <c r="AG667" s="212" t="s">
        <v>832</v>
      </c>
      <c r="AH667" s="212"/>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outlineLevel="1" x14ac:dyDescent="0.2">
      <c r="A668" s="257">
        <v>228</v>
      </c>
      <c r="B668" s="258" t="s">
        <v>1271</v>
      </c>
      <c r="C668" s="265" t="s">
        <v>1272</v>
      </c>
      <c r="D668" s="259" t="s">
        <v>886</v>
      </c>
      <c r="E668" s="260">
        <v>55</v>
      </c>
      <c r="F668" s="261"/>
      <c r="G668" s="262">
        <f>ROUND(E668*F668,2)</f>
        <v>0</v>
      </c>
      <c r="H668" s="261"/>
      <c r="I668" s="262">
        <f>ROUND(E668*H668,2)</f>
        <v>0</v>
      </c>
      <c r="J668" s="261"/>
      <c r="K668" s="262">
        <f>ROUND(E668*J668,2)</f>
        <v>0</v>
      </c>
      <c r="L668" s="262">
        <v>21</v>
      </c>
      <c r="M668" s="262">
        <f>G668*(1+L668/100)</f>
        <v>0</v>
      </c>
      <c r="N668" s="260">
        <v>0</v>
      </c>
      <c r="O668" s="260">
        <f>ROUND(E668*N668,2)</f>
        <v>0</v>
      </c>
      <c r="P668" s="260">
        <v>0</v>
      </c>
      <c r="Q668" s="260">
        <f>ROUND(E668*P668,2)</f>
        <v>0</v>
      </c>
      <c r="R668" s="262"/>
      <c r="S668" s="262" t="s">
        <v>316</v>
      </c>
      <c r="T668" s="263" t="s">
        <v>281</v>
      </c>
      <c r="U668" s="222">
        <v>0</v>
      </c>
      <c r="V668" s="222">
        <f>ROUND(E668*U668,2)</f>
        <v>0</v>
      </c>
      <c r="W668" s="222"/>
      <c r="X668" s="222" t="s">
        <v>831</v>
      </c>
      <c r="Y668" s="222" t="s">
        <v>283</v>
      </c>
      <c r="Z668" s="212"/>
      <c r="AA668" s="212"/>
      <c r="AB668" s="212"/>
      <c r="AC668" s="212"/>
      <c r="AD668" s="212"/>
      <c r="AE668" s="212"/>
      <c r="AF668" s="212"/>
      <c r="AG668" s="212" t="s">
        <v>832</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1" x14ac:dyDescent="0.2">
      <c r="A669" s="257">
        <v>229</v>
      </c>
      <c r="B669" s="258" t="s">
        <v>1273</v>
      </c>
      <c r="C669" s="265" t="s">
        <v>1274</v>
      </c>
      <c r="D669" s="259" t="s">
        <v>886</v>
      </c>
      <c r="E669" s="260">
        <v>110</v>
      </c>
      <c r="F669" s="261"/>
      <c r="G669" s="262">
        <f>ROUND(E669*F669,2)</f>
        <v>0</v>
      </c>
      <c r="H669" s="261"/>
      <c r="I669" s="262">
        <f>ROUND(E669*H669,2)</f>
        <v>0</v>
      </c>
      <c r="J669" s="261"/>
      <c r="K669" s="262">
        <f>ROUND(E669*J669,2)</f>
        <v>0</v>
      </c>
      <c r="L669" s="262">
        <v>21</v>
      </c>
      <c r="M669" s="262">
        <f>G669*(1+L669/100)</f>
        <v>0</v>
      </c>
      <c r="N669" s="260">
        <v>0</v>
      </c>
      <c r="O669" s="260">
        <f>ROUND(E669*N669,2)</f>
        <v>0</v>
      </c>
      <c r="P669" s="260">
        <v>0</v>
      </c>
      <c r="Q669" s="260">
        <f>ROUND(E669*P669,2)</f>
        <v>0</v>
      </c>
      <c r="R669" s="262"/>
      <c r="S669" s="262" t="s">
        <v>316</v>
      </c>
      <c r="T669" s="263" t="s">
        <v>281</v>
      </c>
      <c r="U669" s="222">
        <v>0</v>
      </c>
      <c r="V669" s="222">
        <f>ROUND(E669*U669,2)</f>
        <v>0</v>
      </c>
      <c r="W669" s="222"/>
      <c r="X669" s="222" t="s">
        <v>831</v>
      </c>
      <c r="Y669" s="222" t="s">
        <v>283</v>
      </c>
      <c r="Z669" s="212"/>
      <c r="AA669" s="212"/>
      <c r="AB669" s="212"/>
      <c r="AC669" s="212"/>
      <c r="AD669" s="212"/>
      <c r="AE669" s="212"/>
      <c r="AF669" s="212"/>
      <c r="AG669" s="212" t="s">
        <v>832</v>
      </c>
      <c r="AH669" s="212"/>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1" x14ac:dyDescent="0.2">
      <c r="A670" s="257">
        <v>230</v>
      </c>
      <c r="B670" s="258" t="s">
        <v>1275</v>
      </c>
      <c r="C670" s="265" t="s">
        <v>1276</v>
      </c>
      <c r="D670" s="259" t="s">
        <v>886</v>
      </c>
      <c r="E670" s="260">
        <v>200</v>
      </c>
      <c r="F670" s="261"/>
      <c r="G670" s="262">
        <f>ROUND(E670*F670,2)</f>
        <v>0</v>
      </c>
      <c r="H670" s="261"/>
      <c r="I670" s="262">
        <f>ROUND(E670*H670,2)</f>
        <v>0</v>
      </c>
      <c r="J670" s="261"/>
      <c r="K670" s="262">
        <f>ROUND(E670*J670,2)</f>
        <v>0</v>
      </c>
      <c r="L670" s="262">
        <v>21</v>
      </c>
      <c r="M670" s="262">
        <f>G670*(1+L670/100)</f>
        <v>0</v>
      </c>
      <c r="N670" s="260">
        <v>0</v>
      </c>
      <c r="O670" s="260">
        <f>ROUND(E670*N670,2)</f>
        <v>0</v>
      </c>
      <c r="P670" s="260">
        <v>0</v>
      </c>
      <c r="Q670" s="260">
        <f>ROUND(E670*P670,2)</f>
        <v>0</v>
      </c>
      <c r="R670" s="262"/>
      <c r="S670" s="262" t="s">
        <v>316</v>
      </c>
      <c r="T670" s="263" t="s">
        <v>281</v>
      </c>
      <c r="U670" s="222">
        <v>0</v>
      </c>
      <c r="V670" s="222">
        <f>ROUND(E670*U670,2)</f>
        <v>0</v>
      </c>
      <c r="W670" s="222"/>
      <c r="X670" s="222" t="s">
        <v>831</v>
      </c>
      <c r="Y670" s="222" t="s">
        <v>283</v>
      </c>
      <c r="Z670" s="212"/>
      <c r="AA670" s="212"/>
      <c r="AB670" s="212"/>
      <c r="AC670" s="212"/>
      <c r="AD670" s="212"/>
      <c r="AE670" s="212"/>
      <c r="AF670" s="212"/>
      <c r="AG670" s="212" t="s">
        <v>832</v>
      </c>
      <c r="AH670" s="212"/>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1" x14ac:dyDescent="0.2">
      <c r="A671" s="257">
        <v>231</v>
      </c>
      <c r="B671" s="258" t="s">
        <v>1277</v>
      </c>
      <c r="C671" s="265" t="s">
        <v>1278</v>
      </c>
      <c r="D671" s="259" t="s">
        <v>886</v>
      </c>
      <c r="E671" s="260">
        <v>28</v>
      </c>
      <c r="F671" s="261"/>
      <c r="G671" s="262">
        <f>ROUND(E671*F671,2)</f>
        <v>0</v>
      </c>
      <c r="H671" s="261"/>
      <c r="I671" s="262">
        <f>ROUND(E671*H671,2)</f>
        <v>0</v>
      </c>
      <c r="J671" s="261"/>
      <c r="K671" s="262">
        <f>ROUND(E671*J671,2)</f>
        <v>0</v>
      </c>
      <c r="L671" s="262">
        <v>21</v>
      </c>
      <c r="M671" s="262">
        <f>G671*(1+L671/100)</f>
        <v>0</v>
      </c>
      <c r="N671" s="260">
        <v>0</v>
      </c>
      <c r="O671" s="260">
        <f>ROUND(E671*N671,2)</f>
        <v>0</v>
      </c>
      <c r="P671" s="260">
        <v>0</v>
      </c>
      <c r="Q671" s="260">
        <f>ROUND(E671*P671,2)</f>
        <v>0</v>
      </c>
      <c r="R671" s="262"/>
      <c r="S671" s="262" t="s">
        <v>316</v>
      </c>
      <c r="T671" s="263" t="s">
        <v>281</v>
      </c>
      <c r="U671" s="222">
        <v>0</v>
      </c>
      <c r="V671" s="222">
        <f>ROUND(E671*U671,2)</f>
        <v>0</v>
      </c>
      <c r="W671" s="222"/>
      <c r="X671" s="222" t="s">
        <v>831</v>
      </c>
      <c r="Y671" s="222" t="s">
        <v>283</v>
      </c>
      <c r="Z671" s="212"/>
      <c r="AA671" s="212"/>
      <c r="AB671" s="212"/>
      <c r="AC671" s="212"/>
      <c r="AD671" s="212"/>
      <c r="AE671" s="212"/>
      <c r="AF671" s="212"/>
      <c r="AG671" s="212" t="s">
        <v>832</v>
      </c>
      <c r="AH671" s="212"/>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outlineLevel="1" x14ac:dyDescent="0.2">
      <c r="A672" s="257">
        <v>232</v>
      </c>
      <c r="B672" s="258" t="s">
        <v>1279</v>
      </c>
      <c r="C672" s="265" t="s">
        <v>1280</v>
      </c>
      <c r="D672" s="259" t="s">
        <v>886</v>
      </c>
      <c r="E672" s="260">
        <v>16</v>
      </c>
      <c r="F672" s="261"/>
      <c r="G672" s="262">
        <f>ROUND(E672*F672,2)</f>
        <v>0</v>
      </c>
      <c r="H672" s="261"/>
      <c r="I672" s="262">
        <f>ROUND(E672*H672,2)</f>
        <v>0</v>
      </c>
      <c r="J672" s="261"/>
      <c r="K672" s="262">
        <f>ROUND(E672*J672,2)</f>
        <v>0</v>
      </c>
      <c r="L672" s="262">
        <v>21</v>
      </c>
      <c r="M672" s="262">
        <f>G672*(1+L672/100)</f>
        <v>0</v>
      </c>
      <c r="N672" s="260">
        <v>0</v>
      </c>
      <c r="O672" s="260">
        <f>ROUND(E672*N672,2)</f>
        <v>0</v>
      </c>
      <c r="P672" s="260">
        <v>0</v>
      </c>
      <c r="Q672" s="260">
        <f>ROUND(E672*P672,2)</f>
        <v>0</v>
      </c>
      <c r="R672" s="262"/>
      <c r="S672" s="262" t="s">
        <v>316</v>
      </c>
      <c r="T672" s="263" t="s">
        <v>281</v>
      </c>
      <c r="U672" s="222">
        <v>0</v>
      </c>
      <c r="V672" s="222">
        <f>ROUND(E672*U672,2)</f>
        <v>0</v>
      </c>
      <c r="W672" s="222"/>
      <c r="X672" s="222" t="s">
        <v>831</v>
      </c>
      <c r="Y672" s="222" t="s">
        <v>283</v>
      </c>
      <c r="Z672" s="212"/>
      <c r="AA672" s="212"/>
      <c r="AB672" s="212"/>
      <c r="AC672" s="212"/>
      <c r="AD672" s="212"/>
      <c r="AE672" s="212"/>
      <c r="AF672" s="212"/>
      <c r="AG672" s="212" t="s">
        <v>832</v>
      </c>
      <c r="AH672" s="212"/>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1" x14ac:dyDescent="0.2">
      <c r="A673" s="257">
        <v>233</v>
      </c>
      <c r="B673" s="258" t="s">
        <v>1281</v>
      </c>
      <c r="C673" s="265" t="s">
        <v>1282</v>
      </c>
      <c r="D673" s="259" t="s">
        <v>886</v>
      </c>
      <c r="E673" s="260">
        <v>2</v>
      </c>
      <c r="F673" s="261"/>
      <c r="G673" s="262">
        <f>ROUND(E673*F673,2)</f>
        <v>0</v>
      </c>
      <c r="H673" s="261"/>
      <c r="I673" s="262">
        <f>ROUND(E673*H673,2)</f>
        <v>0</v>
      </c>
      <c r="J673" s="261"/>
      <c r="K673" s="262">
        <f>ROUND(E673*J673,2)</f>
        <v>0</v>
      </c>
      <c r="L673" s="262">
        <v>21</v>
      </c>
      <c r="M673" s="262">
        <f>G673*(1+L673/100)</f>
        <v>0</v>
      </c>
      <c r="N673" s="260">
        <v>0</v>
      </c>
      <c r="O673" s="260">
        <f>ROUND(E673*N673,2)</f>
        <v>0</v>
      </c>
      <c r="P673" s="260">
        <v>0</v>
      </c>
      <c r="Q673" s="260">
        <f>ROUND(E673*P673,2)</f>
        <v>0</v>
      </c>
      <c r="R673" s="262"/>
      <c r="S673" s="262" t="s">
        <v>316</v>
      </c>
      <c r="T673" s="263" t="s">
        <v>281</v>
      </c>
      <c r="U673" s="222">
        <v>0</v>
      </c>
      <c r="V673" s="222">
        <f>ROUND(E673*U673,2)</f>
        <v>0</v>
      </c>
      <c r="W673" s="222"/>
      <c r="X673" s="222" t="s">
        <v>831</v>
      </c>
      <c r="Y673" s="222" t="s">
        <v>283</v>
      </c>
      <c r="Z673" s="212"/>
      <c r="AA673" s="212"/>
      <c r="AB673" s="212"/>
      <c r="AC673" s="212"/>
      <c r="AD673" s="212"/>
      <c r="AE673" s="212"/>
      <c r="AF673" s="212"/>
      <c r="AG673" s="212" t="s">
        <v>832</v>
      </c>
      <c r="AH673" s="212"/>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1" x14ac:dyDescent="0.2">
      <c r="A674" s="257">
        <v>234</v>
      </c>
      <c r="B674" s="258" t="s">
        <v>1283</v>
      </c>
      <c r="C674" s="265" t="s">
        <v>1284</v>
      </c>
      <c r="D674" s="259" t="s">
        <v>886</v>
      </c>
      <c r="E674" s="260">
        <v>6</v>
      </c>
      <c r="F674" s="261"/>
      <c r="G674" s="262">
        <f>ROUND(E674*F674,2)</f>
        <v>0</v>
      </c>
      <c r="H674" s="261"/>
      <c r="I674" s="262">
        <f>ROUND(E674*H674,2)</f>
        <v>0</v>
      </c>
      <c r="J674" s="261"/>
      <c r="K674" s="262">
        <f>ROUND(E674*J674,2)</f>
        <v>0</v>
      </c>
      <c r="L674" s="262">
        <v>21</v>
      </c>
      <c r="M674" s="262">
        <f>G674*(1+L674/100)</f>
        <v>0</v>
      </c>
      <c r="N674" s="260">
        <v>0</v>
      </c>
      <c r="O674" s="260">
        <f>ROUND(E674*N674,2)</f>
        <v>0</v>
      </c>
      <c r="P674" s="260">
        <v>0</v>
      </c>
      <c r="Q674" s="260">
        <f>ROUND(E674*P674,2)</f>
        <v>0</v>
      </c>
      <c r="R674" s="262"/>
      <c r="S674" s="262" t="s">
        <v>316</v>
      </c>
      <c r="T674" s="263" t="s">
        <v>281</v>
      </c>
      <c r="U674" s="222">
        <v>0</v>
      </c>
      <c r="V674" s="222">
        <f>ROUND(E674*U674,2)</f>
        <v>0</v>
      </c>
      <c r="W674" s="222"/>
      <c r="X674" s="222" t="s">
        <v>831</v>
      </c>
      <c r="Y674" s="222" t="s">
        <v>283</v>
      </c>
      <c r="Z674" s="212"/>
      <c r="AA674" s="212"/>
      <c r="AB674" s="212"/>
      <c r="AC674" s="212"/>
      <c r="AD674" s="212"/>
      <c r="AE674" s="212"/>
      <c r="AF674" s="212"/>
      <c r="AG674" s="212" t="s">
        <v>832</v>
      </c>
      <c r="AH674" s="212"/>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outlineLevel="1" x14ac:dyDescent="0.2">
      <c r="A675" s="257">
        <v>235</v>
      </c>
      <c r="B675" s="258" t="s">
        <v>1285</v>
      </c>
      <c r="C675" s="265" t="s">
        <v>1286</v>
      </c>
      <c r="D675" s="259" t="s">
        <v>886</v>
      </c>
      <c r="E675" s="260">
        <v>1</v>
      </c>
      <c r="F675" s="261"/>
      <c r="G675" s="262">
        <f>ROUND(E675*F675,2)</f>
        <v>0</v>
      </c>
      <c r="H675" s="261"/>
      <c r="I675" s="262">
        <f>ROUND(E675*H675,2)</f>
        <v>0</v>
      </c>
      <c r="J675" s="261"/>
      <c r="K675" s="262">
        <f>ROUND(E675*J675,2)</f>
        <v>0</v>
      </c>
      <c r="L675" s="262">
        <v>21</v>
      </c>
      <c r="M675" s="262">
        <f>G675*(1+L675/100)</f>
        <v>0</v>
      </c>
      <c r="N675" s="260">
        <v>0</v>
      </c>
      <c r="O675" s="260">
        <f>ROUND(E675*N675,2)</f>
        <v>0</v>
      </c>
      <c r="P675" s="260">
        <v>0</v>
      </c>
      <c r="Q675" s="260">
        <f>ROUND(E675*P675,2)</f>
        <v>0</v>
      </c>
      <c r="R675" s="262"/>
      <c r="S675" s="262" t="s">
        <v>316</v>
      </c>
      <c r="T675" s="263" t="s">
        <v>281</v>
      </c>
      <c r="U675" s="222">
        <v>0</v>
      </c>
      <c r="V675" s="222">
        <f>ROUND(E675*U675,2)</f>
        <v>0</v>
      </c>
      <c r="W675" s="222"/>
      <c r="X675" s="222" t="s">
        <v>831</v>
      </c>
      <c r="Y675" s="222" t="s">
        <v>283</v>
      </c>
      <c r="Z675" s="212"/>
      <c r="AA675" s="212"/>
      <c r="AB675" s="212"/>
      <c r="AC675" s="212"/>
      <c r="AD675" s="212"/>
      <c r="AE675" s="212"/>
      <c r="AF675" s="212"/>
      <c r="AG675" s="212" t="s">
        <v>832</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1" x14ac:dyDescent="0.2">
      <c r="A676" s="257">
        <v>236</v>
      </c>
      <c r="B676" s="258" t="s">
        <v>1287</v>
      </c>
      <c r="C676" s="265" t="s">
        <v>1288</v>
      </c>
      <c r="D676" s="259" t="s">
        <v>1094</v>
      </c>
      <c r="E676" s="260">
        <v>70</v>
      </c>
      <c r="F676" s="261"/>
      <c r="G676" s="262">
        <f>ROUND(E676*F676,2)</f>
        <v>0</v>
      </c>
      <c r="H676" s="261"/>
      <c r="I676" s="262">
        <f>ROUND(E676*H676,2)</f>
        <v>0</v>
      </c>
      <c r="J676" s="261"/>
      <c r="K676" s="262">
        <f>ROUND(E676*J676,2)</f>
        <v>0</v>
      </c>
      <c r="L676" s="262">
        <v>21</v>
      </c>
      <c r="M676" s="262">
        <f>G676*(1+L676/100)</f>
        <v>0</v>
      </c>
      <c r="N676" s="260">
        <v>0</v>
      </c>
      <c r="O676" s="260">
        <f>ROUND(E676*N676,2)</f>
        <v>0</v>
      </c>
      <c r="P676" s="260">
        <v>0</v>
      </c>
      <c r="Q676" s="260">
        <f>ROUND(E676*P676,2)</f>
        <v>0</v>
      </c>
      <c r="R676" s="262"/>
      <c r="S676" s="262" t="s">
        <v>316</v>
      </c>
      <c r="T676" s="263" t="s">
        <v>281</v>
      </c>
      <c r="U676" s="222">
        <v>0</v>
      </c>
      <c r="V676" s="222">
        <f>ROUND(E676*U676,2)</f>
        <v>0</v>
      </c>
      <c r="W676" s="222"/>
      <c r="X676" s="222" t="s">
        <v>831</v>
      </c>
      <c r="Y676" s="222" t="s">
        <v>283</v>
      </c>
      <c r="Z676" s="212"/>
      <c r="AA676" s="212"/>
      <c r="AB676" s="212"/>
      <c r="AC676" s="212"/>
      <c r="AD676" s="212"/>
      <c r="AE676" s="212"/>
      <c r="AF676" s="212"/>
      <c r="AG676" s="212" t="s">
        <v>832</v>
      </c>
      <c r="AH676" s="212"/>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1" x14ac:dyDescent="0.2">
      <c r="A677" s="257">
        <v>237</v>
      </c>
      <c r="B677" s="258" t="s">
        <v>1289</v>
      </c>
      <c r="C677" s="265" t="s">
        <v>1290</v>
      </c>
      <c r="D677" s="259" t="s">
        <v>886</v>
      </c>
      <c r="E677" s="260">
        <v>20</v>
      </c>
      <c r="F677" s="261"/>
      <c r="G677" s="262">
        <f>ROUND(E677*F677,2)</f>
        <v>0</v>
      </c>
      <c r="H677" s="261"/>
      <c r="I677" s="262">
        <f>ROUND(E677*H677,2)</f>
        <v>0</v>
      </c>
      <c r="J677" s="261"/>
      <c r="K677" s="262">
        <f>ROUND(E677*J677,2)</f>
        <v>0</v>
      </c>
      <c r="L677" s="262">
        <v>21</v>
      </c>
      <c r="M677" s="262">
        <f>G677*(1+L677/100)</f>
        <v>0</v>
      </c>
      <c r="N677" s="260">
        <v>0</v>
      </c>
      <c r="O677" s="260">
        <f>ROUND(E677*N677,2)</f>
        <v>0</v>
      </c>
      <c r="P677" s="260">
        <v>0</v>
      </c>
      <c r="Q677" s="260">
        <f>ROUND(E677*P677,2)</f>
        <v>0</v>
      </c>
      <c r="R677" s="262"/>
      <c r="S677" s="262" t="s">
        <v>316</v>
      </c>
      <c r="T677" s="263" t="s">
        <v>281</v>
      </c>
      <c r="U677" s="222">
        <v>0</v>
      </c>
      <c r="V677" s="222">
        <f>ROUND(E677*U677,2)</f>
        <v>0</v>
      </c>
      <c r="W677" s="222"/>
      <c r="X677" s="222" t="s">
        <v>831</v>
      </c>
      <c r="Y677" s="222" t="s">
        <v>283</v>
      </c>
      <c r="Z677" s="212"/>
      <c r="AA677" s="212"/>
      <c r="AB677" s="212"/>
      <c r="AC677" s="212"/>
      <c r="AD677" s="212"/>
      <c r="AE677" s="212"/>
      <c r="AF677" s="212"/>
      <c r="AG677" s="212" t="s">
        <v>832</v>
      </c>
      <c r="AH677" s="212"/>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outlineLevel="1" x14ac:dyDescent="0.2">
      <c r="A678" s="257">
        <v>238</v>
      </c>
      <c r="B678" s="258" t="s">
        <v>1291</v>
      </c>
      <c r="C678" s="265" t="s">
        <v>1292</v>
      </c>
      <c r="D678" s="259" t="s">
        <v>886</v>
      </c>
      <c r="E678" s="260">
        <v>1</v>
      </c>
      <c r="F678" s="261"/>
      <c r="G678" s="262">
        <f>ROUND(E678*F678,2)</f>
        <v>0</v>
      </c>
      <c r="H678" s="261"/>
      <c r="I678" s="262">
        <f>ROUND(E678*H678,2)</f>
        <v>0</v>
      </c>
      <c r="J678" s="261"/>
      <c r="K678" s="262">
        <f>ROUND(E678*J678,2)</f>
        <v>0</v>
      </c>
      <c r="L678" s="262">
        <v>21</v>
      </c>
      <c r="M678" s="262">
        <f>G678*(1+L678/100)</f>
        <v>0</v>
      </c>
      <c r="N678" s="260">
        <v>0</v>
      </c>
      <c r="O678" s="260">
        <f>ROUND(E678*N678,2)</f>
        <v>0</v>
      </c>
      <c r="P678" s="260">
        <v>0</v>
      </c>
      <c r="Q678" s="260">
        <f>ROUND(E678*P678,2)</f>
        <v>0</v>
      </c>
      <c r="R678" s="262"/>
      <c r="S678" s="262" t="s">
        <v>316</v>
      </c>
      <c r="T678" s="263" t="s">
        <v>281</v>
      </c>
      <c r="U678" s="222">
        <v>0</v>
      </c>
      <c r="V678" s="222">
        <f>ROUND(E678*U678,2)</f>
        <v>0</v>
      </c>
      <c r="W678" s="222"/>
      <c r="X678" s="222" t="s">
        <v>831</v>
      </c>
      <c r="Y678" s="222" t="s">
        <v>283</v>
      </c>
      <c r="Z678" s="212"/>
      <c r="AA678" s="212"/>
      <c r="AB678" s="212"/>
      <c r="AC678" s="212"/>
      <c r="AD678" s="212"/>
      <c r="AE678" s="212"/>
      <c r="AF678" s="212"/>
      <c r="AG678" s="212" t="s">
        <v>832</v>
      </c>
      <c r="AH678" s="212"/>
      <c r="AI678" s="212"/>
      <c r="AJ678" s="212"/>
      <c r="AK678" s="212"/>
      <c r="AL678" s="212"/>
      <c r="AM678" s="212"/>
      <c r="AN678" s="212"/>
      <c r="AO678" s="212"/>
      <c r="AP678" s="212"/>
      <c r="AQ678" s="212"/>
      <c r="AR678" s="212"/>
      <c r="AS678" s="212"/>
      <c r="AT678" s="212"/>
      <c r="AU678" s="212"/>
      <c r="AV678" s="212"/>
      <c r="AW678" s="212"/>
      <c r="AX678" s="212"/>
      <c r="AY678" s="212"/>
      <c r="AZ678" s="212"/>
      <c r="BA678" s="212"/>
      <c r="BB678" s="212"/>
      <c r="BC678" s="212"/>
      <c r="BD678" s="212"/>
      <c r="BE678" s="212"/>
      <c r="BF678" s="212"/>
      <c r="BG678" s="212"/>
      <c r="BH678" s="212"/>
    </row>
    <row r="679" spans="1:60" outlineLevel="1" x14ac:dyDescent="0.2">
      <c r="A679" s="257">
        <v>239</v>
      </c>
      <c r="B679" s="258" t="s">
        <v>1293</v>
      </c>
      <c r="C679" s="265" t="s">
        <v>1294</v>
      </c>
      <c r="D679" s="259" t="s">
        <v>886</v>
      </c>
      <c r="E679" s="260">
        <v>1</v>
      </c>
      <c r="F679" s="261"/>
      <c r="G679" s="262">
        <f>ROUND(E679*F679,2)</f>
        <v>0</v>
      </c>
      <c r="H679" s="261"/>
      <c r="I679" s="262">
        <f>ROUND(E679*H679,2)</f>
        <v>0</v>
      </c>
      <c r="J679" s="261"/>
      <c r="K679" s="262">
        <f>ROUND(E679*J679,2)</f>
        <v>0</v>
      </c>
      <c r="L679" s="262">
        <v>21</v>
      </c>
      <c r="M679" s="262">
        <f>G679*(1+L679/100)</f>
        <v>0</v>
      </c>
      <c r="N679" s="260">
        <v>0</v>
      </c>
      <c r="O679" s="260">
        <f>ROUND(E679*N679,2)</f>
        <v>0</v>
      </c>
      <c r="P679" s="260">
        <v>0</v>
      </c>
      <c r="Q679" s="260">
        <f>ROUND(E679*P679,2)</f>
        <v>0</v>
      </c>
      <c r="R679" s="262"/>
      <c r="S679" s="262" t="s">
        <v>316</v>
      </c>
      <c r="T679" s="263" t="s">
        <v>281</v>
      </c>
      <c r="U679" s="222">
        <v>0</v>
      </c>
      <c r="V679" s="222">
        <f>ROUND(E679*U679,2)</f>
        <v>0</v>
      </c>
      <c r="W679" s="222"/>
      <c r="X679" s="222" t="s">
        <v>831</v>
      </c>
      <c r="Y679" s="222" t="s">
        <v>283</v>
      </c>
      <c r="Z679" s="212"/>
      <c r="AA679" s="212"/>
      <c r="AB679" s="212"/>
      <c r="AC679" s="212"/>
      <c r="AD679" s="212"/>
      <c r="AE679" s="212"/>
      <c r="AF679" s="212"/>
      <c r="AG679" s="212" t="s">
        <v>832</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outlineLevel="1" x14ac:dyDescent="0.2">
      <c r="A680" s="257">
        <v>240</v>
      </c>
      <c r="B680" s="258" t="s">
        <v>1295</v>
      </c>
      <c r="C680" s="265" t="s">
        <v>1296</v>
      </c>
      <c r="D680" s="259" t="s">
        <v>886</v>
      </c>
      <c r="E680" s="260">
        <v>70</v>
      </c>
      <c r="F680" s="261"/>
      <c r="G680" s="262">
        <f>ROUND(E680*F680,2)</f>
        <v>0</v>
      </c>
      <c r="H680" s="261"/>
      <c r="I680" s="262">
        <f>ROUND(E680*H680,2)</f>
        <v>0</v>
      </c>
      <c r="J680" s="261"/>
      <c r="K680" s="262">
        <f>ROUND(E680*J680,2)</f>
        <v>0</v>
      </c>
      <c r="L680" s="262">
        <v>21</v>
      </c>
      <c r="M680" s="262">
        <f>G680*(1+L680/100)</f>
        <v>0</v>
      </c>
      <c r="N680" s="260">
        <v>0</v>
      </c>
      <c r="O680" s="260">
        <f>ROUND(E680*N680,2)</f>
        <v>0</v>
      </c>
      <c r="P680" s="260">
        <v>0</v>
      </c>
      <c r="Q680" s="260">
        <f>ROUND(E680*P680,2)</f>
        <v>0</v>
      </c>
      <c r="R680" s="262"/>
      <c r="S680" s="262" t="s">
        <v>316</v>
      </c>
      <c r="T680" s="263" t="s">
        <v>281</v>
      </c>
      <c r="U680" s="222">
        <v>0</v>
      </c>
      <c r="V680" s="222">
        <f>ROUND(E680*U680,2)</f>
        <v>0</v>
      </c>
      <c r="W680" s="222"/>
      <c r="X680" s="222" t="s">
        <v>831</v>
      </c>
      <c r="Y680" s="222" t="s">
        <v>283</v>
      </c>
      <c r="Z680" s="212"/>
      <c r="AA680" s="212"/>
      <c r="AB680" s="212"/>
      <c r="AC680" s="212"/>
      <c r="AD680" s="212"/>
      <c r="AE680" s="212"/>
      <c r="AF680" s="212"/>
      <c r="AG680" s="212" t="s">
        <v>832</v>
      </c>
      <c r="AH680" s="212"/>
      <c r="AI680" s="212"/>
      <c r="AJ680" s="212"/>
      <c r="AK680" s="212"/>
      <c r="AL680" s="212"/>
      <c r="AM680" s="212"/>
      <c r="AN680" s="212"/>
      <c r="AO680" s="212"/>
      <c r="AP680" s="212"/>
      <c r="AQ680" s="212"/>
      <c r="AR680" s="212"/>
      <c r="AS680" s="212"/>
      <c r="AT680" s="212"/>
      <c r="AU680" s="212"/>
      <c r="AV680" s="212"/>
      <c r="AW680" s="212"/>
      <c r="AX680" s="212"/>
      <c r="AY680" s="212"/>
      <c r="AZ680" s="212"/>
      <c r="BA680" s="212"/>
      <c r="BB680" s="212"/>
      <c r="BC680" s="212"/>
      <c r="BD680" s="212"/>
      <c r="BE680" s="212"/>
      <c r="BF680" s="212"/>
      <c r="BG680" s="212"/>
      <c r="BH680" s="212"/>
    </row>
    <row r="681" spans="1:60" outlineLevel="1" x14ac:dyDescent="0.2">
      <c r="A681" s="257">
        <v>241</v>
      </c>
      <c r="B681" s="258" t="s">
        <v>1297</v>
      </c>
      <c r="C681" s="265" t="s">
        <v>1298</v>
      </c>
      <c r="D681" s="259" t="s">
        <v>886</v>
      </c>
      <c r="E681" s="260">
        <v>3</v>
      </c>
      <c r="F681" s="261"/>
      <c r="G681" s="262">
        <f>ROUND(E681*F681,2)</f>
        <v>0</v>
      </c>
      <c r="H681" s="261"/>
      <c r="I681" s="262">
        <f>ROUND(E681*H681,2)</f>
        <v>0</v>
      </c>
      <c r="J681" s="261"/>
      <c r="K681" s="262">
        <f>ROUND(E681*J681,2)</f>
        <v>0</v>
      </c>
      <c r="L681" s="262">
        <v>21</v>
      </c>
      <c r="M681" s="262">
        <f>G681*(1+L681/100)</f>
        <v>0</v>
      </c>
      <c r="N681" s="260">
        <v>0</v>
      </c>
      <c r="O681" s="260">
        <f>ROUND(E681*N681,2)</f>
        <v>0</v>
      </c>
      <c r="P681" s="260">
        <v>0</v>
      </c>
      <c r="Q681" s="260">
        <f>ROUND(E681*P681,2)</f>
        <v>0</v>
      </c>
      <c r="R681" s="262"/>
      <c r="S681" s="262" t="s">
        <v>316</v>
      </c>
      <c r="T681" s="263" t="s">
        <v>281</v>
      </c>
      <c r="U681" s="222">
        <v>0</v>
      </c>
      <c r="V681" s="222">
        <f>ROUND(E681*U681,2)</f>
        <v>0</v>
      </c>
      <c r="W681" s="222"/>
      <c r="X681" s="222" t="s">
        <v>399</v>
      </c>
      <c r="Y681" s="222" t="s">
        <v>283</v>
      </c>
      <c r="Z681" s="212"/>
      <c r="AA681" s="212"/>
      <c r="AB681" s="212"/>
      <c r="AC681" s="212"/>
      <c r="AD681" s="212"/>
      <c r="AE681" s="212"/>
      <c r="AF681" s="212"/>
      <c r="AG681" s="212" t="s">
        <v>400</v>
      </c>
      <c r="AH681" s="212"/>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x14ac:dyDescent="0.2">
      <c r="A682" s="229" t="s">
        <v>275</v>
      </c>
      <c r="B682" s="230" t="s">
        <v>212</v>
      </c>
      <c r="C682" s="246" t="s">
        <v>213</v>
      </c>
      <c r="D682" s="231"/>
      <c r="E682" s="232"/>
      <c r="F682" s="233"/>
      <c r="G682" s="233">
        <f>SUMIF(AG683:AG684,"&lt;&gt;NOR",G683:G684)</f>
        <v>0</v>
      </c>
      <c r="H682" s="233"/>
      <c r="I682" s="233">
        <f>SUM(I683:I684)</f>
        <v>0</v>
      </c>
      <c r="J682" s="233"/>
      <c r="K682" s="233">
        <f>SUM(K683:K684)</f>
        <v>0</v>
      </c>
      <c r="L682" s="233"/>
      <c r="M682" s="233">
        <f>SUM(M683:M684)</f>
        <v>0</v>
      </c>
      <c r="N682" s="232"/>
      <c r="O682" s="232">
        <f>SUM(O683:O684)</f>
        <v>0</v>
      </c>
      <c r="P682" s="232"/>
      <c r="Q682" s="232">
        <f>SUM(Q683:Q684)</f>
        <v>0</v>
      </c>
      <c r="R682" s="233"/>
      <c r="S682" s="233"/>
      <c r="T682" s="234"/>
      <c r="U682" s="228"/>
      <c r="V682" s="228">
        <f>SUM(V683:V684)</f>
        <v>0</v>
      </c>
      <c r="W682" s="228"/>
      <c r="X682" s="228"/>
      <c r="Y682" s="228"/>
      <c r="AG682" t="s">
        <v>276</v>
      </c>
    </row>
    <row r="683" spans="1:60" outlineLevel="1" x14ac:dyDescent="0.2">
      <c r="A683" s="236">
        <v>242</v>
      </c>
      <c r="B683" s="237" t="s">
        <v>1299</v>
      </c>
      <c r="C683" s="247" t="s">
        <v>1300</v>
      </c>
      <c r="D683" s="238" t="s">
        <v>492</v>
      </c>
      <c r="E683" s="239">
        <v>2</v>
      </c>
      <c r="F683" s="240"/>
      <c r="G683" s="241">
        <f>ROUND(E683*F683,2)</f>
        <v>0</v>
      </c>
      <c r="H683" s="240"/>
      <c r="I683" s="241">
        <f>ROUND(E683*H683,2)</f>
        <v>0</v>
      </c>
      <c r="J683" s="240"/>
      <c r="K683" s="241">
        <f>ROUND(E683*J683,2)</f>
        <v>0</v>
      </c>
      <c r="L683" s="241">
        <v>21</v>
      </c>
      <c r="M683" s="241">
        <f>G683*(1+L683/100)</f>
        <v>0</v>
      </c>
      <c r="N683" s="239">
        <v>0</v>
      </c>
      <c r="O683" s="239">
        <f>ROUND(E683*N683,2)</f>
        <v>0</v>
      </c>
      <c r="P683" s="239">
        <v>0</v>
      </c>
      <c r="Q683" s="239">
        <f>ROUND(E683*P683,2)</f>
        <v>0</v>
      </c>
      <c r="R683" s="241"/>
      <c r="S683" s="241" t="s">
        <v>1089</v>
      </c>
      <c r="T683" s="242" t="s">
        <v>597</v>
      </c>
      <c r="U683" s="222">
        <v>0</v>
      </c>
      <c r="V683" s="222">
        <f>ROUND(E683*U683,2)</f>
        <v>0</v>
      </c>
      <c r="W683" s="222"/>
      <c r="X683" s="222" t="s">
        <v>399</v>
      </c>
      <c r="Y683" s="222" t="s">
        <v>283</v>
      </c>
      <c r="Z683" s="212"/>
      <c r="AA683" s="212"/>
      <c r="AB683" s="212"/>
      <c r="AC683" s="212"/>
      <c r="AD683" s="212"/>
      <c r="AE683" s="212"/>
      <c r="AF683" s="212"/>
      <c r="AG683" s="212" t="s">
        <v>400</v>
      </c>
      <c r="AH683" s="212"/>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outlineLevel="2" x14ac:dyDescent="0.2">
      <c r="A684" s="219"/>
      <c r="B684" s="220"/>
      <c r="C684" s="249" t="s">
        <v>1301</v>
      </c>
      <c r="D684" s="226"/>
      <c r="E684" s="227">
        <v>2</v>
      </c>
      <c r="F684" s="222"/>
      <c r="G684" s="222"/>
      <c r="H684" s="222"/>
      <c r="I684" s="222"/>
      <c r="J684" s="222"/>
      <c r="K684" s="222"/>
      <c r="L684" s="222"/>
      <c r="M684" s="222"/>
      <c r="N684" s="221"/>
      <c r="O684" s="221"/>
      <c r="P684" s="221"/>
      <c r="Q684" s="221"/>
      <c r="R684" s="222"/>
      <c r="S684" s="222"/>
      <c r="T684" s="222"/>
      <c r="U684" s="222"/>
      <c r="V684" s="222"/>
      <c r="W684" s="222"/>
      <c r="X684" s="222"/>
      <c r="Y684" s="222"/>
      <c r="Z684" s="212"/>
      <c r="AA684" s="212"/>
      <c r="AB684" s="212"/>
      <c r="AC684" s="212"/>
      <c r="AD684" s="212"/>
      <c r="AE684" s="212"/>
      <c r="AF684" s="212"/>
      <c r="AG684" s="212" t="s">
        <v>288</v>
      </c>
      <c r="AH684" s="212">
        <v>0</v>
      </c>
      <c r="AI684" s="212"/>
      <c r="AJ684" s="212"/>
      <c r="AK684" s="212"/>
      <c r="AL684" s="212"/>
      <c r="AM684" s="212"/>
      <c r="AN684" s="212"/>
      <c r="AO684" s="212"/>
      <c r="AP684" s="212"/>
      <c r="AQ684" s="212"/>
      <c r="AR684" s="212"/>
      <c r="AS684" s="212"/>
      <c r="AT684" s="212"/>
      <c r="AU684" s="212"/>
      <c r="AV684" s="212"/>
      <c r="AW684" s="212"/>
      <c r="AX684" s="212"/>
      <c r="AY684" s="212"/>
      <c r="AZ684" s="212"/>
      <c r="BA684" s="212"/>
      <c r="BB684" s="212"/>
      <c r="BC684" s="212"/>
      <c r="BD684" s="212"/>
      <c r="BE684" s="212"/>
      <c r="BF684" s="212"/>
      <c r="BG684" s="212"/>
      <c r="BH684" s="212"/>
    </row>
    <row r="685" spans="1:60" x14ac:dyDescent="0.2">
      <c r="A685" s="229" t="s">
        <v>275</v>
      </c>
      <c r="B685" s="230" t="s">
        <v>236</v>
      </c>
      <c r="C685" s="246" t="s">
        <v>237</v>
      </c>
      <c r="D685" s="231"/>
      <c r="E685" s="232"/>
      <c r="F685" s="233"/>
      <c r="G685" s="233">
        <f>SUMIF(AG686:AG797,"&lt;&gt;NOR",G686:G797)</f>
        <v>0</v>
      </c>
      <c r="H685" s="233"/>
      <c r="I685" s="233">
        <f>SUM(I686:I797)</f>
        <v>0</v>
      </c>
      <c r="J685" s="233"/>
      <c r="K685" s="233">
        <f>SUM(K686:K797)</f>
        <v>0</v>
      </c>
      <c r="L685" s="233"/>
      <c r="M685" s="233">
        <f>SUM(M686:M797)</f>
        <v>0</v>
      </c>
      <c r="N685" s="232"/>
      <c r="O685" s="232">
        <f>SUM(O686:O797)</f>
        <v>0</v>
      </c>
      <c r="P685" s="232"/>
      <c r="Q685" s="232">
        <f>SUM(Q686:Q797)</f>
        <v>0</v>
      </c>
      <c r="R685" s="233"/>
      <c r="S685" s="233"/>
      <c r="T685" s="234"/>
      <c r="U685" s="228"/>
      <c r="V685" s="228">
        <f>SUM(V686:V797)</f>
        <v>0</v>
      </c>
      <c r="W685" s="228"/>
      <c r="X685" s="228"/>
      <c r="Y685" s="228"/>
      <c r="AG685" t="s">
        <v>276</v>
      </c>
    </row>
    <row r="686" spans="1:60" outlineLevel="1" x14ac:dyDescent="0.2">
      <c r="A686" s="236">
        <v>243</v>
      </c>
      <c r="B686" s="237" t="s">
        <v>1302</v>
      </c>
      <c r="C686" s="247" t="s">
        <v>1303</v>
      </c>
      <c r="D686" s="238" t="s">
        <v>1105</v>
      </c>
      <c r="E686" s="239">
        <v>1</v>
      </c>
      <c r="F686" s="240"/>
      <c r="G686" s="241">
        <f>ROUND(E686*F686,2)</f>
        <v>0</v>
      </c>
      <c r="H686" s="240"/>
      <c r="I686" s="241">
        <f>ROUND(E686*H686,2)</f>
        <v>0</v>
      </c>
      <c r="J686" s="240"/>
      <c r="K686" s="241">
        <f>ROUND(E686*J686,2)</f>
        <v>0</v>
      </c>
      <c r="L686" s="241">
        <v>21</v>
      </c>
      <c r="M686" s="241">
        <f>G686*(1+L686/100)</f>
        <v>0</v>
      </c>
      <c r="N686" s="239">
        <v>0</v>
      </c>
      <c r="O686" s="239">
        <f>ROUND(E686*N686,2)</f>
        <v>0</v>
      </c>
      <c r="P686" s="239">
        <v>0</v>
      </c>
      <c r="Q686" s="239">
        <f>ROUND(E686*P686,2)</f>
        <v>0</v>
      </c>
      <c r="R686" s="241"/>
      <c r="S686" s="241" t="s">
        <v>316</v>
      </c>
      <c r="T686" s="242" t="s">
        <v>281</v>
      </c>
      <c r="U686" s="222">
        <v>0</v>
      </c>
      <c r="V686" s="222">
        <f>ROUND(E686*U686,2)</f>
        <v>0</v>
      </c>
      <c r="W686" s="222"/>
      <c r="X686" s="222" t="s">
        <v>399</v>
      </c>
      <c r="Y686" s="222" t="s">
        <v>283</v>
      </c>
      <c r="Z686" s="212"/>
      <c r="AA686" s="212"/>
      <c r="AB686" s="212"/>
      <c r="AC686" s="212"/>
      <c r="AD686" s="212"/>
      <c r="AE686" s="212"/>
      <c r="AF686" s="212"/>
      <c r="AG686" s="212" t="s">
        <v>400</v>
      </c>
      <c r="AH686" s="212"/>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2" x14ac:dyDescent="0.2">
      <c r="A687" s="219"/>
      <c r="B687" s="220"/>
      <c r="C687" s="249" t="s">
        <v>1304</v>
      </c>
      <c r="D687" s="226"/>
      <c r="E687" s="227"/>
      <c r="F687" s="222"/>
      <c r="G687" s="222"/>
      <c r="H687" s="222"/>
      <c r="I687" s="222"/>
      <c r="J687" s="222"/>
      <c r="K687" s="222"/>
      <c r="L687" s="222"/>
      <c r="M687" s="222"/>
      <c r="N687" s="221"/>
      <c r="O687" s="221"/>
      <c r="P687" s="221"/>
      <c r="Q687" s="221"/>
      <c r="R687" s="222"/>
      <c r="S687" s="222"/>
      <c r="T687" s="222"/>
      <c r="U687" s="222"/>
      <c r="V687" s="222"/>
      <c r="W687" s="222"/>
      <c r="X687" s="222"/>
      <c r="Y687" s="222"/>
      <c r="Z687" s="212"/>
      <c r="AA687" s="212"/>
      <c r="AB687" s="212"/>
      <c r="AC687" s="212"/>
      <c r="AD687" s="212"/>
      <c r="AE687" s="212"/>
      <c r="AF687" s="212"/>
      <c r="AG687" s="212" t="s">
        <v>288</v>
      </c>
      <c r="AH687" s="212">
        <v>0</v>
      </c>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3" x14ac:dyDescent="0.2">
      <c r="A688" s="219"/>
      <c r="B688" s="220"/>
      <c r="C688" s="249" t="s">
        <v>1305</v>
      </c>
      <c r="D688" s="226"/>
      <c r="E688" s="227"/>
      <c r="F688" s="222"/>
      <c r="G688" s="222"/>
      <c r="H688" s="222"/>
      <c r="I688" s="222"/>
      <c r="J688" s="222"/>
      <c r="K688" s="222"/>
      <c r="L688" s="222"/>
      <c r="M688" s="222"/>
      <c r="N688" s="221"/>
      <c r="O688" s="221"/>
      <c r="P688" s="221"/>
      <c r="Q688" s="221"/>
      <c r="R688" s="222"/>
      <c r="S688" s="222"/>
      <c r="T688" s="222"/>
      <c r="U688" s="222"/>
      <c r="V688" s="222"/>
      <c r="W688" s="222"/>
      <c r="X688" s="222"/>
      <c r="Y688" s="222"/>
      <c r="Z688" s="212"/>
      <c r="AA688" s="212"/>
      <c r="AB688" s="212"/>
      <c r="AC688" s="212"/>
      <c r="AD688" s="212"/>
      <c r="AE688" s="212"/>
      <c r="AF688" s="212"/>
      <c r="AG688" s="212" t="s">
        <v>288</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3" x14ac:dyDescent="0.2">
      <c r="A689" s="219"/>
      <c r="B689" s="220"/>
      <c r="C689" s="249" t="s">
        <v>1306</v>
      </c>
      <c r="D689" s="226"/>
      <c r="E689" s="227"/>
      <c r="F689" s="222"/>
      <c r="G689" s="222"/>
      <c r="H689" s="222"/>
      <c r="I689" s="222"/>
      <c r="J689" s="222"/>
      <c r="K689" s="222"/>
      <c r="L689" s="222"/>
      <c r="M689" s="222"/>
      <c r="N689" s="221"/>
      <c r="O689" s="221"/>
      <c r="P689" s="221"/>
      <c r="Q689" s="221"/>
      <c r="R689" s="222"/>
      <c r="S689" s="222"/>
      <c r="T689" s="222"/>
      <c r="U689" s="222"/>
      <c r="V689" s="222"/>
      <c r="W689" s="222"/>
      <c r="X689" s="222"/>
      <c r="Y689" s="222"/>
      <c r="Z689" s="212"/>
      <c r="AA689" s="212"/>
      <c r="AB689" s="212"/>
      <c r="AC689" s="212"/>
      <c r="AD689" s="212"/>
      <c r="AE689" s="212"/>
      <c r="AF689" s="212"/>
      <c r="AG689" s="212" t="s">
        <v>288</v>
      </c>
      <c r="AH689" s="212">
        <v>0</v>
      </c>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3" x14ac:dyDescent="0.2">
      <c r="A690" s="219"/>
      <c r="B690" s="220"/>
      <c r="C690" s="249" t="s">
        <v>1307</v>
      </c>
      <c r="D690" s="226"/>
      <c r="E690" s="227"/>
      <c r="F690" s="222"/>
      <c r="G690" s="222"/>
      <c r="H690" s="222"/>
      <c r="I690" s="222"/>
      <c r="J690" s="222"/>
      <c r="K690" s="222"/>
      <c r="L690" s="222"/>
      <c r="M690" s="222"/>
      <c r="N690" s="221"/>
      <c r="O690" s="221"/>
      <c r="P690" s="221"/>
      <c r="Q690" s="221"/>
      <c r="R690" s="222"/>
      <c r="S690" s="222"/>
      <c r="T690" s="222"/>
      <c r="U690" s="222"/>
      <c r="V690" s="222"/>
      <c r="W690" s="222"/>
      <c r="X690" s="222"/>
      <c r="Y690" s="222"/>
      <c r="Z690" s="212"/>
      <c r="AA690" s="212"/>
      <c r="AB690" s="212"/>
      <c r="AC690" s="212"/>
      <c r="AD690" s="212"/>
      <c r="AE690" s="212"/>
      <c r="AF690" s="212"/>
      <c r="AG690" s="212" t="s">
        <v>288</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outlineLevel="3" x14ac:dyDescent="0.2">
      <c r="A691" s="219"/>
      <c r="B691" s="220"/>
      <c r="C691" s="249" t="s">
        <v>1308</v>
      </c>
      <c r="D691" s="226"/>
      <c r="E691" s="227"/>
      <c r="F691" s="222"/>
      <c r="G691" s="222"/>
      <c r="H691" s="222"/>
      <c r="I691" s="222"/>
      <c r="J691" s="222"/>
      <c r="K691" s="222"/>
      <c r="L691" s="222"/>
      <c r="M691" s="222"/>
      <c r="N691" s="221"/>
      <c r="O691" s="221"/>
      <c r="P691" s="221"/>
      <c r="Q691" s="221"/>
      <c r="R691" s="222"/>
      <c r="S691" s="222"/>
      <c r="T691" s="222"/>
      <c r="U691" s="222"/>
      <c r="V691" s="222"/>
      <c r="W691" s="222"/>
      <c r="X691" s="222"/>
      <c r="Y691" s="222"/>
      <c r="Z691" s="212"/>
      <c r="AA691" s="212"/>
      <c r="AB691" s="212"/>
      <c r="AC691" s="212"/>
      <c r="AD691" s="212"/>
      <c r="AE691" s="212"/>
      <c r="AF691" s="212"/>
      <c r="AG691" s="212" t="s">
        <v>288</v>
      </c>
      <c r="AH691" s="212">
        <v>0</v>
      </c>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outlineLevel="3" x14ac:dyDescent="0.2">
      <c r="A692" s="219"/>
      <c r="B692" s="220"/>
      <c r="C692" s="249" t="s">
        <v>1309</v>
      </c>
      <c r="D692" s="226"/>
      <c r="E692" s="227"/>
      <c r="F692" s="222"/>
      <c r="G692" s="222"/>
      <c r="H692" s="222"/>
      <c r="I692" s="222"/>
      <c r="J692" s="222"/>
      <c r="K692" s="222"/>
      <c r="L692" s="222"/>
      <c r="M692" s="222"/>
      <c r="N692" s="221"/>
      <c r="O692" s="221"/>
      <c r="P692" s="221"/>
      <c r="Q692" s="221"/>
      <c r="R692" s="222"/>
      <c r="S692" s="222"/>
      <c r="T692" s="222"/>
      <c r="U692" s="222"/>
      <c r="V692" s="222"/>
      <c r="W692" s="222"/>
      <c r="X692" s="222"/>
      <c r="Y692" s="222"/>
      <c r="Z692" s="212"/>
      <c r="AA692" s="212"/>
      <c r="AB692" s="212"/>
      <c r="AC692" s="212"/>
      <c r="AD692" s="212"/>
      <c r="AE692" s="212"/>
      <c r="AF692" s="212"/>
      <c r="AG692" s="212" t="s">
        <v>288</v>
      </c>
      <c r="AH692" s="212">
        <v>0</v>
      </c>
      <c r="AI692" s="212"/>
      <c r="AJ692" s="212"/>
      <c r="AK692" s="212"/>
      <c r="AL692" s="212"/>
      <c r="AM692" s="212"/>
      <c r="AN692" s="212"/>
      <c r="AO692" s="212"/>
      <c r="AP692" s="212"/>
      <c r="AQ692" s="212"/>
      <c r="AR692" s="212"/>
      <c r="AS692" s="212"/>
      <c r="AT692" s="212"/>
      <c r="AU692" s="212"/>
      <c r="AV692" s="212"/>
      <c r="AW692" s="212"/>
      <c r="AX692" s="212"/>
      <c r="AY692" s="212"/>
      <c r="AZ692" s="212"/>
      <c r="BA692" s="212"/>
      <c r="BB692" s="212"/>
      <c r="BC692" s="212"/>
      <c r="BD692" s="212"/>
      <c r="BE692" s="212"/>
      <c r="BF692" s="212"/>
      <c r="BG692" s="212"/>
      <c r="BH692" s="212"/>
    </row>
    <row r="693" spans="1:60" outlineLevel="3" x14ac:dyDescent="0.2">
      <c r="A693" s="219"/>
      <c r="B693" s="220"/>
      <c r="C693" s="249" t="s">
        <v>1310</v>
      </c>
      <c r="D693" s="226"/>
      <c r="E693" s="227"/>
      <c r="F693" s="222"/>
      <c r="G693" s="222"/>
      <c r="H693" s="222"/>
      <c r="I693" s="222"/>
      <c r="J693" s="222"/>
      <c r="K693" s="222"/>
      <c r="L693" s="222"/>
      <c r="M693" s="222"/>
      <c r="N693" s="221"/>
      <c r="O693" s="221"/>
      <c r="P693" s="221"/>
      <c r="Q693" s="221"/>
      <c r="R693" s="222"/>
      <c r="S693" s="222"/>
      <c r="T693" s="222"/>
      <c r="U693" s="222"/>
      <c r="V693" s="222"/>
      <c r="W693" s="222"/>
      <c r="X693" s="222"/>
      <c r="Y693" s="222"/>
      <c r="Z693" s="212"/>
      <c r="AA693" s="212"/>
      <c r="AB693" s="212"/>
      <c r="AC693" s="212"/>
      <c r="AD693" s="212"/>
      <c r="AE693" s="212"/>
      <c r="AF693" s="212"/>
      <c r="AG693" s="212" t="s">
        <v>288</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3" x14ac:dyDescent="0.2">
      <c r="A694" s="219"/>
      <c r="B694" s="220"/>
      <c r="C694" s="249" t="s">
        <v>1311</v>
      </c>
      <c r="D694" s="226"/>
      <c r="E694" s="227"/>
      <c r="F694" s="222"/>
      <c r="G694" s="222"/>
      <c r="H694" s="222"/>
      <c r="I694" s="222"/>
      <c r="J694" s="222"/>
      <c r="K694" s="222"/>
      <c r="L694" s="222"/>
      <c r="M694" s="222"/>
      <c r="N694" s="221"/>
      <c r="O694" s="221"/>
      <c r="P694" s="221"/>
      <c r="Q694" s="221"/>
      <c r="R694" s="222"/>
      <c r="S694" s="222"/>
      <c r="T694" s="222"/>
      <c r="U694" s="222"/>
      <c r="V694" s="222"/>
      <c r="W694" s="222"/>
      <c r="X694" s="222"/>
      <c r="Y694" s="222"/>
      <c r="Z694" s="212"/>
      <c r="AA694" s="212"/>
      <c r="AB694" s="212"/>
      <c r="AC694" s="212"/>
      <c r="AD694" s="212"/>
      <c r="AE694" s="212"/>
      <c r="AF694" s="212"/>
      <c r="AG694" s="212" t="s">
        <v>288</v>
      </c>
      <c r="AH694" s="212">
        <v>0</v>
      </c>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3" x14ac:dyDescent="0.2">
      <c r="A695" s="219"/>
      <c r="B695" s="220"/>
      <c r="C695" s="249" t="s">
        <v>1312</v>
      </c>
      <c r="D695" s="226"/>
      <c r="E695" s="227"/>
      <c r="F695" s="222"/>
      <c r="G695" s="222"/>
      <c r="H695" s="222"/>
      <c r="I695" s="222"/>
      <c r="J695" s="222"/>
      <c r="K695" s="222"/>
      <c r="L695" s="222"/>
      <c r="M695" s="222"/>
      <c r="N695" s="221"/>
      <c r="O695" s="221"/>
      <c r="P695" s="221"/>
      <c r="Q695" s="221"/>
      <c r="R695" s="222"/>
      <c r="S695" s="222"/>
      <c r="T695" s="222"/>
      <c r="U695" s="222"/>
      <c r="V695" s="222"/>
      <c r="W695" s="222"/>
      <c r="X695" s="222"/>
      <c r="Y695" s="222"/>
      <c r="Z695" s="212"/>
      <c r="AA695" s="212"/>
      <c r="AB695" s="212"/>
      <c r="AC695" s="212"/>
      <c r="AD695" s="212"/>
      <c r="AE695" s="212"/>
      <c r="AF695" s="212"/>
      <c r="AG695" s="212" t="s">
        <v>288</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3" x14ac:dyDescent="0.2">
      <c r="A696" s="219"/>
      <c r="B696" s="220"/>
      <c r="C696" s="249" t="s">
        <v>1313</v>
      </c>
      <c r="D696" s="226"/>
      <c r="E696" s="227"/>
      <c r="F696" s="222"/>
      <c r="G696" s="222"/>
      <c r="H696" s="222"/>
      <c r="I696" s="222"/>
      <c r="J696" s="222"/>
      <c r="K696" s="222"/>
      <c r="L696" s="222"/>
      <c r="M696" s="222"/>
      <c r="N696" s="221"/>
      <c r="O696" s="221"/>
      <c r="P696" s="221"/>
      <c r="Q696" s="221"/>
      <c r="R696" s="222"/>
      <c r="S696" s="222"/>
      <c r="T696" s="222"/>
      <c r="U696" s="222"/>
      <c r="V696" s="222"/>
      <c r="W696" s="222"/>
      <c r="X696" s="222"/>
      <c r="Y696" s="222"/>
      <c r="Z696" s="212"/>
      <c r="AA696" s="212"/>
      <c r="AB696" s="212"/>
      <c r="AC696" s="212"/>
      <c r="AD696" s="212"/>
      <c r="AE696" s="212"/>
      <c r="AF696" s="212"/>
      <c r="AG696" s="212" t="s">
        <v>288</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3" x14ac:dyDescent="0.2">
      <c r="A697" s="219"/>
      <c r="B697" s="220"/>
      <c r="C697" s="249" t="s">
        <v>1313</v>
      </c>
      <c r="D697" s="226"/>
      <c r="E697" s="227"/>
      <c r="F697" s="222"/>
      <c r="G697" s="222"/>
      <c r="H697" s="222"/>
      <c r="I697" s="222"/>
      <c r="J697" s="222"/>
      <c r="K697" s="222"/>
      <c r="L697" s="222"/>
      <c r="M697" s="222"/>
      <c r="N697" s="221"/>
      <c r="O697" s="221"/>
      <c r="P697" s="221"/>
      <c r="Q697" s="221"/>
      <c r="R697" s="222"/>
      <c r="S697" s="222"/>
      <c r="T697" s="222"/>
      <c r="U697" s="222"/>
      <c r="V697" s="222"/>
      <c r="W697" s="222"/>
      <c r="X697" s="222"/>
      <c r="Y697" s="222"/>
      <c r="Z697" s="212"/>
      <c r="AA697" s="212"/>
      <c r="AB697" s="212"/>
      <c r="AC697" s="212"/>
      <c r="AD697" s="212"/>
      <c r="AE697" s="212"/>
      <c r="AF697" s="212"/>
      <c r="AG697" s="212" t="s">
        <v>288</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49" t="s">
        <v>1314</v>
      </c>
      <c r="D698" s="226"/>
      <c r="E698" s="227"/>
      <c r="F698" s="222"/>
      <c r="G698" s="222"/>
      <c r="H698" s="222"/>
      <c r="I698" s="222"/>
      <c r="J698" s="222"/>
      <c r="K698" s="222"/>
      <c r="L698" s="222"/>
      <c r="M698" s="222"/>
      <c r="N698" s="221"/>
      <c r="O698" s="221"/>
      <c r="P698" s="221"/>
      <c r="Q698" s="221"/>
      <c r="R698" s="222"/>
      <c r="S698" s="222"/>
      <c r="T698" s="222"/>
      <c r="U698" s="222"/>
      <c r="V698" s="222"/>
      <c r="W698" s="222"/>
      <c r="X698" s="222"/>
      <c r="Y698" s="222"/>
      <c r="Z698" s="212"/>
      <c r="AA698" s="212"/>
      <c r="AB698" s="212"/>
      <c r="AC698" s="212"/>
      <c r="AD698" s="212"/>
      <c r="AE698" s="212"/>
      <c r="AF698" s="212"/>
      <c r="AG698" s="212" t="s">
        <v>288</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49" t="s">
        <v>1315</v>
      </c>
      <c r="D699" s="226"/>
      <c r="E699" s="227"/>
      <c r="F699" s="222"/>
      <c r="G699" s="222"/>
      <c r="H699" s="222"/>
      <c r="I699" s="222"/>
      <c r="J699" s="222"/>
      <c r="K699" s="222"/>
      <c r="L699" s="222"/>
      <c r="M699" s="222"/>
      <c r="N699" s="221"/>
      <c r="O699" s="221"/>
      <c r="P699" s="221"/>
      <c r="Q699" s="221"/>
      <c r="R699" s="222"/>
      <c r="S699" s="222"/>
      <c r="T699" s="222"/>
      <c r="U699" s="222"/>
      <c r="V699" s="222"/>
      <c r="W699" s="222"/>
      <c r="X699" s="222"/>
      <c r="Y699" s="222"/>
      <c r="Z699" s="212"/>
      <c r="AA699" s="212"/>
      <c r="AB699" s="212"/>
      <c r="AC699" s="212"/>
      <c r="AD699" s="212"/>
      <c r="AE699" s="212"/>
      <c r="AF699" s="212"/>
      <c r="AG699" s="212" t="s">
        <v>288</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49" t="s">
        <v>1316</v>
      </c>
      <c r="D700" s="226"/>
      <c r="E700" s="227"/>
      <c r="F700" s="222"/>
      <c r="G700" s="222"/>
      <c r="H700" s="222"/>
      <c r="I700" s="222"/>
      <c r="J700" s="222"/>
      <c r="K700" s="222"/>
      <c r="L700" s="222"/>
      <c r="M700" s="222"/>
      <c r="N700" s="221"/>
      <c r="O700" s="221"/>
      <c r="P700" s="221"/>
      <c r="Q700" s="221"/>
      <c r="R700" s="222"/>
      <c r="S700" s="222"/>
      <c r="T700" s="222"/>
      <c r="U700" s="222"/>
      <c r="V700" s="222"/>
      <c r="W700" s="222"/>
      <c r="X700" s="222"/>
      <c r="Y700" s="222"/>
      <c r="Z700" s="212"/>
      <c r="AA700" s="212"/>
      <c r="AB700" s="212"/>
      <c r="AC700" s="212"/>
      <c r="AD700" s="212"/>
      <c r="AE700" s="212"/>
      <c r="AF700" s="212"/>
      <c r="AG700" s="212" t="s">
        <v>288</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3" x14ac:dyDescent="0.2">
      <c r="A701" s="219"/>
      <c r="B701" s="220"/>
      <c r="C701" s="249" t="s">
        <v>1317</v>
      </c>
      <c r="D701" s="226"/>
      <c r="E701" s="227"/>
      <c r="F701" s="222"/>
      <c r="G701" s="222"/>
      <c r="H701" s="222"/>
      <c r="I701" s="222"/>
      <c r="J701" s="222"/>
      <c r="K701" s="222"/>
      <c r="L701" s="222"/>
      <c r="M701" s="222"/>
      <c r="N701" s="221"/>
      <c r="O701" s="221"/>
      <c r="P701" s="221"/>
      <c r="Q701" s="221"/>
      <c r="R701" s="222"/>
      <c r="S701" s="222"/>
      <c r="T701" s="222"/>
      <c r="U701" s="222"/>
      <c r="V701" s="222"/>
      <c r="W701" s="222"/>
      <c r="X701" s="222"/>
      <c r="Y701" s="222"/>
      <c r="Z701" s="212"/>
      <c r="AA701" s="212"/>
      <c r="AB701" s="212"/>
      <c r="AC701" s="212"/>
      <c r="AD701" s="212"/>
      <c r="AE701" s="212"/>
      <c r="AF701" s="212"/>
      <c r="AG701" s="212" t="s">
        <v>288</v>
      </c>
      <c r="AH701" s="212">
        <v>0</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3" x14ac:dyDescent="0.2">
      <c r="A702" s="219"/>
      <c r="B702" s="220"/>
      <c r="C702" s="249" t="s">
        <v>1318</v>
      </c>
      <c r="D702" s="226"/>
      <c r="E702" s="227"/>
      <c r="F702" s="222"/>
      <c r="G702" s="222"/>
      <c r="H702" s="222"/>
      <c r="I702" s="222"/>
      <c r="J702" s="222"/>
      <c r="K702" s="222"/>
      <c r="L702" s="222"/>
      <c r="M702" s="222"/>
      <c r="N702" s="221"/>
      <c r="O702" s="221"/>
      <c r="P702" s="221"/>
      <c r="Q702" s="221"/>
      <c r="R702" s="222"/>
      <c r="S702" s="222"/>
      <c r="T702" s="222"/>
      <c r="U702" s="222"/>
      <c r="V702" s="222"/>
      <c r="W702" s="222"/>
      <c r="X702" s="222"/>
      <c r="Y702" s="222"/>
      <c r="Z702" s="212"/>
      <c r="AA702" s="212"/>
      <c r="AB702" s="212"/>
      <c r="AC702" s="212"/>
      <c r="AD702" s="212"/>
      <c r="AE702" s="212"/>
      <c r="AF702" s="212"/>
      <c r="AG702" s="212" t="s">
        <v>288</v>
      </c>
      <c r="AH702" s="212">
        <v>0</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outlineLevel="3" x14ac:dyDescent="0.2">
      <c r="A703" s="219"/>
      <c r="B703" s="220"/>
      <c r="C703" s="249" t="s">
        <v>1319</v>
      </c>
      <c r="D703" s="226"/>
      <c r="E703" s="227"/>
      <c r="F703" s="222"/>
      <c r="G703" s="222"/>
      <c r="H703" s="222"/>
      <c r="I703" s="222"/>
      <c r="J703" s="222"/>
      <c r="K703" s="222"/>
      <c r="L703" s="222"/>
      <c r="M703" s="222"/>
      <c r="N703" s="221"/>
      <c r="O703" s="221"/>
      <c r="P703" s="221"/>
      <c r="Q703" s="221"/>
      <c r="R703" s="222"/>
      <c r="S703" s="222"/>
      <c r="T703" s="222"/>
      <c r="U703" s="222"/>
      <c r="V703" s="222"/>
      <c r="W703" s="222"/>
      <c r="X703" s="222"/>
      <c r="Y703" s="222"/>
      <c r="Z703" s="212"/>
      <c r="AA703" s="212"/>
      <c r="AB703" s="212"/>
      <c r="AC703" s="212"/>
      <c r="AD703" s="212"/>
      <c r="AE703" s="212"/>
      <c r="AF703" s="212"/>
      <c r="AG703" s="212" t="s">
        <v>288</v>
      </c>
      <c r="AH703" s="212">
        <v>0</v>
      </c>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outlineLevel="3" x14ac:dyDescent="0.2">
      <c r="A704" s="219"/>
      <c r="B704" s="220"/>
      <c r="C704" s="249" t="s">
        <v>1320</v>
      </c>
      <c r="D704" s="226"/>
      <c r="E704" s="227"/>
      <c r="F704" s="222"/>
      <c r="G704" s="222"/>
      <c r="H704" s="222"/>
      <c r="I704" s="222"/>
      <c r="J704" s="222"/>
      <c r="K704" s="222"/>
      <c r="L704" s="222"/>
      <c r="M704" s="222"/>
      <c r="N704" s="221"/>
      <c r="O704" s="221"/>
      <c r="P704" s="221"/>
      <c r="Q704" s="221"/>
      <c r="R704" s="222"/>
      <c r="S704" s="222"/>
      <c r="T704" s="222"/>
      <c r="U704" s="222"/>
      <c r="V704" s="222"/>
      <c r="W704" s="222"/>
      <c r="X704" s="222"/>
      <c r="Y704" s="222"/>
      <c r="Z704" s="212"/>
      <c r="AA704" s="212"/>
      <c r="AB704" s="212"/>
      <c r="AC704" s="212"/>
      <c r="AD704" s="212"/>
      <c r="AE704" s="212"/>
      <c r="AF704" s="212"/>
      <c r="AG704" s="212" t="s">
        <v>288</v>
      </c>
      <c r="AH704" s="212">
        <v>0</v>
      </c>
      <c r="AI704" s="212"/>
      <c r="AJ704" s="212"/>
      <c r="AK704" s="212"/>
      <c r="AL704" s="212"/>
      <c r="AM704" s="212"/>
      <c r="AN704" s="212"/>
      <c r="AO704" s="212"/>
      <c r="AP704" s="212"/>
      <c r="AQ704" s="212"/>
      <c r="AR704" s="212"/>
      <c r="AS704" s="212"/>
      <c r="AT704" s="212"/>
      <c r="AU704" s="212"/>
      <c r="AV704" s="212"/>
      <c r="AW704" s="212"/>
      <c r="AX704" s="212"/>
      <c r="AY704" s="212"/>
      <c r="AZ704" s="212"/>
      <c r="BA704" s="212"/>
      <c r="BB704" s="212"/>
      <c r="BC704" s="212"/>
      <c r="BD704" s="212"/>
      <c r="BE704" s="212"/>
      <c r="BF704" s="212"/>
      <c r="BG704" s="212"/>
      <c r="BH704" s="212"/>
    </row>
    <row r="705" spans="1:60" outlineLevel="3" x14ac:dyDescent="0.2">
      <c r="A705" s="219"/>
      <c r="B705" s="220"/>
      <c r="C705" s="249" t="s">
        <v>1321</v>
      </c>
      <c r="D705" s="226"/>
      <c r="E705" s="227"/>
      <c r="F705" s="222"/>
      <c r="G705" s="222"/>
      <c r="H705" s="222"/>
      <c r="I705" s="222"/>
      <c r="J705" s="222"/>
      <c r="K705" s="222"/>
      <c r="L705" s="222"/>
      <c r="M705" s="222"/>
      <c r="N705" s="221"/>
      <c r="O705" s="221"/>
      <c r="P705" s="221"/>
      <c r="Q705" s="221"/>
      <c r="R705" s="222"/>
      <c r="S705" s="222"/>
      <c r="T705" s="222"/>
      <c r="U705" s="222"/>
      <c r="V705" s="222"/>
      <c r="W705" s="222"/>
      <c r="X705" s="222"/>
      <c r="Y705" s="222"/>
      <c r="Z705" s="212"/>
      <c r="AA705" s="212"/>
      <c r="AB705" s="212"/>
      <c r="AC705" s="212"/>
      <c r="AD705" s="212"/>
      <c r="AE705" s="212"/>
      <c r="AF705" s="212"/>
      <c r="AG705" s="212" t="s">
        <v>288</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3" x14ac:dyDescent="0.2">
      <c r="A706" s="219"/>
      <c r="B706" s="220"/>
      <c r="C706" s="249" t="s">
        <v>1322</v>
      </c>
      <c r="D706" s="226"/>
      <c r="E706" s="227"/>
      <c r="F706" s="222"/>
      <c r="G706" s="222"/>
      <c r="H706" s="222"/>
      <c r="I706" s="222"/>
      <c r="J706" s="222"/>
      <c r="K706" s="222"/>
      <c r="L706" s="222"/>
      <c r="M706" s="222"/>
      <c r="N706" s="221"/>
      <c r="O706" s="221"/>
      <c r="P706" s="221"/>
      <c r="Q706" s="221"/>
      <c r="R706" s="222"/>
      <c r="S706" s="222"/>
      <c r="T706" s="222"/>
      <c r="U706" s="222"/>
      <c r="V706" s="222"/>
      <c r="W706" s="222"/>
      <c r="X706" s="222"/>
      <c r="Y706" s="222"/>
      <c r="Z706" s="212"/>
      <c r="AA706" s="212"/>
      <c r="AB706" s="212"/>
      <c r="AC706" s="212"/>
      <c r="AD706" s="212"/>
      <c r="AE706" s="212"/>
      <c r="AF706" s="212"/>
      <c r="AG706" s="212" t="s">
        <v>288</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3" x14ac:dyDescent="0.2">
      <c r="A707" s="219"/>
      <c r="B707" s="220"/>
      <c r="C707" s="249" t="s">
        <v>1323</v>
      </c>
      <c r="D707" s="226"/>
      <c r="E707" s="227"/>
      <c r="F707" s="222"/>
      <c r="G707" s="222"/>
      <c r="H707" s="222"/>
      <c r="I707" s="222"/>
      <c r="J707" s="222"/>
      <c r="K707" s="222"/>
      <c r="L707" s="222"/>
      <c r="M707" s="222"/>
      <c r="N707" s="221"/>
      <c r="O707" s="221"/>
      <c r="P707" s="221"/>
      <c r="Q707" s="221"/>
      <c r="R707" s="222"/>
      <c r="S707" s="222"/>
      <c r="T707" s="222"/>
      <c r="U707" s="222"/>
      <c r="V707" s="222"/>
      <c r="W707" s="222"/>
      <c r="X707" s="222"/>
      <c r="Y707" s="222"/>
      <c r="Z707" s="212"/>
      <c r="AA707" s="212"/>
      <c r="AB707" s="212"/>
      <c r="AC707" s="212"/>
      <c r="AD707" s="212"/>
      <c r="AE707" s="212"/>
      <c r="AF707" s="212"/>
      <c r="AG707" s="212" t="s">
        <v>288</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49" t="s">
        <v>1324</v>
      </c>
      <c r="D708" s="226"/>
      <c r="E708" s="227"/>
      <c r="F708" s="222"/>
      <c r="G708" s="222"/>
      <c r="H708" s="222"/>
      <c r="I708" s="222"/>
      <c r="J708" s="222"/>
      <c r="K708" s="222"/>
      <c r="L708" s="222"/>
      <c r="M708" s="222"/>
      <c r="N708" s="221"/>
      <c r="O708" s="221"/>
      <c r="P708" s="221"/>
      <c r="Q708" s="221"/>
      <c r="R708" s="222"/>
      <c r="S708" s="222"/>
      <c r="T708" s="222"/>
      <c r="U708" s="222"/>
      <c r="V708" s="222"/>
      <c r="W708" s="222"/>
      <c r="X708" s="222"/>
      <c r="Y708" s="222"/>
      <c r="Z708" s="212"/>
      <c r="AA708" s="212"/>
      <c r="AB708" s="212"/>
      <c r="AC708" s="212"/>
      <c r="AD708" s="212"/>
      <c r="AE708" s="212"/>
      <c r="AF708" s="212"/>
      <c r="AG708" s="212" t="s">
        <v>288</v>
      </c>
      <c r="AH708" s="212">
        <v>0</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outlineLevel="3" x14ac:dyDescent="0.2">
      <c r="A709" s="219"/>
      <c r="B709" s="220"/>
      <c r="C709" s="249" t="s">
        <v>291</v>
      </c>
      <c r="D709" s="226"/>
      <c r="E709" s="227">
        <v>1</v>
      </c>
      <c r="F709" s="222"/>
      <c r="G709" s="222"/>
      <c r="H709" s="222"/>
      <c r="I709" s="222"/>
      <c r="J709" s="222"/>
      <c r="K709" s="222"/>
      <c r="L709" s="222"/>
      <c r="M709" s="222"/>
      <c r="N709" s="221"/>
      <c r="O709" s="221"/>
      <c r="P709" s="221"/>
      <c r="Q709" s="221"/>
      <c r="R709" s="222"/>
      <c r="S709" s="222"/>
      <c r="T709" s="222"/>
      <c r="U709" s="222"/>
      <c r="V709" s="222"/>
      <c r="W709" s="222"/>
      <c r="X709" s="222"/>
      <c r="Y709" s="222"/>
      <c r="Z709" s="212"/>
      <c r="AA709" s="212"/>
      <c r="AB709" s="212"/>
      <c r="AC709" s="212"/>
      <c r="AD709" s="212"/>
      <c r="AE709" s="212"/>
      <c r="AF709" s="212"/>
      <c r="AG709" s="212" t="s">
        <v>288</v>
      </c>
      <c r="AH709" s="212">
        <v>0</v>
      </c>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outlineLevel="1" x14ac:dyDescent="0.2">
      <c r="A710" s="236">
        <v>244</v>
      </c>
      <c r="B710" s="237" t="s">
        <v>1325</v>
      </c>
      <c r="C710" s="247" t="s">
        <v>1326</v>
      </c>
      <c r="D710" s="238" t="s">
        <v>1105</v>
      </c>
      <c r="E710" s="239">
        <v>2</v>
      </c>
      <c r="F710" s="240"/>
      <c r="G710" s="241">
        <f>ROUND(E710*F710,2)</f>
        <v>0</v>
      </c>
      <c r="H710" s="240"/>
      <c r="I710" s="241">
        <f>ROUND(E710*H710,2)</f>
        <v>0</v>
      </c>
      <c r="J710" s="240"/>
      <c r="K710" s="241">
        <f>ROUND(E710*J710,2)</f>
        <v>0</v>
      </c>
      <c r="L710" s="241">
        <v>21</v>
      </c>
      <c r="M710" s="241">
        <f>G710*(1+L710/100)</f>
        <v>0</v>
      </c>
      <c r="N710" s="239">
        <v>0</v>
      </c>
      <c r="O710" s="239">
        <f>ROUND(E710*N710,2)</f>
        <v>0</v>
      </c>
      <c r="P710" s="239">
        <v>0</v>
      </c>
      <c r="Q710" s="239">
        <f>ROUND(E710*P710,2)</f>
        <v>0</v>
      </c>
      <c r="R710" s="241"/>
      <c r="S710" s="241" t="s">
        <v>316</v>
      </c>
      <c r="T710" s="242" t="s">
        <v>281</v>
      </c>
      <c r="U710" s="222">
        <v>0</v>
      </c>
      <c r="V710" s="222">
        <f>ROUND(E710*U710,2)</f>
        <v>0</v>
      </c>
      <c r="W710" s="222"/>
      <c r="X710" s="222" t="s">
        <v>399</v>
      </c>
      <c r="Y710" s="222" t="s">
        <v>283</v>
      </c>
      <c r="Z710" s="212"/>
      <c r="AA710" s="212"/>
      <c r="AB710" s="212"/>
      <c r="AC710" s="212"/>
      <c r="AD710" s="212"/>
      <c r="AE710" s="212"/>
      <c r="AF710" s="212"/>
      <c r="AG710" s="212" t="s">
        <v>400</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row>
    <row r="711" spans="1:60" outlineLevel="2" x14ac:dyDescent="0.2">
      <c r="A711" s="219"/>
      <c r="B711" s="220"/>
      <c r="C711" s="249" t="s">
        <v>1304</v>
      </c>
      <c r="D711" s="226"/>
      <c r="E711" s="227"/>
      <c r="F711" s="222"/>
      <c r="G711" s="222"/>
      <c r="H711" s="222"/>
      <c r="I711" s="222"/>
      <c r="J711" s="222"/>
      <c r="K711" s="222"/>
      <c r="L711" s="222"/>
      <c r="M711" s="222"/>
      <c r="N711" s="221"/>
      <c r="O711" s="221"/>
      <c r="P711" s="221"/>
      <c r="Q711" s="221"/>
      <c r="R711" s="222"/>
      <c r="S711" s="222"/>
      <c r="T711" s="222"/>
      <c r="U711" s="222"/>
      <c r="V711" s="222"/>
      <c r="W711" s="222"/>
      <c r="X711" s="222"/>
      <c r="Y711" s="222"/>
      <c r="Z711" s="212"/>
      <c r="AA711" s="212"/>
      <c r="AB711" s="212"/>
      <c r="AC711" s="212"/>
      <c r="AD711" s="212"/>
      <c r="AE711" s="212"/>
      <c r="AF711" s="212"/>
      <c r="AG711" s="212" t="s">
        <v>288</v>
      </c>
      <c r="AH711" s="212">
        <v>0</v>
      </c>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3" x14ac:dyDescent="0.2">
      <c r="A712" s="219"/>
      <c r="B712" s="220"/>
      <c r="C712" s="249" t="s">
        <v>1305</v>
      </c>
      <c r="D712" s="226"/>
      <c r="E712" s="227"/>
      <c r="F712" s="222"/>
      <c r="G712" s="222"/>
      <c r="H712" s="222"/>
      <c r="I712" s="222"/>
      <c r="J712" s="222"/>
      <c r="K712" s="222"/>
      <c r="L712" s="222"/>
      <c r="M712" s="222"/>
      <c r="N712" s="221"/>
      <c r="O712" s="221"/>
      <c r="P712" s="221"/>
      <c r="Q712" s="221"/>
      <c r="R712" s="222"/>
      <c r="S712" s="222"/>
      <c r="T712" s="222"/>
      <c r="U712" s="222"/>
      <c r="V712" s="222"/>
      <c r="W712" s="222"/>
      <c r="X712" s="222"/>
      <c r="Y712" s="222"/>
      <c r="Z712" s="212"/>
      <c r="AA712" s="212"/>
      <c r="AB712" s="212"/>
      <c r="AC712" s="212"/>
      <c r="AD712" s="212"/>
      <c r="AE712" s="212"/>
      <c r="AF712" s="212"/>
      <c r="AG712" s="212" t="s">
        <v>288</v>
      </c>
      <c r="AH712" s="212">
        <v>0</v>
      </c>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3" x14ac:dyDescent="0.2">
      <c r="A713" s="219"/>
      <c r="B713" s="220"/>
      <c r="C713" s="249" t="s">
        <v>1306</v>
      </c>
      <c r="D713" s="226"/>
      <c r="E713" s="227"/>
      <c r="F713" s="222"/>
      <c r="G713" s="222"/>
      <c r="H713" s="222"/>
      <c r="I713" s="222"/>
      <c r="J713" s="222"/>
      <c r="K713" s="222"/>
      <c r="L713" s="222"/>
      <c r="M713" s="222"/>
      <c r="N713" s="221"/>
      <c r="O713" s="221"/>
      <c r="P713" s="221"/>
      <c r="Q713" s="221"/>
      <c r="R713" s="222"/>
      <c r="S713" s="222"/>
      <c r="T713" s="222"/>
      <c r="U713" s="222"/>
      <c r="V713" s="222"/>
      <c r="W713" s="222"/>
      <c r="X713" s="222"/>
      <c r="Y713" s="222"/>
      <c r="Z713" s="212"/>
      <c r="AA713" s="212"/>
      <c r="AB713" s="212"/>
      <c r="AC713" s="212"/>
      <c r="AD713" s="212"/>
      <c r="AE713" s="212"/>
      <c r="AF713" s="212"/>
      <c r="AG713" s="212" t="s">
        <v>288</v>
      </c>
      <c r="AH713" s="212">
        <v>0</v>
      </c>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3" x14ac:dyDescent="0.2">
      <c r="A714" s="219"/>
      <c r="B714" s="220"/>
      <c r="C714" s="249" t="s">
        <v>1307</v>
      </c>
      <c r="D714" s="226"/>
      <c r="E714" s="227"/>
      <c r="F714" s="222"/>
      <c r="G714" s="222"/>
      <c r="H714" s="222"/>
      <c r="I714" s="222"/>
      <c r="J714" s="222"/>
      <c r="K714" s="222"/>
      <c r="L714" s="222"/>
      <c r="M714" s="222"/>
      <c r="N714" s="221"/>
      <c r="O714" s="221"/>
      <c r="P714" s="221"/>
      <c r="Q714" s="221"/>
      <c r="R714" s="222"/>
      <c r="S714" s="222"/>
      <c r="T714" s="222"/>
      <c r="U714" s="222"/>
      <c r="V714" s="222"/>
      <c r="W714" s="222"/>
      <c r="X714" s="222"/>
      <c r="Y714" s="222"/>
      <c r="Z714" s="212"/>
      <c r="AA714" s="212"/>
      <c r="AB714" s="212"/>
      <c r="AC714" s="212"/>
      <c r="AD714" s="212"/>
      <c r="AE714" s="212"/>
      <c r="AF714" s="212"/>
      <c r="AG714" s="212" t="s">
        <v>288</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3" x14ac:dyDescent="0.2">
      <c r="A715" s="219"/>
      <c r="B715" s="220"/>
      <c r="C715" s="249" t="s">
        <v>1327</v>
      </c>
      <c r="D715" s="226"/>
      <c r="E715" s="227"/>
      <c r="F715" s="222"/>
      <c r="G715" s="222"/>
      <c r="H715" s="222"/>
      <c r="I715" s="222"/>
      <c r="J715" s="222"/>
      <c r="K715" s="222"/>
      <c r="L715" s="222"/>
      <c r="M715" s="222"/>
      <c r="N715" s="221"/>
      <c r="O715" s="221"/>
      <c r="P715" s="221"/>
      <c r="Q715" s="221"/>
      <c r="R715" s="222"/>
      <c r="S715" s="222"/>
      <c r="T715" s="222"/>
      <c r="U715" s="222"/>
      <c r="V715" s="222"/>
      <c r="W715" s="222"/>
      <c r="X715" s="222"/>
      <c r="Y715" s="222"/>
      <c r="Z715" s="212"/>
      <c r="AA715" s="212"/>
      <c r="AB715" s="212"/>
      <c r="AC715" s="212"/>
      <c r="AD715" s="212"/>
      <c r="AE715" s="212"/>
      <c r="AF715" s="212"/>
      <c r="AG715" s="212" t="s">
        <v>288</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outlineLevel="3" x14ac:dyDescent="0.2">
      <c r="A716" s="219"/>
      <c r="B716" s="220"/>
      <c r="C716" s="249" t="s">
        <v>1328</v>
      </c>
      <c r="D716" s="226"/>
      <c r="E716" s="227"/>
      <c r="F716" s="222"/>
      <c r="G716" s="222"/>
      <c r="H716" s="222"/>
      <c r="I716" s="222"/>
      <c r="J716" s="222"/>
      <c r="K716" s="222"/>
      <c r="L716" s="222"/>
      <c r="M716" s="222"/>
      <c r="N716" s="221"/>
      <c r="O716" s="221"/>
      <c r="P716" s="221"/>
      <c r="Q716" s="221"/>
      <c r="R716" s="222"/>
      <c r="S716" s="222"/>
      <c r="T716" s="222"/>
      <c r="U716" s="222"/>
      <c r="V716" s="222"/>
      <c r="W716" s="222"/>
      <c r="X716" s="222"/>
      <c r="Y716" s="222"/>
      <c r="Z716" s="212"/>
      <c r="AA716" s="212"/>
      <c r="AB716" s="212"/>
      <c r="AC716" s="212"/>
      <c r="AD716" s="212"/>
      <c r="AE716" s="212"/>
      <c r="AF716" s="212"/>
      <c r="AG716" s="212" t="s">
        <v>288</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49" t="s">
        <v>1329</v>
      </c>
      <c r="D717" s="226"/>
      <c r="E717" s="227"/>
      <c r="F717" s="222"/>
      <c r="G717" s="222"/>
      <c r="H717" s="222"/>
      <c r="I717" s="222"/>
      <c r="J717" s="222"/>
      <c r="K717" s="222"/>
      <c r="L717" s="222"/>
      <c r="M717" s="222"/>
      <c r="N717" s="221"/>
      <c r="O717" s="221"/>
      <c r="P717" s="221"/>
      <c r="Q717" s="221"/>
      <c r="R717" s="222"/>
      <c r="S717" s="222"/>
      <c r="T717" s="222"/>
      <c r="U717" s="222"/>
      <c r="V717" s="222"/>
      <c r="W717" s="222"/>
      <c r="X717" s="222"/>
      <c r="Y717" s="222"/>
      <c r="Z717" s="212"/>
      <c r="AA717" s="212"/>
      <c r="AB717" s="212"/>
      <c r="AC717" s="212"/>
      <c r="AD717" s="212"/>
      <c r="AE717" s="212"/>
      <c r="AF717" s="212"/>
      <c r="AG717" s="212" t="s">
        <v>288</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outlineLevel="3" x14ac:dyDescent="0.2">
      <c r="A718" s="219"/>
      <c r="B718" s="220"/>
      <c r="C718" s="249" t="s">
        <v>1330</v>
      </c>
      <c r="D718" s="226"/>
      <c r="E718" s="227"/>
      <c r="F718" s="222"/>
      <c r="G718" s="222"/>
      <c r="H718" s="222"/>
      <c r="I718" s="222"/>
      <c r="J718" s="222"/>
      <c r="K718" s="222"/>
      <c r="L718" s="222"/>
      <c r="M718" s="222"/>
      <c r="N718" s="221"/>
      <c r="O718" s="221"/>
      <c r="P718" s="221"/>
      <c r="Q718" s="221"/>
      <c r="R718" s="222"/>
      <c r="S718" s="222"/>
      <c r="T718" s="222"/>
      <c r="U718" s="222"/>
      <c r="V718" s="222"/>
      <c r="W718" s="222"/>
      <c r="X718" s="222"/>
      <c r="Y718" s="222"/>
      <c r="Z718" s="212"/>
      <c r="AA718" s="212"/>
      <c r="AB718" s="212"/>
      <c r="AC718" s="212"/>
      <c r="AD718" s="212"/>
      <c r="AE718" s="212"/>
      <c r="AF718" s="212"/>
      <c r="AG718" s="212" t="s">
        <v>288</v>
      </c>
      <c r="AH718" s="212">
        <v>0</v>
      </c>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outlineLevel="3" x14ac:dyDescent="0.2">
      <c r="A719" s="219"/>
      <c r="B719" s="220"/>
      <c r="C719" s="249" t="s">
        <v>1331</v>
      </c>
      <c r="D719" s="226"/>
      <c r="E719" s="227"/>
      <c r="F719" s="222"/>
      <c r="G719" s="222"/>
      <c r="H719" s="222"/>
      <c r="I719" s="222"/>
      <c r="J719" s="222"/>
      <c r="K719" s="222"/>
      <c r="L719" s="222"/>
      <c r="M719" s="222"/>
      <c r="N719" s="221"/>
      <c r="O719" s="221"/>
      <c r="P719" s="221"/>
      <c r="Q719" s="221"/>
      <c r="R719" s="222"/>
      <c r="S719" s="222"/>
      <c r="T719" s="222"/>
      <c r="U719" s="222"/>
      <c r="V719" s="222"/>
      <c r="W719" s="222"/>
      <c r="X719" s="222"/>
      <c r="Y719" s="222"/>
      <c r="Z719" s="212"/>
      <c r="AA719" s="212"/>
      <c r="AB719" s="212"/>
      <c r="AC719" s="212"/>
      <c r="AD719" s="212"/>
      <c r="AE719" s="212"/>
      <c r="AF719" s="212"/>
      <c r="AG719" s="212" t="s">
        <v>288</v>
      </c>
      <c r="AH719" s="212">
        <v>0</v>
      </c>
      <c r="AI719" s="212"/>
      <c r="AJ719" s="212"/>
      <c r="AK719" s="212"/>
      <c r="AL719" s="212"/>
      <c r="AM719" s="212"/>
      <c r="AN719" s="212"/>
      <c r="AO719" s="212"/>
      <c r="AP719" s="212"/>
      <c r="AQ719" s="212"/>
      <c r="AR719" s="212"/>
      <c r="AS719" s="212"/>
      <c r="AT719" s="212"/>
      <c r="AU719" s="212"/>
      <c r="AV719" s="212"/>
      <c r="AW719" s="212"/>
      <c r="AX719" s="212"/>
      <c r="AY719" s="212"/>
      <c r="AZ719" s="212"/>
      <c r="BA719" s="212"/>
      <c r="BB719" s="212"/>
      <c r="BC719" s="212"/>
      <c r="BD719" s="212"/>
      <c r="BE719" s="212"/>
      <c r="BF719" s="212"/>
      <c r="BG719" s="212"/>
      <c r="BH719" s="212"/>
    </row>
    <row r="720" spans="1:60" outlineLevel="3" x14ac:dyDescent="0.2">
      <c r="A720" s="219"/>
      <c r="B720" s="220"/>
      <c r="C720" s="249" t="s">
        <v>1332</v>
      </c>
      <c r="D720" s="226"/>
      <c r="E720" s="227"/>
      <c r="F720" s="222"/>
      <c r="G720" s="222"/>
      <c r="H720" s="222"/>
      <c r="I720" s="222"/>
      <c r="J720" s="222"/>
      <c r="K720" s="222"/>
      <c r="L720" s="222"/>
      <c r="M720" s="222"/>
      <c r="N720" s="221"/>
      <c r="O720" s="221"/>
      <c r="P720" s="221"/>
      <c r="Q720" s="221"/>
      <c r="R720" s="222"/>
      <c r="S720" s="222"/>
      <c r="T720" s="222"/>
      <c r="U720" s="222"/>
      <c r="V720" s="222"/>
      <c r="W720" s="222"/>
      <c r="X720" s="222"/>
      <c r="Y720" s="222"/>
      <c r="Z720" s="212"/>
      <c r="AA720" s="212"/>
      <c r="AB720" s="212"/>
      <c r="AC720" s="212"/>
      <c r="AD720" s="212"/>
      <c r="AE720" s="212"/>
      <c r="AF720" s="212"/>
      <c r="AG720" s="212" t="s">
        <v>288</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49" t="s">
        <v>1333</v>
      </c>
      <c r="D721" s="226"/>
      <c r="E721" s="227"/>
      <c r="F721" s="222"/>
      <c r="G721" s="222"/>
      <c r="H721" s="222"/>
      <c r="I721" s="222"/>
      <c r="J721" s="222"/>
      <c r="K721" s="222"/>
      <c r="L721" s="222"/>
      <c r="M721" s="222"/>
      <c r="N721" s="221"/>
      <c r="O721" s="221"/>
      <c r="P721" s="221"/>
      <c r="Q721" s="221"/>
      <c r="R721" s="222"/>
      <c r="S721" s="222"/>
      <c r="T721" s="222"/>
      <c r="U721" s="222"/>
      <c r="V721" s="222"/>
      <c r="W721" s="222"/>
      <c r="X721" s="222"/>
      <c r="Y721" s="222"/>
      <c r="Z721" s="212"/>
      <c r="AA721" s="212"/>
      <c r="AB721" s="212"/>
      <c r="AC721" s="212"/>
      <c r="AD721" s="212"/>
      <c r="AE721" s="212"/>
      <c r="AF721" s="212"/>
      <c r="AG721" s="212" t="s">
        <v>288</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outlineLevel="3" x14ac:dyDescent="0.2">
      <c r="A722" s="219"/>
      <c r="B722" s="220"/>
      <c r="C722" s="249" t="s">
        <v>1334</v>
      </c>
      <c r="D722" s="226"/>
      <c r="E722" s="227"/>
      <c r="F722" s="222"/>
      <c r="G722" s="222"/>
      <c r="H722" s="222"/>
      <c r="I722" s="222"/>
      <c r="J722" s="222"/>
      <c r="K722" s="222"/>
      <c r="L722" s="222"/>
      <c r="M722" s="222"/>
      <c r="N722" s="221"/>
      <c r="O722" s="221"/>
      <c r="P722" s="221"/>
      <c r="Q722" s="221"/>
      <c r="R722" s="222"/>
      <c r="S722" s="222"/>
      <c r="T722" s="222"/>
      <c r="U722" s="222"/>
      <c r="V722" s="222"/>
      <c r="W722" s="222"/>
      <c r="X722" s="222"/>
      <c r="Y722" s="222"/>
      <c r="Z722" s="212"/>
      <c r="AA722" s="212"/>
      <c r="AB722" s="212"/>
      <c r="AC722" s="212"/>
      <c r="AD722" s="212"/>
      <c r="AE722" s="212"/>
      <c r="AF722" s="212"/>
      <c r="AG722" s="212" t="s">
        <v>288</v>
      </c>
      <c r="AH722" s="212">
        <v>0</v>
      </c>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outlineLevel="3" x14ac:dyDescent="0.2">
      <c r="A723" s="219"/>
      <c r="B723" s="220"/>
      <c r="C723" s="249" t="s">
        <v>1335</v>
      </c>
      <c r="D723" s="226"/>
      <c r="E723" s="227"/>
      <c r="F723" s="222"/>
      <c r="G723" s="222"/>
      <c r="H723" s="222"/>
      <c r="I723" s="222"/>
      <c r="J723" s="222"/>
      <c r="K723" s="222"/>
      <c r="L723" s="222"/>
      <c r="M723" s="222"/>
      <c r="N723" s="221"/>
      <c r="O723" s="221"/>
      <c r="P723" s="221"/>
      <c r="Q723" s="221"/>
      <c r="R723" s="222"/>
      <c r="S723" s="222"/>
      <c r="T723" s="222"/>
      <c r="U723" s="222"/>
      <c r="V723" s="222"/>
      <c r="W723" s="222"/>
      <c r="X723" s="222"/>
      <c r="Y723" s="222"/>
      <c r="Z723" s="212"/>
      <c r="AA723" s="212"/>
      <c r="AB723" s="212"/>
      <c r="AC723" s="212"/>
      <c r="AD723" s="212"/>
      <c r="AE723" s="212"/>
      <c r="AF723" s="212"/>
      <c r="AG723" s="212" t="s">
        <v>288</v>
      </c>
      <c r="AH723" s="212">
        <v>0</v>
      </c>
      <c r="AI723" s="212"/>
      <c r="AJ723" s="212"/>
      <c r="AK723" s="212"/>
      <c r="AL723" s="212"/>
      <c r="AM723" s="212"/>
      <c r="AN723" s="212"/>
      <c r="AO723" s="212"/>
      <c r="AP723" s="212"/>
      <c r="AQ723" s="212"/>
      <c r="AR723" s="212"/>
      <c r="AS723" s="212"/>
      <c r="AT723" s="212"/>
      <c r="AU723" s="212"/>
      <c r="AV723" s="212"/>
      <c r="AW723" s="212"/>
      <c r="AX723" s="212"/>
      <c r="AY723" s="212"/>
      <c r="AZ723" s="212"/>
      <c r="BA723" s="212"/>
      <c r="BB723" s="212"/>
      <c r="BC723" s="212"/>
      <c r="BD723" s="212"/>
      <c r="BE723" s="212"/>
      <c r="BF723" s="212"/>
      <c r="BG723" s="212"/>
      <c r="BH723" s="212"/>
    </row>
    <row r="724" spans="1:60" outlineLevel="3" x14ac:dyDescent="0.2">
      <c r="A724" s="219"/>
      <c r="B724" s="220"/>
      <c r="C724" s="249" t="s">
        <v>1336</v>
      </c>
      <c r="D724" s="226"/>
      <c r="E724" s="227"/>
      <c r="F724" s="222"/>
      <c r="G724" s="222"/>
      <c r="H724" s="222"/>
      <c r="I724" s="222"/>
      <c r="J724" s="222"/>
      <c r="K724" s="222"/>
      <c r="L724" s="222"/>
      <c r="M724" s="222"/>
      <c r="N724" s="221"/>
      <c r="O724" s="221"/>
      <c r="P724" s="221"/>
      <c r="Q724" s="221"/>
      <c r="R724" s="222"/>
      <c r="S724" s="222"/>
      <c r="T724" s="222"/>
      <c r="U724" s="222"/>
      <c r="V724" s="222"/>
      <c r="W724" s="222"/>
      <c r="X724" s="222"/>
      <c r="Y724" s="222"/>
      <c r="Z724" s="212"/>
      <c r="AA724" s="212"/>
      <c r="AB724" s="212"/>
      <c r="AC724" s="212"/>
      <c r="AD724" s="212"/>
      <c r="AE724" s="212"/>
      <c r="AF724" s="212"/>
      <c r="AG724" s="212" t="s">
        <v>288</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3" x14ac:dyDescent="0.2">
      <c r="A725" s="219"/>
      <c r="B725" s="220"/>
      <c r="C725" s="249" t="s">
        <v>1337</v>
      </c>
      <c r="D725" s="226"/>
      <c r="E725" s="227"/>
      <c r="F725" s="222"/>
      <c r="G725" s="222"/>
      <c r="H725" s="222"/>
      <c r="I725" s="222"/>
      <c r="J725" s="222"/>
      <c r="K725" s="222"/>
      <c r="L725" s="222"/>
      <c r="M725" s="222"/>
      <c r="N725" s="221"/>
      <c r="O725" s="221"/>
      <c r="P725" s="221"/>
      <c r="Q725" s="221"/>
      <c r="R725" s="222"/>
      <c r="S725" s="222"/>
      <c r="T725" s="222"/>
      <c r="U725" s="222"/>
      <c r="V725" s="222"/>
      <c r="W725" s="222"/>
      <c r="X725" s="222"/>
      <c r="Y725" s="222"/>
      <c r="Z725" s="212"/>
      <c r="AA725" s="212"/>
      <c r="AB725" s="212"/>
      <c r="AC725" s="212"/>
      <c r="AD725" s="212"/>
      <c r="AE725" s="212"/>
      <c r="AF725" s="212"/>
      <c r="AG725" s="212" t="s">
        <v>288</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outlineLevel="3" x14ac:dyDescent="0.2">
      <c r="A726" s="219"/>
      <c r="B726" s="220"/>
      <c r="C726" s="249" t="s">
        <v>1338</v>
      </c>
      <c r="D726" s="226"/>
      <c r="E726" s="227"/>
      <c r="F726" s="222"/>
      <c r="G726" s="222"/>
      <c r="H726" s="222"/>
      <c r="I726" s="222"/>
      <c r="J726" s="222"/>
      <c r="K726" s="222"/>
      <c r="L726" s="222"/>
      <c r="M726" s="222"/>
      <c r="N726" s="221"/>
      <c r="O726" s="221"/>
      <c r="P726" s="221"/>
      <c r="Q726" s="221"/>
      <c r="R726" s="222"/>
      <c r="S726" s="222"/>
      <c r="T726" s="222"/>
      <c r="U726" s="222"/>
      <c r="V726" s="222"/>
      <c r="W726" s="222"/>
      <c r="X726" s="222"/>
      <c r="Y726" s="222"/>
      <c r="Z726" s="212"/>
      <c r="AA726" s="212"/>
      <c r="AB726" s="212"/>
      <c r="AC726" s="212"/>
      <c r="AD726" s="212"/>
      <c r="AE726" s="212"/>
      <c r="AF726" s="212"/>
      <c r="AG726" s="212" t="s">
        <v>288</v>
      </c>
      <c r="AH726" s="212">
        <v>0</v>
      </c>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3" x14ac:dyDescent="0.2">
      <c r="A727" s="219"/>
      <c r="B727" s="220"/>
      <c r="C727" s="249" t="s">
        <v>1320</v>
      </c>
      <c r="D727" s="226"/>
      <c r="E727" s="227"/>
      <c r="F727" s="222"/>
      <c r="G727" s="222"/>
      <c r="H727" s="222"/>
      <c r="I727" s="222"/>
      <c r="J727" s="222"/>
      <c r="K727" s="222"/>
      <c r="L727" s="222"/>
      <c r="M727" s="222"/>
      <c r="N727" s="221"/>
      <c r="O727" s="221"/>
      <c r="P727" s="221"/>
      <c r="Q727" s="221"/>
      <c r="R727" s="222"/>
      <c r="S727" s="222"/>
      <c r="T727" s="222"/>
      <c r="U727" s="222"/>
      <c r="V727" s="222"/>
      <c r="W727" s="222"/>
      <c r="X727" s="222"/>
      <c r="Y727" s="222"/>
      <c r="Z727" s="212"/>
      <c r="AA727" s="212"/>
      <c r="AB727" s="212"/>
      <c r="AC727" s="212"/>
      <c r="AD727" s="212"/>
      <c r="AE727" s="212"/>
      <c r="AF727" s="212"/>
      <c r="AG727" s="212" t="s">
        <v>288</v>
      </c>
      <c r="AH727" s="212">
        <v>0</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3" x14ac:dyDescent="0.2">
      <c r="A728" s="219"/>
      <c r="B728" s="220"/>
      <c r="C728" s="249" t="s">
        <v>1321</v>
      </c>
      <c r="D728" s="226"/>
      <c r="E728" s="227"/>
      <c r="F728" s="222"/>
      <c r="G728" s="222"/>
      <c r="H728" s="222"/>
      <c r="I728" s="222"/>
      <c r="J728" s="222"/>
      <c r="K728" s="222"/>
      <c r="L728" s="222"/>
      <c r="M728" s="222"/>
      <c r="N728" s="221"/>
      <c r="O728" s="221"/>
      <c r="P728" s="221"/>
      <c r="Q728" s="221"/>
      <c r="R728" s="222"/>
      <c r="S728" s="222"/>
      <c r="T728" s="222"/>
      <c r="U728" s="222"/>
      <c r="V728" s="222"/>
      <c r="W728" s="222"/>
      <c r="X728" s="222"/>
      <c r="Y728" s="222"/>
      <c r="Z728" s="212"/>
      <c r="AA728" s="212"/>
      <c r="AB728" s="212"/>
      <c r="AC728" s="212"/>
      <c r="AD728" s="212"/>
      <c r="AE728" s="212"/>
      <c r="AF728" s="212"/>
      <c r="AG728" s="212" t="s">
        <v>288</v>
      </c>
      <c r="AH728" s="212">
        <v>0</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49" t="s">
        <v>1322</v>
      </c>
      <c r="D729" s="226"/>
      <c r="E729" s="227"/>
      <c r="F729" s="222"/>
      <c r="G729" s="222"/>
      <c r="H729" s="222"/>
      <c r="I729" s="222"/>
      <c r="J729" s="222"/>
      <c r="K729" s="222"/>
      <c r="L729" s="222"/>
      <c r="M729" s="222"/>
      <c r="N729" s="221"/>
      <c r="O729" s="221"/>
      <c r="P729" s="221"/>
      <c r="Q729" s="221"/>
      <c r="R729" s="222"/>
      <c r="S729" s="222"/>
      <c r="T729" s="222"/>
      <c r="U729" s="222"/>
      <c r="V729" s="222"/>
      <c r="W729" s="222"/>
      <c r="X729" s="222"/>
      <c r="Y729" s="222"/>
      <c r="Z729" s="212"/>
      <c r="AA729" s="212"/>
      <c r="AB729" s="212"/>
      <c r="AC729" s="212"/>
      <c r="AD729" s="212"/>
      <c r="AE729" s="212"/>
      <c r="AF729" s="212"/>
      <c r="AG729" s="212" t="s">
        <v>288</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49" t="s">
        <v>1323</v>
      </c>
      <c r="D730" s="226"/>
      <c r="E730" s="227"/>
      <c r="F730" s="222"/>
      <c r="G730" s="222"/>
      <c r="H730" s="222"/>
      <c r="I730" s="222"/>
      <c r="J730" s="222"/>
      <c r="K730" s="222"/>
      <c r="L730" s="222"/>
      <c r="M730" s="222"/>
      <c r="N730" s="221"/>
      <c r="O730" s="221"/>
      <c r="P730" s="221"/>
      <c r="Q730" s="221"/>
      <c r="R730" s="222"/>
      <c r="S730" s="222"/>
      <c r="T730" s="222"/>
      <c r="U730" s="222"/>
      <c r="V730" s="222"/>
      <c r="W730" s="222"/>
      <c r="X730" s="222"/>
      <c r="Y730" s="222"/>
      <c r="Z730" s="212"/>
      <c r="AA730" s="212"/>
      <c r="AB730" s="212"/>
      <c r="AC730" s="212"/>
      <c r="AD730" s="212"/>
      <c r="AE730" s="212"/>
      <c r="AF730" s="212"/>
      <c r="AG730" s="212" t="s">
        <v>288</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3" x14ac:dyDescent="0.2">
      <c r="A731" s="219"/>
      <c r="B731" s="220"/>
      <c r="C731" s="249" t="s">
        <v>1324</v>
      </c>
      <c r="D731" s="226"/>
      <c r="E731" s="227"/>
      <c r="F731" s="222"/>
      <c r="G731" s="222"/>
      <c r="H731" s="222"/>
      <c r="I731" s="222"/>
      <c r="J731" s="222"/>
      <c r="K731" s="222"/>
      <c r="L731" s="222"/>
      <c r="M731" s="222"/>
      <c r="N731" s="221"/>
      <c r="O731" s="221"/>
      <c r="P731" s="221"/>
      <c r="Q731" s="221"/>
      <c r="R731" s="222"/>
      <c r="S731" s="222"/>
      <c r="T731" s="222"/>
      <c r="U731" s="222"/>
      <c r="V731" s="222"/>
      <c r="W731" s="222"/>
      <c r="X731" s="222"/>
      <c r="Y731" s="222"/>
      <c r="Z731" s="212"/>
      <c r="AA731" s="212"/>
      <c r="AB731" s="212"/>
      <c r="AC731" s="212"/>
      <c r="AD731" s="212"/>
      <c r="AE731" s="212"/>
      <c r="AF731" s="212"/>
      <c r="AG731" s="212" t="s">
        <v>288</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3" x14ac:dyDescent="0.2">
      <c r="A732" s="219"/>
      <c r="B732" s="220"/>
      <c r="C732" s="249" t="s">
        <v>1339</v>
      </c>
      <c r="D732" s="226"/>
      <c r="E732" s="227">
        <v>2</v>
      </c>
      <c r="F732" s="222"/>
      <c r="G732" s="222"/>
      <c r="H732" s="222"/>
      <c r="I732" s="222"/>
      <c r="J732" s="222"/>
      <c r="K732" s="222"/>
      <c r="L732" s="222"/>
      <c r="M732" s="222"/>
      <c r="N732" s="221"/>
      <c r="O732" s="221"/>
      <c r="P732" s="221"/>
      <c r="Q732" s="221"/>
      <c r="R732" s="222"/>
      <c r="S732" s="222"/>
      <c r="T732" s="222"/>
      <c r="U732" s="222"/>
      <c r="V732" s="222"/>
      <c r="W732" s="222"/>
      <c r="X732" s="222"/>
      <c r="Y732" s="222"/>
      <c r="Z732" s="212"/>
      <c r="AA732" s="212"/>
      <c r="AB732" s="212"/>
      <c r="AC732" s="212"/>
      <c r="AD732" s="212"/>
      <c r="AE732" s="212"/>
      <c r="AF732" s="212"/>
      <c r="AG732" s="212" t="s">
        <v>288</v>
      </c>
      <c r="AH732" s="212">
        <v>0</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1" x14ac:dyDescent="0.2">
      <c r="A733" s="236">
        <v>245</v>
      </c>
      <c r="B733" s="237" t="s">
        <v>1340</v>
      </c>
      <c r="C733" s="247" t="s">
        <v>1341</v>
      </c>
      <c r="D733" s="238" t="s">
        <v>1105</v>
      </c>
      <c r="E733" s="239">
        <v>3</v>
      </c>
      <c r="F733" s="240"/>
      <c r="G733" s="241">
        <f>ROUND(E733*F733,2)</f>
        <v>0</v>
      </c>
      <c r="H733" s="240"/>
      <c r="I733" s="241">
        <f>ROUND(E733*H733,2)</f>
        <v>0</v>
      </c>
      <c r="J733" s="240"/>
      <c r="K733" s="241">
        <f>ROUND(E733*J733,2)</f>
        <v>0</v>
      </c>
      <c r="L733" s="241">
        <v>21</v>
      </c>
      <c r="M733" s="241">
        <f>G733*(1+L733/100)</f>
        <v>0</v>
      </c>
      <c r="N733" s="239">
        <v>0</v>
      </c>
      <c r="O733" s="239">
        <f>ROUND(E733*N733,2)</f>
        <v>0</v>
      </c>
      <c r="P733" s="239">
        <v>0</v>
      </c>
      <c r="Q733" s="239">
        <f>ROUND(E733*P733,2)</f>
        <v>0</v>
      </c>
      <c r="R733" s="241"/>
      <c r="S733" s="241" t="s">
        <v>316</v>
      </c>
      <c r="T733" s="242" t="s">
        <v>281</v>
      </c>
      <c r="U733" s="222">
        <v>0</v>
      </c>
      <c r="V733" s="222">
        <f>ROUND(E733*U733,2)</f>
        <v>0</v>
      </c>
      <c r="W733" s="222"/>
      <c r="X733" s="222" t="s">
        <v>399</v>
      </c>
      <c r="Y733" s="222" t="s">
        <v>283</v>
      </c>
      <c r="Z733" s="212"/>
      <c r="AA733" s="212"/>
      <c r="AB733" s="212"/>
      <c r="AC733" s="212"/>
      <c r="AD733" s="212"/>
      <c r="AE733" s="212"/>
      <c r="AF733" s="212"/>
      <c r="AG733" s="212" t="s">
        <v>400</v>
      </c>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outlineLevel="2" x14ac:dyDescent="0.2">
      <c r="A734" s="219"/>
      <c r="B734" s="220"/>
      <c r="C734" s="249" t="s">
        <v>1304</v>
      </c>
      <c r="D734" s="226"/>
      <c r="E734" s="227"/>
      <c r="F734" s="222"/>
      <c r="G734" s="222"/>
      <c r="H734" s="222"/>
      <c r="I734" s="222"/>
      <c r="J734" s="222"/>
      <c r="K734" s="222"/>
      <c r="L734" s="222"/>
      <c r="M734" s="222"/>
      <c r="N734" s="221"/>
      <c r="O734" s="221"/>
      <c r="P734" s="221"/>
      <c r="Q734" s="221"/>
      <c r="R734" s="222"/>
      <c r="S734" s="222"/>
      <c r="T734" s="222"/>
      <c r="U734" s="222"/>
      <c r="V734" s="222"/>
      <c r="W734" s="222"/>
      <c r="X734" s="222"/>
      <c r="Y734" s="222"/>
      <c r="Z734" s="212"/>
      <c r="AA734" s="212"/>
      <c r="AB734" s="212"/>
      <c r="AC734" s="212"/>
      <c r="AD734" s="212"/>
      <c r="AE734" s="212"/>
      <c r="AF734" s="212"/>
      <c r="AG734" s="212" t="s">
        <v>288</v>
      </c>
      <c r="AH734" s="212">
        <v>0</v>
      </c>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3" x14ac:dyDescent="0.2">
      <c r="A735" s="219"/>
      <c r="B735" s="220"/>
      <c r="C735" s="249" t="s">
        <v>1305</v>
      </c>
      <c r="D735" s="226"/>
      <c r="E735" s="227"/>
      <c r="F735" s="222"/>
      <c r="G735" s="222"/>
      <c r="H735" s="222"/>
      <c r="I735" s="222"/>
      <c r="J735" s="222"/>
      <c r="K735" s="222"/>
      <c r="L735" s="222"/>
      <c r="M735" s="222"/>
      <c r="N735" s="221"/>
      <c r="O735" s="221"/>
      <c r="P735" s="221"/>
      <c r="Q735" s="221"/>
      <c r="R735" s="222"/>
      <c r="S735" s="222"/>
      <c r="T735" s="222"/>
      <c r="U735" s="222"/>
      <c r="V735" s="222"/>
      <c r="W735" s="222"/>
      <c r="X735" s="222"/>
      <c r="Y735" s="222"/>
      <c r="Z735" s="212"/>
      <c r="AA735" s="212"/>
      <c r="AB735" s="212"/>
      <c r="AC735" s="212"/>
      <c r="AD735" s="212"/>
      <c r="AE735" s="212"/>
      <c r="AF735" s="212"/>
      <c r="AG735" s="212" t="s">
        <v>288</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49" t="s">
        <v>1306</v>
      </c>
      <c r="D736" s="226"/>
      <c r="E736" s="227"/>
      <c r="F736" s="222"/>
      <c r="G736" s="222"/>
      <c r="H736" s="222"/>
      <c r="I736" s="222"/>
      <c r="J736" s="222"/>
      <c r="K736" s="222"/>
      <c r="L736" s="222"/>
      <c r="M736" s="222"/>
      <c r="N736" s="221"/>
      <c r="O736" s="221"/>
      <c r="P736" s="221"/>
      <c r="Q736" s="221"/>
      <c r="R736" s="222"/>
      <c r="S736" s="222"/>
      <c r="T736" s="222"/>
      <c r="U736" s="222"/>
      <c r="V736" s="222"/>
      <c r="W736" s="222"/>
      <c r="X736" s="222"/>
      <c r="Y736" s="222"/>
      <c r="Z736" s="212"/>
      <c r="AA736" s="212"/>
      <c r="AB736" s="212"/>
      <c r="AC736" s="212"/>
      <c r="AD736" s="212"/>
      <c r="AE736" s="212"/>
      <c r="AF736" s="212"/>
      <c r="AG736" s="212" t="s">
        <v>288</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3" x14ac:dyDescent="0.2">
      <c r="A737" s="219"/>
      <c r="B737" s="220"/>
      <c r="C737" s="249" t="s">
        <v>1307</v>
      </c>
      <c r="D737" s="226"/>
      <c r="E737" s="227"/>
      <c r="F737" s="222"/>
      <c r="G737" s="222"/>
      <c r="H737" s="222"/>
      <c r="I737" s="222"/>
      <c r="J737" s="222"/>
      <c r="K737" s="222"/>
      <c r="L737" s="222"/>
      <c r="M737" s="222"/>
      <c r="N737" s="221"/>
      <c r="O737" s="221"/>
      <c r="P737" s="221"/>
      <c r="Q737" s="221"/>
      <c r="R737" s="222"/>
      <c r="S737" s="222"/>
      <c r="T737" s="222"/>
      <c r="U737" s="222"/>
      <c r="V737" s="222"/>
      <c r="W737" s="222"/>
      <c r="X737" s="222"/>
      <c r="Y737" s="222"/>
      <c r="Z737" s="212"/>
      <c r="AA737" s="212"/>
      <c r="AB737" s="212"/>
      <c r="AC737" s="212"/>
      <c r="AD737" s="212"/>
      <c r="AE737" s="212"/>
      <c r="AF737" s="212"/>
      <c r="AG737" s="212" t="s">
        <v>288</v>
      </c>
      <c r="AH737" s="212">
        <v>0</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49" t="s">
        <v>1327</v>
      </c>
      <c r="D738" s="226"/>
      <c r="E738" s="227"/>
      <c r="F738" s="222"/>
      <c r="G738" s="222"/>
      <c r="H738" s="222"/>
      <c r="I738" s="222"/>
      <c r="J738" s="222"/>
      <c r="K738" s="222"/>
      <c r="L738" s="222"/>
      <c r="M738" s="222"/>
      <c r="N738" s="221"/>
      <c r="O738" s="221"/>
      <c r="P738" s="221"/>
      <c r="Q738" s="221"/>
      <c r="R738" s="222"/>
      <c r="S738" s="222"/>
      <c r="T738" s="222"/>
      <c r="U738" s="222"/>
      <c r="V738" s="222"/>
      <c r="W738" s="222"/>
      <c r="X738" s="222"/>
      <c r="Y738" s="222"/>
      <c r="Z738" s="212"/>
      <c r="AA738" s="212"/>
      <c r="AB738" s="212"/>
      <c r="AC738" s="212"/>
      <c r="AD738" s="212"/>
      <c r="AE738" s="212"/>
      <c r="AF738" s="212"/>
      <c r="AG738" s="212" t="s">
        <v>288</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49" t="s">
        <v>1342</v>
      </c>
      <c r="D739" s="226"/>
      <c r="E739" s="227"/>
      <c r="F739" s="222"/>
      <c r="G739" s="222"/>
      <c r="H739" s="222"/>
      <c r="I739" s="222"/>
      <c r="J739" s="222"/>
      <c r="K739" s="222"/>
      <c r="L739" s="222"/>
      <c r="M739" s="222"/>
      <c r="N739" s="221"/>
      <c r="O739" s="221"/>
      <c r="P739" s="221"/>
      <c r="Q739" s="221"/>
      <c r="R739" s="222"/>
      <c r="S739" s="222"/>
      <c r="T739" s="222"/>
      <c r="U739" s="222"/>
      <c r="V739" s="222"/>
      <c r="W739" s="222"/>
      <c r="X739" s="222"/>
      <c r="Y739" s="222"/>
      <c r="Z739" s="212"/>
      <c r="AA739" s="212"/>
      <c r="AB739" s="212"/>
      <c r="AC739" s="212"/>
      <c r="AD739" s="212"/>
      <c r="AE739" s="212"/>
      <c r="AF739" s="212"/>
      <c r="AG739" s="212" t="s">
        <v>288</v>
      </c>
      <c r="AH739" s="212">
        <v>0</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3" x14ac:dyDescent="0.2">
      <c r="A740" s="219"/>
      <c r="B740" s="220"/>
      <c r="C740" s="249" t="s">
        <v>1329</v>
      </c>
      <c r="D740" s="226"/>
      <c r="E740" s="227"/>
      <c r="F740" s="222"/>
      <c r="G740" s="222"/>
      <c r="H740" s="222"/>
      <c r="I740" s="222"/>
      <c r="J740" s="222"/>
      <c r="K740" s="222"/>
      <c r="L740" s="222"/>
      <c r="M740" s="222"/>
      <c r="N740" s="221"/>
      <c r="O740" s="221"/>
      <c r="P740" s="221"/>
      <c r="Q740" s="221"/>
      <c r="R740" s="222"/>
      <c r="S740" s="222"/>
      <c r="T740" s="222"/>
      <c r="U740" s="222"/>
      <c r="V740" s="222"/>
      <c r="W740" s="222"/>
      <c r="X740" s="222"/>
      <c r="Y740" s="222"/>
      <c r="Z740" s="212"/>
      <c r="AA740" s="212"/>
      <c r="AB740" s="212"/>
      <c r="AC740" s="212"/>
      <c r="AD740" s="212"/>
      <c r="AE740" s="212"/>
      <c r="AF740" s="212"/>
      <c r="AG740" s="212" t="s">
        <v>288</v>
      </c>
      <c r="AH740" s="212">
        <v>0</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3" x14ac:dyDescent="0.2">
      <c r="A741" s="219"/>
      <c r="B741" s="220"/>
      <c r="C741" s="249" t="s">
        <v>1330</v>
      </c>
      <c r="D741" s="226"/>
      <c r="E741" s="227"/>
      <c r="F741" s="222"/>
      <c r="G741" s="222"/>
      <c r="H741" s="222"/>
      <c r="I741" s="222"/>
      <c r="J741" s="222"/>
      <c r="K741" s="222"/>
      <c r="L741" s="222"/>
      <c r="M741" s="222"/>
      <c r="N741" s="221"/>
      <c r="O741" s="221"/>
      <c r="P741" s="221"/>
      <c r="Q741" s="221"/>
      <c r="R741" s="222"/>
      <c r="S741" s="222"/>
      <c r="T741" s="222"/>
      <c r="U741" s="222"/>
      <c r="V741" s="222"/>
      <c r="W741" s="222"/>
      <c r="X741" s="222"/>
      <c r="Y741" s="222"/>
      <c r="Z741" s="212"/>
      <c r="AA741" s="212"/>
      <c r="AB741" s="212"/>
      <c r="AC741" s="212"/>
      <c r="AD741" s="212"/>
      <c r="AE741" s="212"/>
      <c r="AF741" s="212"/>
      <c r="AG741" s="212" t="s">
        <v>288</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49" t="s">
        <v>1343</v>
      </c>
      <c r="D742" s="226"/>
      <c r="E742" s="227"/>
      <c r="F742" s="222"/>
      <c r="G742" s="222"/>
      <c r="H742" s="222"/>
      <c r="I742" s="222"/>
      <c r="J742" s="222"/>
      <c r="K742" s="222"/>
      <c r="L742" s="222"/>
      <c r="M742" s="222"/>
      <c r="N742" s="221"/>
      <c r="O742" s="221"/>
      <c r="P742" s="221"/>
      <c r="Q742" s="221"/>
      <c r="R742" s="222"/>
      <c r="S742" s="222"/>
      <c r="T742" s="222"/>
      <c r="U742" s="222"/>
      <c r="V742" s="222"/>
      <c r="W742" s="222"/>
      <c r="X742" s="222"/>
      <c r="Y742" s="222"/>
      <c r="Z742" s="212"/>
      <c r="AA742" s="212"/>
      <c r="AB742" s="212"/>
      <c r="AC742" s="212"/>
      <c r="AD742" s="212"/>
      <c r="AE742" s="212"/>
      <c r="AF742" s="212"/>
      <c r="AG742" s="212" t="s">
        <v>288</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49" t="s">
        <v>1344</v>
      </c>
      <c r="D743" s="226"/>
      <c r="E743" s="227"/>
      <c r="F743" s="222"/>
      <c r="G743" s="222"/>
      <c r="H743" s="222"/>
      <c r="I743" s="222"/>
      <c r="J743" s="222"/>
      <c r="K743" s="222"/>
      <c r="L743" s="222"/>
      <c r="M743" s="222"/>
      <c r="N743" s="221"/>
      <c r="O743" s="221"/>
      <c r="P743" s="221"/>
      <c r="Q743" s="221"/>
      <c r="R743" s="222"/>
      <c r="S743" s="222"/>
      <c r="T743" s="222"/>
      <c r="U743" s="222"/>
      <c r="V743" s="222"/>
      <c r="W743" s="222"/>
      <c r="X743" s="222"/>
      <c r="Y743" s="222"/>
      <c r="Z743" s="212"/>
      <c r="AA743" s="212"/>
      <c r="AB743" s="212"/>
      <c r="AC743" s="212"/>
      <c r="AD743" s="212"/>
      <c r="AE743" s="212"/>
      <c r="AF743" s="212"/>
      <c r="AG743" s="212" t="s">
        <v>288</v>
      </c>
      <c r="AH743" s="212">
        <v>0</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49" t="s">
        <v>1345</v>
      </c>
      <c r="D744" s="226"/>
      <c r="E744" s="227"/>
      <c r="F744" s="222"/>
      <c r="G744" s="222"/>
      <c r="H744" s="222"/>
      <c r="I744" s="222"/>
      <c r="J744" s="222"/>
      <c r="K744" s="222"/>
      <c r="L744" s="222"/>
      <c r="M744" s="222"/>
      <c r="N744" s="221"/>
      <c r="O744" s="221"/>
      <c r="P744" s="221"/>
      <c r="Q744" s="221"/>
      <c r="R744" s="222"/>
      <c r="S744" s="222"/>
      <c r="T744" s="222"/>
      <c r="U744" s="222"/>
      <c r="V744" s="222"/>
      <c r="W744" s="222"/>
      <c r="X744" s="222"/>
      <c r="Y744" s="222"/>
      <c r="Z744" s="212"/>
      <c r="AA744" s="212"/>
      <c r="AB744" s="212"/>
      <c r="AC744" s="212"/>
      <c r="AD744" s="212"/>
      <c r="AE744" s="212"/>
      <c r="AF744" s="212"/>
      <c r="AG744" s="212" t="s">
        <v>288</v>
      </c>
      <c r="AH744" s="212">
        <v>0</v>
      </c>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3" x14ac:dyDescent="0.2">
      <c r="A745" s="219"/>
      <c r="B745" s="220"/>
      <c r="C745" s="249" t="s">
        <v>1346</v>
      </c>
      <c r="D745" s="226"/>
      <c r="E745" s="227"/>
      <c r="F745" s="222"/>
      <c r="G745" s="222"/>
      <c r="H745" s="222"/>
      <c r="I745" s="222"/>
      <c r="J745" s="222"/>
      <c r="K745" s="222"/>
      <c r="L745" s="222"/>
      <c r="M745" s="222"/>
      <c r="N745" s="221"/>
      <c r="O745" s="221"/>
      <c r="P745" s="221"/>
      <c r="Q745" s="221"/>
      <c r="R745" s="222"/>
      <c r="S745" s="222"/>
      <c r="T745" s="222"/>
      <c r="U745" s="222"/>
      <c r="V745" s="222"/>
      <c r="W745" s="222"/>
      <c r="X745" s="222"/>
      <c r="Y745" s="222"/>
      <c r="Z745" s="212"/>
      <c r="AA745" s="212"/>
      <c r="AB745" s="212"/>
      <c r="AC745" s="212"/>
      <c r="AD745" s="212"/>
      <c r="AE745" s="212"/>
      <c r="AF745" s="212"/>
      <c r="AG745" s="212" t="s">
        <v>288</v>
      </c>
      <c r="AH745" s="212">
        <v>0</v>
      </c>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49" t="s">
        <v>1347</v>
      </c>
      <c r="D746" s="226"/>
      <c r="E746" s="227"/>
      <c r="F746" s="222"/>
      <c r="G746" s="222"/>
      <c r="H746" s="222"/>
      <c r="I746" s="222"/>
      <c r="J746" s="222"/>
      <c r="K746" s="222"/>
      <c r="L746" s="222"/>
      <c r="M746" s="222"/>
      <c r="N746" s="221"/>
      <c r="O746" s="221"/>
      <c r="P746" s="221"/>
      <c r="Q746" s="221"/>
      <c r="R746" s="222"/>
      <c r="S746" s="222"/>
      <c r="T746" s="222"/>
      <c r="U746" s="222"/>
      <c r="V746" s="222"/>
      <c r="W746" s="222"/>
      <c r="X746" s="222"/>
      <c r="Y746" s="222"/>
      <c r="Z746" s="212"/>
      <c r="AA746" s="212"/>
      <c r="AB746" s="212"/>
      <c r="AC746" s="212"/>
      <c r="AD746" s="212"/>
      <c r="AE746" s="212"/>
      <c r="AF746" s="212"/>
      <c r="AG746" s="212" t="s">
        <v>288</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49" t="s">
        <v>1348</v>
      </c>
      <c r="D747" s="226"/>
      <c r="E747" s="227"/>
      <c r="F747" s="222"/>
      <c r="G747" s="222"/>
      <c r="H747" s="222"/>
      <c r="I747" s="222"/>
      <c r="J747" s="222"/>
      <c r="K747" s="222"/>
      <c r="L747" s="222"/>
      <c r="M747" s="222"/>
      <c r="N747" s="221"/>
      <c r="O747" s="221"/>
      <c r="P747" s="221"/>
      <c r="Q747" s="221"/>
      <c r="R747" s="222"/>
      <c r="S747" s="222"/>
      <c r="T747" s="222"/>
      <c r="U747" s="222"/>
      <c r="V747" s="222"/>
      <c r="W747" s="222"/>
      <c r="X747" s="222"/>
      <c r="Y747" s="222"/>
      <c r="Z747" s="212"/>
      <c r="AA747" s="212"/>
      <c r="AB747" s="212"/>
      <c r="AC747" s="212"/>
      <c r="AD747" s="212"/>
      <c r="AE747" s="212"/>
      <c r="AF747" s="212"/>
      <c r="AG747" s="212" t="s">
        <v>288</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outlineLevel="3" x14ac:dyDescent="0.2">
      <c r="A748" s="219"/>
      <c r="B748" s="220"/>
      <c r="C748" s="249" t="s">
        <v>1349</v>
      </c>
      <c r="D748" s="226"/>
      <c r="E748" s="227"/>
      <c r="F748" s="222"/>
      <c r="G748" s="222"/>
      <c r="H748" s="222"/>
      <c r="I748" s="222"/>
      <c r="J748" s="222"/>
      <c r="K748" s="222"/>
      <c r="L748" s="222"/>
      <c r="M748" s="222"/>
      <c r="N748" s="221"/>
      <c r="O748" s="221"/>
      <c r="P748" s="221"/>
      <c r="Q748" s="221"/>
      <c r="R748" s="222"/>
      <c r="S748" s="222"/>
      <c r="T748" s="222"/>
      <c r="U748" s="222"/>
      <c r="V748" s="222"/>
      <c r="W748" s="222"/>
      <c r="X748" s="222"/>
      <c r="Y748" s="222"/>
      <c r="Z748" s="212"/>
      <c r="AA748" s="212"/>
      <c r="AB748" s="212"/>
      <c r="AC748" s="212"/>
      <c r="AD748" s="212"/>
      <c r="AE748" s="212"/>
      <c r="AF748" s="212"/>
      <c r="AG748" s="212" t="s">
        <v>288</v>
      </c>
      <c r="AH748" s="212">
        <v>0</v>
      </c>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3" x14ac:dyDescent="0.2">
      <c r="A749" s="219"/>
      <c r="B749" s="220"/>
      <c r="C749" s="249" t="s">
        <v>1338</v>
      </c>
      <c r="D749" s="226"/>
      <c r="E749" s="227"/>
      <c r="F749" s="222"/>
      <c r="G749" s="222"/>
      <c r="H749" s="222"/>
      <c r="I749" s="222"/>
      <c r="J749" s="222"/>
      <c r="K749" s="222"/>
      <c r="L749" s="222"/>
      <c r="M749" s="222"/>
      <c r="N749" s="221"/>
      <c r="O749" s="221"/>
      <c r="P749" s="221"/>
      <c r="Q749" s="221"/>
      <c r="R749" s="222"/>
      <c r="S749" s="222"/>
      <c r="T749" s="222"/>
      <c r="U749" s="222"/>
      <c r="V749" s="222"/>
      <c r="W749" s="222"/>
      <c r="X749" s="222"/>
      <c r="Y749" s="222"/>
      <c r="Z749" s="212"/>
      <c r="AA749" s="212"/>
      <c r="AB749" s="212"/>
      <c r="AC749" s="212"/>
      <c r="AD749" s="212"/>
      <c r="AE749" s="212"/>
      <c r="AF749" s="212"/>
      <c r="AG749" s="212" t="s">
        <v>288</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3" x14ac:dyDescent="0.2">
      <c r="A750" s="219"/>
      <c r="B750" s="220"/>
      <c r="C750" s="249" t="s">
        <v>1320</v>
      </c>
      <c r="D750" s="226"/>
      <c r="E750" s="227"/>
      <c r="F750" s="222"/>
      <c r="G750" s="222"/>
      <c r="H750" s="222"/>
      <c r="I750" s="222"/>
      <c r="J750" s="222"/>
      <c r="K750" s="222"/>
      <c r="L750" s="222"/>
      <c r="M750" s="222"/>
      <c r="N750" s="221"/>
      <c r="O750" s="221"/>
      <c r="P750" s="221"/>
      <c r="Q750" s="221"/>
      <c r="R750" s="222"/>
      <c r="S750" s="222"/>
      <c r="T750" s="222"/>
      <c r="U750" s="222"/>
      <c r="V750" s="222"/>
      <c r="W750" s="222"/>
      <c r="X750" s="222"/>
      <c r="Y750" s="222"/>
      <c r="Z750" s="212"/>
      <c r="AA750" s="212"/>
      <c r="AB750" s="212"/>
      <c r="AC750" s="212"/>
      <c r="AD750" s="212"/>
      <c r="AE750" s="212"/>
      <c r="AF750" s="212"/>
      <c r="AG750" s="212" t="s">
        <v>288</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outlineLevel="3" x14ac:dyDescent="0.2">
      <c r="A751" s="219"/>
      <c r="B751" s="220"/>
      <c r="C751" s="249" t="s">
        <v>1321</v>
      </c>
      <c r="D751" s="226"/>
      <c r="E751" s="227"/>
      <c r="F751" s="222"/>
      <c r="G751" s="222"/>
      <c r="H751" s="222"/>
      <c r="I751" s="222"/>
      <c r="J751" s="222"/>
      <c r="K751" s="222"/>
      <c r="L751" s="222"/>
      <c r="M751" s="222"/>
      <c r="N751" s="221"/>
      <c r="O751" s="221"/>
      <c r="P751" s="221"/>
      <c r="Q751" s="221"/>
      <c r="R751" s="222"/>
      <c r="S751" s="222"/>
      <c r="T751" s="222"/>
      <c r="U751" s="222"/>
      <c r="V751" s="222"/>
      <c r="W751" s="222"/>
      <c r="X751" s="222"/>
      <c r="Y751" s="222"/>
      <c r="Z751" s="212"/>
      <c r="AA751" s="212"/>
      <c r="AB751" s="212"/>
      <c r="AC751" s="212"/>
      <c r="AD751" s="212"/>
      <c r="AE751" s="212"/>
      <c r="AF751" s="212"/>
      <c r="AG751" s="212" t="s">
        <v>288</v>
      </c>
      <c r="AH751" s="212">
        <v>0</v>
      </c>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3" x14ac:dyDescent="0.2">
      <c r="A752" s="219"/>
      <c r="B752" s="220"/>
      <c r="C752" s="249" t="s">
        <v>1322</v>
      </c>
      <c r="D752" s="226"/>
      <c r="E752" s="227"/>
      <c r="F752" s="222"/>
      <c r="G752" s="222"/>
      <c r="H752" s="222"/>
      <c r="I752" s="222"/>
      <c r="J752" s="222"/>
      <c r="K752" s="222"/>
      <c r="L752" s="222"/>
      <c r="M752" s="222"/>
      <c r="N752" s="221"/>
      <c r="O752" s="221"/>
      <c r="P752" s="221"/>
      <c r="Q752" s="221"/>
      <c r="R752" s="222"/>
      <c r="S752" s="222"/>
      <c r="T752" s="222"/>
      <c r="U752" s="222"/>
      <c r="V752" s="222"/>
      <c r="W752" s="222"/>
      <c r="X752" s="222"/>
      <c r="Y752" s="222"/>
      <c r="Z752" s="212"/>
      <c r="AA752" s="212"/>
      <c r="AB752" s="212"/>
      <c r="AC752" s="212"/>
      <c r="AD752" s="212"/>
      <c r="AE752" s="212"/>
      <c r="AF752" s="212"/>
      <c r="AG752" s="212" t="s">
        <v>288</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3" x14ac:dyDescent="0.2">
      <c r="A753" s="219"/>
      <c r="B753" s="220"/>
      <c r="C753" s="249" t="s">
        <v>1323</v>
      </c>
      <c r="D753" s="226"/>
      <c r="E753" s="227"/>
      <c r="F753" s="222"/>
      <c r="G753" s="222"/>
      <c r="H753" s="222"/>
      <c r="I753" s="222"/>
      <c r="J753" s="222"/>
      <c r="K753" s="222"/>
      <c r="L753" s="222"/>
      <c r="M753" s="222"/>
      <c r="N753" s="221"/>
      <c r="O753" s="221"/>
      <c r="P753" s="221"/>
      <c r="Q753" s="221"/>
      <c r="R753" s="222"/>
      <c r="S753" s="222"/>
      <c r="T753" s="222"/>
      <c r="U753" s="222"/>
      <c r="V753" s="222"/>
      <c r="W753" s="222"/>
      <c r="X753" s="222"/>
      <c r="Y753" s="222"/>
      <c r="Z753" s="212"/>
      <c r="AA753" s="212"/>
      <c r="AB753" s="212"/>
      <c r="AC753" s="212"/>
      <c r="AD753" s="212"/>
      <c r="AE753" s="212"/>
      <c r="AF753" s="212"/>
      <c r="AG753" s="212" t="s">
        <v>288</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3" x14ac:dyDescent="0.2">
      <c r="A754" s="219"/>
      <c r="B754" s="220"/>
      <c r="C754" s="249" t="s">
        <v>1324</v>
      </c>
      <c r="D754" s="226"/>
      <c r="E754" s="227"/>
      <c r="F754" s="222"/>
      <c r="G754" s="222"/>
      <c r="H754" s="222"/>
      <c r="I754" s="222"/>
      <c r="J754" s="222"/>
      <c r="K754" s="222"/>
      <c r="L754" s="222"/>
      <c r="M754" s="222"/>
      <c r="N754" s="221"/>
      <c r="O754" s="221"/>
      <c r="P754" s="221"/>
      <c r="Q754" s="221"/>
      <c r="R754" s="222"/>
      <c r="S754" s="222"/>
      <c r="T754" s="222"/>
      <c r="U754" s="222"/>
      <c r="V754" s="222"/>
      <c r="W754" s="222"/>
      <c r="X754" s="222"/>
      <c r="Y754" s="222"/>
      <c r="Z754" s="212"/>
      <c r="AA754" s="212"/>
      <c r="AB754" s="212"/>
      <c r="AC754" s="212"/>
      <c r="AD754" s="212"/>
      <c r="AE754" s="212"/>
      <c r="AF754" s="212"/>
      <c r="AG754" s="212" t="s">
        <v>288</v>
      </c>
      <c r="AH754" s="212">
        <v>0</v>
      </c>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3" x14ac:dyDescent="0.2">
      <c r="A755" s="219"/>
      <c r="B755" s="220"/>
      <c r="C755" s="249" t="s">
        <v>1350</v>
      </c>
      <c r="D755" s="226"/>
      <c r="E755" s="227">
        <v>3</v>
      </c>
      <c r="F755" s="222"/>
      <c r="G755" s="222"/>
      <c r="H755" s="222"/>
      <c r="I755" s="222"/>
      <c r="J755" s="222"/>
      <c r="K755" s="222"/>
      <c r="L755" s="222"/>
      <c r="M755" s="222"/>
      <c r="N755" s="221"/>
      <c r="O755" s="221"/>
      <c r="P755" s="221"/>
      <c r="Q755" s="221"/>
      <c r="R755" s="222"/>
      <c r="S755" s="222"/>
      <c r="T755" s="222"/>
      <c r="U755" s="222"/>
      <c r="V755" s="222"/>
      <c r="W755" s="222"/>
      <c r="X755" s="222"/>
      <c r="Y755" s="222"/>
      <c r="Z755" s="212"/>
      <c r="AA755" s="212"/>
      <c r="AB755" s="212"/>
      <c r="AC755" s="212"/>
      <c r="AD755" s="212"/>
      <c r="AE755" s="212"/>
      <c r="AF755" s="212"/>
      <c r="AG755" s="212" t="s">
        <v>288</v>
      </c>
      <c r="AH755" s="212">
        <v>0</v>
      </c>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1" x14ac:dyDescent="0.2">
      <c r="A756" s="236">
        <v>246</v>
      </c>
      <c r="B756" s="237" t="s">
        <v>1351</v>
      </c>
      <c r="C756" s="247" t="s">
        <v>1352</v>
      </c>
      <c r="D756" s="238" t="s">
        <v>886</v>
      </c>
      <c r="E756" s="239">
        <v>24</v>
      </c>
      <c r="F756" s="240"/>
      <c r="G756" s="241">
        <f>ROUND(E756*F756,2)</f>
        <v>0</v>
      </c>
      <c r="H756" s="240"/>
      <c r="I756" s="241">
        <f>ROUND(E756*H756,2)</f>
        <v>0</v>
      </c>
      <c r="J756" s="240"/>
      <c r="K756" s="241">
        <f>ROUND(E756*J756,2)</f>
        <v>0</v>
      </c>
      <c r="L756" s="241">
        <v>21</v>
      </c>
      <c r="M756" s="241">
        <f>G756*(1+L756/100)</f>
        <v>0</v>
      </c>
      <c r="N756" s="239">
        <v>0</v>
      </c>
      <c r="O756" s="239">
        <f>ROUND(E756*N756,2)</f>
        <v>0</v>
      </c>
      <c r="P756" s="239">
        <v>0</v>
      </c>
      <c r="Q756" s="239">
        <f>ROUND(E756*P756,2)</f>
        <v>0</v>
      </c>
      <c r="R756" s="241"/>
      <c r="S756" s="241" t="s">
        <v>316</v>
      </c>
      <c r="T756" s="242" t="s">
        <v>281</v>
      </c>
      <c r="U756" s="222">
        <v>0</v>
      </c>
      <c r="V756" s="222">
        <f>ROUND(E756*U756,2)</f>
        <v>0</v>
      </c>
      <c r="W756" s="222"/>
      <c r="X756" s="222" t="s">
        <v>399</v>
      </c>
      <c r="Y756" s="222" t="s">
        <v>283</v>
      </c>
      <c r="Z756" s="212"/>
      <c r="AA756" s="212"/>
      <c r="AB756" s="212"/>
      <c r="AC756" s="212"/>
      <c r="AD756" s="212"/>
      <c r="AE756" s="212"/>
      <c r="AF756" s="212"/>
      <c r="AG756" s="212" t="s">
        <v>400</v>
      </c>
      <c r="AH756" s="212"/>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outlineLevel="2" x14ac:dyDescent="0.2">
      <c r="A757" s="219"/>
      <c r="B757" s="220"/>
      <c r="C757" s="249" t="s">
        <v>1353</v>
      </c>
      <c r="D757" s="226"/>
      <c r="E757" s="227"/>
      <c r="F757" s="222"/>
      <c r="G757" s="222"/>
      <c r="H757" s="222"/>
      <c r="I757" s="222"/>
      <c r="J757" s="222"/>
      <c r="K757" s="222"/>
      <c r="L757" s="222"/>
      <c r="M757" s="222"/>
      <c r="N757" s="221"/>
      <c r="O757" s="221"/>
      <c r="P757" s="221"/>
      <c r="Q757" s="221"/>
      <c r="R757" s="222"/>
      <c r="S757" s="222"/>
      <c r="T757" s="222"/>
      <c r="U757" s="222"/>
      <c r="V757" s="222"/>
      <c r="W757" s="222"/>
      <c r="X757" s="222"/>
      <c r="Y757" s="222"/>
      <c r="Z757" s="212"/>
      <c r="AA757" s="212"/>
      <c r="AB757" s="212"/>
      <c r="AC757" s="212"/>
      <c r="AD757" s="212"/>
      <c r="AE757" s="212"/>
      <c r="AF757" s="212"/>
      <c r="AG757" s="212" t="s">
        <v>288</v>
      </c>
      <c r="AH757" s="212">
        <v>0</v>
      </c>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3" x14ac:dyDescent="0.2">
      <c r="A758" s="219"/>
      <c r="B758" s="220"/>
      <c r="C758" s="249" t="s">
        <v>1354</v>
      </c>
      <c r="D758" s="226"/>
      <c r="E758" s="227">
        <v>24</v>
      </c>
      <c r="F758" s="222"/>
      <c r="G758" s="222"/>
      <c r="H758" s="222"/>
      <c r="I758" s="222"/>
      <c r="J758" s="222"/>
      <c r="K758" s="222"/>
      <c r="L758" s="222"/>
      <c r="M758" s="222"/>
      <c r="N758" s="221"/>
      <c r="O758" s="221"/>
      <c r="P758" s="221"/>
      <c r="Q758" s="221"/>
      <c r="R758" s="222"/>
      <c r="S758" s="222"/>
      <c r="T758" s="222"/>
      <c r="U758" s="222"/>
      <c r="V758" s="222"/>
      <c r="W758" s="222"/>
      <c r="X758" s="222"/>
      <c r="Y758" s="222"/>
      <c r="Z758" s="212"/>
      <c r="AA758" s="212"/>
      <c r="AB758" s="212"/>
      <c r="AC758" s="212"/>
      <c r="AD758" s="212"/>
      <c r="AE758" s="212"/>
      <c r="AF758" s="212"/>
      <c r="AG758" s="212" t="s">
        <v>288</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1" x14ac:dyDescent="0.2">
      <c r="A759" s="236">
        <v>247</v>
      </c>
      <c r="B759" s="237" t="s">
        <v>1355</v>
      </c>
      <c r="C759" s="247" t="s">
        <v>1356</v>
      </c>
      <c r="D759" s="238" t="s">
        <v>886</v>
      </c>
      <c r="E759" s="239">
        <v>16</v>
      </c>
      <c r="F759" s="240"/>
      <c r="G759" s="241">
        <f>ROUND(E759*F759,2)</f>
        <v>0</v>
      </c>
      <c r="H759" s="240"/>
      <c r="I759" s="241">
        <f>ROUND(E759*H759,2)</f>
        <v>0</v>
      </c>
      <c r="J759" s="240"/>
      <c r="K759" s="241">
        <f>ROUND(E759*J759,2)</f>
        <v>0</v>
      </c>
      <c r="L759" s="241">
        <v>21</v>
      </c>
      <c r="M759" s="241">
        <f>G759*(1+L759/100)</f>
        <v>0</v>
      </c>
      <c r="N759" s="239">
        <v>0</v>
      </c>
      <c r="O759" s="239">
        <f>ROUND(E759*N759,2)</f>
        <v>0</v>
      </c>
      <c r="P759" s="239">
        <v>0</v>
      </c>
      <c r="Q759" s="239">
        <f>ROUND(E759*P759,2)</f>
        <v>0</v>
      </c>
      <c r="R759" s="241"/>
      <c r="S759" s="241" t="s">
        <v>316</v>
      </c>
      <c r="T759" s="242" t="s">
        <v>281</v>
      </c>
      <c r="U759" s="222">
        <v>0</v>
      </c>
      <c r="V759" s="222">
        <f>ROUND(E759*U759,2)</f>
        <v>0</v>
      </c>
      <c r="W759" s="222"/>
      <c r="X759" s="222" t="s">
        <v>399</v>
      </c>
      <c r="Y759" s="222" t="s">
        <v>283</v>
      </c>
      <c r="Z759" s="212"/>
      <c r="AA759" s="212"/>
      <c r="AB759" s="212"/>
      <c r="AC759" s="212"/>
      <c r="AD759" s="212"/>
      <c r="AE759" s="212"/>
      <c r="AF759" s="212"/>
      <c r="AG759" s="212" t="s">
        <v>400</v>
      </c>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2" x14ac:dyDescent="0.2">
      <c r="A760" s="219"/>
      <c r="B760" s="220"/>
      <c r="C760" s="249" t="s">
        <v>1353</v>
      </c>
      <c r="D760" s="226"/>
      <c r="E760" s="227"/>
      <c r="F760" s="222"/>
      <c r="G760" s="222"/>
      <c r="H760" s="222"/>
      <c r="I760" s="222"/>
      <c r="J760" s="222"/>
      <c r="K760" s="222"/>
      <c r="L760" s="222"/>
      <c r="M760" s="222"/>
      <c r="N760" s="221"/>
      <c r="O760" s="221"/>
      <c r="P760" s="221"/>
      <c r="Q760" s="221"/>
      <c r="R760" s="222"/>
      <c r="S760" s="222"/>
      <c r="T760" s="222"/>
      <c r="U760" s="222"/>
      <c r="V760" s="222"/>
      <c r="W760" s="222"/>
      <c r="X760" s="222"/>
      <c r="Y760" s="222"/>
      <c r="Z760" s="212"/>
      <c r="AA760" s="212"/>
      <c r="AB760" s="212"/>
      <c r="AC760" s="212"/>
      <c r="AD760" s="212"/>
      <c r="AE760" s="212"/>
      <c r="AF760" s="212"/>
      <c r="AG760" s="212" t="s">
        <v>288</v>
      </c>
      <c r="AH760" s="212">
        <v>0</v>
      </c>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3" x14ac:dyDescent="0.2">
      <c r="A761" s="219"/>
      <c r="B761" s="220"/>
      <c r="C761" s="249" t="s">
        <v>1357</v>
      </c>
      <c r="D761" s="226"/>
      <c r="E761" s="227">
        <v>16</v>
      </c>
      <c r="F761" s="222"/>
      <c r="G761" s="222"/>
      <c r="H761" s="222"/>
      <c r="I761" s="222"/>
      <c r="J761" s="222"/>
      <c r="K761" s="222"/>
      <c r="L761" s="222"/>
      <c r="M761" s="222"/>
      <c r="N761" s="221"/>
      <c r="O761" s="221"/>
      <c r="P761" s="221"/>
      <c r="Q761" s="221"/>
      <c r="R761" s="222"/>
      <c r="S761" s="222"/>
      <c r="T761" s="222"/>
      <c r="U761" s="222"/>
      <c r="V761" s="222"/>
      <c r="W761" s="222"/>
      <c r="X761" s="222"/>
      <c r="Y761" s="222"/>
      <c r="Z761" s="212"/>
      <c r="AA761" s="212"/>
      <c r="AB761" s="212"/>
      <c r="AC761" s="212"/>
      <c r="AD761" s="212"/>
      <c r="AE761" s="212"/>
      <c r="AF761" s="212"/>
      <c r="AG761" s="212" t="s">
        <v>288</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1" x14ac:dyDescent="0.2">
      <c r="A762" s="236">
        <v>248</v>
      </c>
      <c r="B762" s="237" t="s">
        <v>1358</v>
      </c>
      <c r="C762" s="247" t="s">
        <v>1359</v>
      </c>
      <c r="D762" s="238" t="s">
        <v>886</v>
      </c>
      <c r="E762" s="239">
        <v>8</v>
      </c>
      <c r="F762" s="240"/>
      <c r="G762" s="241">
        <f>ROUND(E762*F762,2)</f>
        <v>0</v>
      </c>
      <c r="H762" s="240"/>
      <c r="I762" s="241">
        <f>ROUND(E762*H762,2)</f>
        <v>0</v>
      </c>
      <c r="J762" s="240"/>
      <c r="K762" s="241">
        <f>ROUND(E762*J762,2)</f>
        <v>0</v>
      </c>
      <c r="L762" s="241">
        <v>21</v>
      </c>
      <c r="M762" s="241">
        <f>G762*(1+L762/100)</f>
        <v>0</v>
      </c>
      <c r="N762" s="239">
        <v>0</v>
      </c>
      <c r="O762" s="239">
        <f>ROUND(E762*N762,2)</f>
        <v>0</v>
      </c>
      <c r="P762" s="239">
        <v>0</v>
      </c>
      <c r="Q762" s="239">
        <f>ROUND(E762*P762,2)</f>
        <v>0</v>
      </c>
      <c r="R762" s="241"/>
      <c r="S762" s="241" t="s">
        <v>316</v>
      </c>
      <c r="T762" s="242" t="s">
        <v>281</v>
      </c>
      <c r="U762" s="222">
        <v>0</v>
      </c>
      <c r="V762" s="222">
        <f>ROUND(E762*U762,2)</f>
        <v>0</v>
      </c>
      <c r="W762" s="222"/>
      <c r="X762" s="222" t="s">
        <v>399</v>
      </c>
      <c r="Y762" s="222" t="s">
        <v>283</v>
      </c>
      <c r="Z762" s="212"/>
      <c r="AA762" s="212"/>
      <c r="AB762" s="212"/>
      <c r="AC762" s="212"/>
      <c r="AD762" s="212"/>
      <c r="AE762" s="212"/>
      <c r="AF762" s="212"/>
      <c r="AG762" s="212" t="s">
        <v>400</v>
      </c>
      <c r="AH762" s="212"/>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outlineLevel="2" x14ac:dyDescent="0.2">
      <c r="A763" s="219"/>
      <c r="B763" s="220"/>
      <c r="C763" s="249" t="s">
        <v>1353</v>
      </c>
      <c r="D763" s="226"/>
      <c r="E763" s="227"/>
      <c r="F763" s="222"/>
      <c r="G763" s="222"/>
      <c r="H763" s="222"/>
      <c r="I763" s="222"/>
      <c r="J763" s="222"/>
      <c r="K763" s="222"/>
      <c r="L763" s="222"/>
      <c r="M763" s="222"/>
      <c r="N763" s="221"/>
      <c r="O763" s="221"/>
      <c r="P763" s="221"/>
      <c r="Q763" s="221"/>
      <c r="R763" s="222"/>
      <c r="S763" s="222"/>
      <c r="T763" s="222"/>
      <c r="U763" s="222"/>
      <c r="V763" s="222"/>
      <c r="W763" s="222"/>
      <c r="X763" s="222"/>
      <c r="Y763" s="222"/>
      <c r="Z763" s="212"/>
      <c r="AA763" s="212"/>
      <c r="AB763" s="212"/>
      <c r="AC763" s="212"/>
      <c r="AD763" s="212"/>
      <c r="AE763" s="212"/>
      <c r="AF763" s="212"/>
      <c r="AG763" s="212" t="s">
        <v>288</v>
      </c>
      <c r="AH763" s="212">
        <v>0</v>
      </c>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3" x14ac:dyDescent="0.2">
      <c r="A764" s="219"/>
      <c r="B764" s="220"/>
      <c r="C764" s="249" t="s">
        <v>1360</v>
      </c>
      <c r="D764" s="226"/>
      <c r="E764" s="227">
        <v>8</v>
      </c>
      <c r="F764" s="222"/>
      <c r="G764" s="222"/>
      <c r="H764" s="222"/>
      <c r="I764" s="222"/>
      <c r="J764" s="222"/>
      <c r="K764" s="222"/>
      <c r="L764" s="222"/>
      <c r="M764" s="222"/>
      <c r="N764" s="221"/>
      <c r="O764" s="221"/>
      <c r="P764" s="221"/>
      <c r="Q764" s="221"/>
      <c r="R764" s="222"/>
      <c r="S764" s="222"/>
      <c r="T764" s="222"/>
      <c r="U764" s="222"/>
      <c r="V764" s="222"/>
      <c r="W764" s="222"/>
      <c r="X764" s="222"/>
      <c r="Y764" s="222"/>
      <c r="Z764" s="212"/>
      <c r="AA764" s="212"/>
      <c r="AB764" s="212"/>
      <c r="AC764" s="212"/>
      <c r="AD764" s="212"/>
      <c r="AE764" s="212"/>
      <c r="AF764" s="212"/>
      <c r="AG764" s="212" t="s">
        <v>288</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1" x14ac:dyDescent="0.2">
      <c r="A765" s="236">
        <v>249</v>
      </c>
      <c r="B765" s="237" t="s">
        <v>1361</v>
      </c>
      <c r="C765" s="247" t="s">
        <v>1362</v>
      </c>
      <c r="D765" s="238" t="s">
        <v>886</v>
      </c>
      <c r="E765" s="239">
        <v>80</v>
      </c>
      <c r="F765" s="240"/>
      <c r="G765" s="241">
        <f>ROUND(E765*F765,2)</f>
        <v>0</v>
      </c>
      <c r="H765" s="240"/>
      <c r="I765" s="241">
        <f>ROUND(E765*H765,2)</f>
        <v>0</v>
      </c>
      <c r="J765" s="240"/>
      <c r="K765" s="241">
        <f>ROUND(E765*J765,2)</f>
        <v>0</v>
      </c>
      <c r="L765" s="241">
        <v>21</v>
      </c>
      <c r="M765" s="241">
        <f>G765*(1+L765/100)</f>
        <v>0</v>
      </c>
      <c r="N765" s="239">
        <v>0</v>
      </c>
      <c r="O765" s="239">
        <f>ROUND(E765*N765,2)</f>
        <v>0</v>
      </c>
      <c r="P765" s="239">
        <v>0</v>
      </c>
      <c r="Q765" s="239">
        <f>ROUND(E765*P765,2)</f>
        <v>0</v>
      </c>
      <c r="R765" s="241"/>
      <c r="S765" s="241" t="s">
        <v>316</v>
      </c>
      <c r="T765" s="242" t="s">
        <v>281</v>
      </c>
      <c r="U765" s="222">
        <v>0</v>
      </c>
      <c r="V765" s="222">
        <f>ROUND(E765*U765,2)</f>
        <v>0</v>
      </c>
      <c r="W765" s="222"/>
      <c r="X765" s="222" t="s">
        <v>399</v>
      </c>
      <c r="Y765" s="222" t="s">
        <v>283</v>
      </c>
      <c r="Z765" s="212"/>
      <c r="AA765" s="212"/>
      <c r="AB765" s="212"/>
      <c r="AC765" s="212"/>
      <c r="AD765" s="212"/>
      <c r="AE765" s="212"/>
      <c r="AF765" s="212"/>
      <c r="AG765" s="212" t="s">
        <v>400</v>
      </c>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2" x14ac:dyDescent="0.2">
      <c r="A766" s="219"/>
      <c r="B766" s="220"/>
      <c r="C766" s="249" t="s">
        <v>1363</v>
      </c>
      <c r="D766" s="226"/>
      <c r="E766" s="227"/>
      <c r="F766" s="222"/>
      <c r="G766" s="222"/>
      <c r="H766" s="222"/>
      <c r="I766" s="222"/>
      <c r="J766" s="222"/>
      <c r="K766" s="222"/>
      <c r="L766" s="222"/>
      <c r="M766" s="222"/>
      <c r="N766" s="221"/>
      <c r="O766" s="221"/>
      <c r="P766" s="221"/>
      <c r="Q766" s="221"/>
      <c r="R766" s="222"/>
      <c r="S766" s="222"/>
      <c r="T766" s="222"/>
      <c r="U766" s="222"/>
      <c r="V766" s="222"/>
      <c r="W766" s="222"/>
      <c r="X766" s="222"/>
      <c r="Y766" s="222"/>
      <c r="Z766" s="212"/>
      <c r="AA766" s="212"/>
      <c r="AB766" s="212"/>
      <c r="AC766" s="212"/>
      <c r="AD766" s="212"/>
      <c r="AE766" s="212"/>
      <c r="AF766" s="212"/>
      <c r="AG766" s="212" t="s">
        <v>288</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49" t="s">
        <v>1364</v>
      </c>
      <c r="D767" s="226"/>
      <c r="E767" s="227"/>
      <c r="F767" s="222"/>
      <c r="G767" s="222"/>
      <c r="H767" s="222"/>
      <c r="I767" s="222"/>
      <c r="J767" s="222"/>
      <c r="K767" s="222"/>
      <c r="L767" s="222"/>
      <c r="M767" s="222"/>
      <c r="N767" s="221"/>
      <c r="O767" s="221"/>
      <c r="P767" s="221"/>
      <c r="Q767" s="221"/>
      <c r="R767" s="222"/>
      <c r="S767" s="222"/>
      <c r="T767" s="222"/>
      <c r="U767" s="222"/>
      <c r="V767" s="222"/>
      <c r="W767" s="222"/>
      <c r="X767" s="222"/>
      <c r="Y767" s="222"/>
      <c r="Z767" s="212"/>
      <c r="AA767" s="212"/>
      <c r="AB767" s="212"/>
      <c r="AC767" s="212"/>
      <c r="AD767" s="212"/>
      <c r="AE767" s="212"/>
      <c r="AF767" s="212"/>
      <c r="AG767" s="212" t="s">
        <v>288</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3" x14ac:dyDescent="0.2">
      <c r="A768" s="219"/>
      <c r="B768" s="220"/>
      <c r="C768" s="249" t="s">
        <v>1365</v>
      </c>
      <c r="D768" s="226"/>
      <c r="E768" s="227"/>
      <c r="F768" s="222"/>
      <c r="G768" s="222"/>
      <c r="H768" s="222"/>
      <c r="I768" s="222"/>
      <c r="J768" s="222"/>
      <c r="K768" s="222"/>
      <c r="L768" s="222"/>
      <c r="M768" s="222"/>
      <c r="N768" s="221"/>
      <c r="O768" s="221"/>
      <c r="P768" s="221"/>
      <c r="Q768" s="221"/>
      <c r="R768" s="222"/>
      <c r="S768" s="222"/>
      <c r="T768" s="222"/>
      <c r="U768" s="222"/>
      <c r="V768" s="222"/>
      <c r="W768" s="222"/>
      <c r="X768" s="222"/>
      <c r="Y768" s="222"/>
      <c r="Z768" s="212"/>
      <c r="AA768" s="212"/>
      <c r="AB768" s="212"/>
      <c r="AC768" s="212"/>
      <c r="AD768" s="212"/>
      <c r="AE768" s="212"/>
      <c r="AF768" s="212"/>
      <c r="AG768" s="212" t="s">
        <v>288</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49" t="s">
        <v>1366</v>
      </c>
      <c r="D769" s="226"/>
      <c r="E769" s="227">
        <v>80</v>
      </c>
      <c r="F769" s="222"/>
      <c r="G769" s="222"/>
      <c r="H769" s="222"/>
      <c r="I769" s="222"/>
      <c r="J769" s="222"/>
      <c r="K769" s="222"/>
      <c r="L769" s="222"/>
      <c r="M769" s="222"/>
      <c r="N769" s="221"/>
      <c r="O769" s="221"/>
      <c r="P769" s="221"/>
      <c r="Q769" s="221"/>
      <c r="R769" s="222"/>
      <c r="S769" s="222"/>
      <c r="T769" s="222"/>
      <c r="U769" s="222"/>
      <c r="V769" s="222"/>
      <c r="W769" s="222"/>
      <c r="X769" s="222"/>
      <c r="Y769" s="222"/>
      <c r="Z769" s="212"/>
      <c r="AA769" s="212"/>
      <c r="AB769" s="212"/>
      <c r="AC769" s="212"/>
      <c r="AD769" s="212"/>
      <c r="AE769" s="212"/>
      <c r="AF769" s="212"/>
      <c r="AG769" s="212" t="s">
        <v>288</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1" x14ac:dyDescent="0.2">
      <c r="A770" s="236">
        <v>250</v>
      </c>
      <c r="B770" s="237" t="s">
        <v>1367</v>
      </c>
      <c r="C770" s="247" t="s">
        <v>1368</v>
      </c>
      <c r="D770" s="238" t="s">
        <v>886</v>
      </c>
      <c r="E770" s="239">
        <v>80</v>
      </c>
      <c r="F770" s="240"/>
      <c r="G770" s="241">
        <f>ROUND(E770*F770,2)</f>
        <v>0</v>
      </c>
      <c r="H770" s="240"/>
      <c r="I770" s="241">
        <f>ROUND(E770*H770,2)</f>
        <v>0</v>
      </c>
      <c r="J770" s="240"/>
      <c r="K770" s="241">
        <f>ROUND(E770*J770,2)</f>
        <v>0</v>
      </c>
      <c r="L770" s="241">
        <v>21</v>
      </c>
      <c r="M770" s="241">
        <f>G770*(1+L770/100)</f>
        <v>0</v>
      </c>
      <c r="N770" s="239">
        <v>0</v>
      </c>
      <c r="O770" s="239">
        <f>ROUND(E770*N770,2)</f>
        <v>0</v>
      </c>
      <c r="P770" s="239">
        <v>0</v>
      </c>
      <c r="Q770" s="239">
        <f>ROUND(E770*P770,2)</f>
        <v>0</v>
      </c>
      <c r="R770" s="241"/>
      <c r="S770" s="241" t="s">
        <v>316</v>
      </c>
      <c r="T770" s="242" t="s">
        <v>281</v>
      </c>
      <c r="U770" s="222">
        <v>0</v>
      </c>
      <c r="V770" s="222">
        <f>ROUND(E770*U770,2)</f>
        <v>0</v>
      </c>
      <c r="W770" s="222"/>
      <c r="X770" s="222" t="s">
        <v>399</v>
      </c>
      <c r="Y770" s="222" t="s">
        <v>283</v>
      </c>
      <c r="Z770" s="212"/>
      <c r="AA770" s="212"/>
      <c r="AB770" s="212"/>
      <c r="AC770" s="212"/>
      <c r="AD770" s="212"/>
      <c r="AE770" s="212"/>
      <c r="AF770" s="212"/>
      <c r="AG770" s="212" t="s">
        <v>400</v>
      </c>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2" x14ac:dyDescent="0.2">
      <c r="A771" s="219"/>
      <c r="B771" s="220"/>
      <c r="C771" s="249" t="s">
        <v>1369</v>
      </c>
      <c r="D771" s="226"/>
      <c r="E771" s="227"/>
      <c r="F771" s="222"/>
      <c r="G771" s="222"/>
      <c r="H771" s="222"/>
      <c r="I771" s="222"/>
      <c r="J771" s="222"/>
      <c r="K771" s="222"/>
      <c r="L771" s="222"/>
      <c r="M771" s="222"/>
      <c r="N771" s="221"/>
      <c r="O771" s="221"/>
      <c r="P771" s="221"/>
      <c r="Q771" s="221"/>
      <c r="R771" s="222"/>
      <c r="S771" s="222"/>
      <c r="T771" s="222"/>
      <c r="U771" s="222"/>
      <c r="V771" s="222"/>
      <c r="W771" s="222"/>
      <c r="X771" s="222"/>
      <c r="Y771" s="222"/>
      <c r="Z771" s="212"/>
      <c r="AA771" s="212"/>
      <c r="AB771" s="212"/>
      <c r="AC771" s="212"/>
      <c r="AD771" s="212"/>
      <c r="AE771" s="212"/>
      <c r="AF771" s="212"/>
      <c r="AG771" s="212" t="s">
        <v>288</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3" x14ac:dyDescent="0.2">
      <c r="A772" s="219"/>
      <c r="B772" s="220"/>
      <c r="C772" s="249" t="s">
        <v>1364</v>
      </c>
      <c r="D772" s="226"/>
      <c r="E772" s="227"/>
      <c r="F772" s="222"/>
      <c r="G772" s="222"/>
      <c r="H772" s="222"/>
      <c r="I772" s="222"/>
      <c r="J772" s="222"/>
      <c r="K772" s="222"/>
      <c r="L772" s="222"/>
      <c r="M772" s="222"/>
      <c r="N772" s="221"/>
      <c r="O772" s="221"/>
      <c r="P772" s="221"/>
      <c r="Q772" s="221"/>
      <c r="R772" s="222"/>
      <c r="S772" s="222"/>
      <c r="T772" s="222"/>
      <c r="U772" s="222"/>
      <c r="V772" s="222"/>
      <c r="W772" s="222"/>
      <c r="X772" s="222"/>
      <c r="Y772" s="222"/>
      <c r="Z772" s="212"/>
      <c r="AA772" s="212"/>
      <c r="AB772" s="212"/>
      <c r="AC772" s="212"/>
      <c r="AD772" s="212"/>
      <c r="AE772" s="212"/>
      <c r="AF772" s="212"/>
      <c r="AG772" s="212" t="s">
        <v>288</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outlineLevel="3" x14ac:dyDescent="0.2">
      <c r="A773" s="219"/>
      <c r="B773" s="220"/>
      <c r="C773" s="249" t="s">
        <v>1365</v>
      </c>
      <c r="D773" s="226"/>
      <c r="E773" s="227"/>
      <c r="F773" s="222"/>
      <c r="G773" s="222"/>
      <c r="H773" s="222"/>
      <c r="I773" s="222"/>
      <c r="J773" s="222"/>
      <c r="K773" s="222"/>
      <c r="L773" s="222"/>
      <c r="M773" s="222"/>
      <c r="N773" s="221"/>
      <c r="O773" s="221"/>
      <c r="P773" s="221"/>
      <c r="Q773" s="221"/>
      <c r="R773" s="222"/>
      <c r="S773" s="222"/>
      <c r="T773" s="222"/>
      <c r="U773" s="222"/>
      <c r="V773" s="222"/>
      <c r="W773" s="222"/>
      <c r="X773" s="222"/>
      <c r="Y773" s="222"/>
      <c r="Z773" s="212"/>
      <c r="AA773" s="212"/>
      <c r="AB773" s="212"/>
      <c r="AC773" s="212"/>
      <c r="AD773" s="212"/>
      <c r="AE773" s="212"/>
      <c r="AF773" s="212"/>
      <c r="AG773" s="212" t="s">
        <v>288</v>
      </c>
      <c r="AH773" s="212">
        <v>0</v>
      </c>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3" x14ac:dyDescent="0.2">
      <c r="A774" s="219"/>
      <c r="B774" s="220"/>
      <c r="C774" s="249" t="s">
        <v>1366</v>
      </c>
      <c r="D774" s="226"/>
      <c r="E774" s="227">
        <v>80</v>
      </c>
      <c r="F774" s="222"/>
      <c r="G774" s="222"/>
      <c r="H774" s="222"/>
      <c r="I774" s="222"/>
      <c r="J774" s="222"/>
      <c r="K774" s="222"/>
      <c r="L774" s="222"/>
      <c r="M774" s="222"/>
      <c r="N774" s="221"/>
      <c r="O774" s="221"/>
      <c r="P774" s="221"/>
      <c r="Q774" s="221"/>
      <c r="R774" s="222"/>
      <c r="S774" s="222"/>
      <c r="T774" s="222"/>
      <c r="U774" s="222"/>
      <c r="V774" s="222"/>
      <c r="W774" s="222"/>
      <c r="X774" s="222"/>
      <c r="Y774" s="222"/>
      <c r="Z774" s="212"/>
      <c r="AA774" s="212"/>
      <c r="AB774" s="212"/>
      <c r="AC774" s="212"/>
      <c r="AD774" s="212"/>
      <c r="AE774" s="212"/>
      <c r="AF774" s="212"/>
      <c r="AG774" s="212" t="s">
        <v>288</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1" x14ac:dyDescent="0.2">
      <c r="A775" s="257">
        <v>251</v>
      </c>
      <c r="B775" s="258" t="s">
        <v>1370</v>
      </c>
      <c r="C775" s="265" t="s">
        <v>1371</v>
      </c>
      <c r="D775" s="259" t="s">
        <v>886</v>
      </c>
      <c r="E775" s="260">
        <v>20</v>
      </c>
      <c r="F775" s="261"/>
      <c r="G775" s="262">
        <f>ROUND(E775*F775,2)</f>
        <v>0</v>
      </c>
      <c r="H775" s="261"/>
      <c r="I775" s="262">
        <f>ROUND(E775*H775,2)</f>
        <v>0</v>
      </c>
      <c r="J775" s="261"/>
      <c r="K775" s="262">
        <f>ROUND(E775*J775,2)</f>
        <v>0</v>
      </c>
      <c r="L775" s="262">
        <v>21</v>
      </c>
      <c r="M775" s="262">
        <f>G775*(1+L775/100)</f>
        <v>0</v>
      </c>
      <c r="N775" s="260">
        <v>0</v>
      </c>
      <c r="O775" s="260">
        <f>ROUND(E775*N775,2)</f>
        <v>0</v>
      </c>
      <c r="P775" s="260">
        <v>0</v>
      </c>
      <c r="Q775" s="260">
        <f>ROUND(E775*P775,2)</f>
        <v>0</v>
      </c>
      <c r="R775" s="262"/>
      <c r="S775" s="262" t="s">
        <v>316</v>
      </c>
      <c r="T775" s="263" t="s">
        <v>281</v>
      </c>
      <c r="U775" s="222">
        <v>0</v>
      </c>
      <c r="V775" s="222">
        <f>ROUND(E775*U775,2)</f>
        <v>0</v>
      </c>
      <c r="W775" s="222"/>
      <c r="X775" s="222" t="s">
        <v>399</v>
      </c>
      <c r="Y775" s="222" t="s">
        <v>283</v>
      </c>
      <c r="Z775" s="212"/>
      <c r="AA775" s="212"/>
      <c r="AB775" s="212"/>
      <c r="AC775" s="212"/>
      <c r="AD775" s="212"/>
      <c r="AE775" s="212"/>
      <c r="AF775" s="212"/>
      <c r="AG775" s="212" t="s">
        <v>400</v>
      </c>
      <c r="AH775" s="212"/>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outlineLevel="1" x14ac:dyDescent="0.2">
      <c r="A776" s="257">
        <v>252</v>
      </c>
      <c r="B776" s="258" t="s">
        <v>1372</v>
      </c>
      <c r="C776" s="265" t="s">
        <v>1373</v>
      </c>
      <c r="D776" s="259" t="s">
        <v>886</v>
      </c>
      <c r="E776" s="260">
        <v>20</v>
      </c>
      <c r="F776" s="261"/>
      <c r="G776" s="262">
        <f>ROUND(E776*F776,2)</f>
        <v>0</v>
      </c>
      <c r="H776" s="261"/>
      <c r="I776" s="262">
        <f>ROUND(E776*H776,2)</f>
        <v>0</v>
      </c>
      <c r="J776" s="261"/>
      <c r="K776" s="262">
        <f>ROUND(E776*J776,2)</f>
        <v>0</v>
      </c>
      <c r="L776" s="262">
        <v>21</v>
      </c>
      <c r="M776" s="262">
        <f>G776*(1+L776/100)</f>
        <v>0</v>
      </c>
      <c r="N776" s="260">
        <v>0</v>
      </c>
      <c r="O776" s="260">
        <f>ROUND(E776*N776,2)</f>
        <v>0</v>
      </c>
      <c r="P776" s="260">
        <v>0</v>
      </c>
      <c r="Q776" s="260">
        <f>ROUND(E776*P776,2)</f>
        <v>0</v>
      </c>
      <c r="R776" s="262"/>
      <c r="S776" s="262" t="s">
        <v>316</v>
      </c>
      <c r="T776" s="263" t="s">
        <v>281</v>
      </c>
      <c r="U776" s="222">
        <v>0</v>
      </c>
      <c r="V776" s="222">
        <f>ROUND(E776*U776,2)</f>
        <v>0</v>
      </c>
      <c r="W776" s="222"/>
      <c r="X776" s="222" t="s">
        <v>399</v>
      </c>
      <c r="Y776" s="222" t="s">
        <v>283</v>
      </c>
      <c r="Z776" s="212"/>
      <c r="AA776" s="212"/>
      <c r="AB776" s="212"/>
      <c r="AC776" s="212"/>
      <c r="AD776" s="212"/>
      <c r="AE776" s="212"/>
      <c r="AF776" s="212"/>
      <c r="AG776" s="212" t="s">
        <v>400</v>
      </c>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row>
    <row r="777" spans="1:60" outlineLevel="1" x14ac:dyDescent="0.2">
      <c r="A777" s="236">
        <v>253</v>
      </c>
      <c r="B777" s="237" t="s">
        <v>1374</v>
      </c>
      <c r="C777" s="247" t="s">
        <v>1375</v>
      </c>
      <c r="D777" s="238" t="s">
        <v>886</v>
      </c>
      <c r="E777" s="239">
        <v>40</v>
      </c>
      <c r="F777" s="240"/>
      <c r="G777" s="241">
        <f>ROUND(E777*F777,2)</f>
        <v>0</v>
      </c>
      <c r="H777" s="240"/>
      <c r="I777" s="241">
        <f>ROUND(E777*H777,2)</f>
        <v>0</v>
      </c>
      <c r="J777" s="240"/>
      <c r="K777" s="241">
        <f>ROUND(E777*J777,2)</f>
        <v>0</v>
      </c>
      <c r="L777" s="241">
        <v>21</v>
      </c>
      <c r="M777" s="241">
        <f>G777*(1+L777/100)</f>
        <v>0</v>
      </c>
      <c r="N777" s="239">
        <v>0</v>
      </c>
      <c r="O777" s="239">
        <f>ROUND(E777*N777,2)</f>
        <v>0</v>
      </c>
      <c r="P777" s="239">
        <v>0</v>
      </c>
      <c r="Q777" s="239">
        <f>ROUND(E777*P777,2)</f>
        <v>0</v>
      </c>
      <c r="R777" s="241"/>
      <c r="S777" s="241" t="s">
        <v>316</v>
      </c>
      <c r="T777" s="242" t="s">
        <v>281</v>
      </c>
      <c r="U777" s="222">
        <v>0</v>
      </c>
      <c r="V777" s="222">
        <f>ROUND(E777*U777,2)</f>
        <v>0</v>
      </c>
      <c r="W777" s="222"/>
      <c r="X777" s="222" t="s">
        <v>399</v>
      </c>
      <c r="Y777" s="222" t="s">
        <v>283</v>
      </c>
      <c r="Z777" s="212"/>
      <c r="AA777" s="212"/>
      <c r="AB777" s="212"/>
      <c r="AC777" s="212"/>
      <c r="AD777" s="212"/>
      <c r="AE777" s="212"/>
      <c r="AF777" s="212"/>
      <c r="AG777" s="212" t="s">
        <v>400</v>
      </c>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2" x14ac:dyDescent="0.2">
      <c r="A778" s="219"/>
      <c r="B778" s="220"/>
      <c r="C778" s="249" t="s">
        <v>1376</v>
      </c>
      <c r="D778" s="226"/>
      <c r="E778" s="227"/>
      <c r="F778" s="222"/>
      <c r="G778" s="222"/>
      <c r="H778" s="222"/>
      <c r="I778" s="222"/>
      <c r="J778" s="222"/>
      <c r="K778" s="222"/>
      <c r="L778" s="222"/>
      <c r="M778" s="222"/>
      <c r="N778" s="221"/>
      <c r="O778" s="221"/>
      <c r="P778" s="221"/>
      <c r="Q778" s="221"/>
      <c r="R778" s="222"/>
      <c r="S778" s="222"/>
      <c r="T778" s="222"/>
      <c r="U778" s="222"/>
      <c r="V778" s="222"/>
      <c r="W778" s="222"/>
      <c r="X778" s="222"/>
      <c r="Y778" s="222"/>
      <c r="Z778" s="212"/>
      <c r="AA778" s="212"/>
      <c r="AB778" s="212"/>
      <c r="AC778" s="212"/>
      <c r="AD778" s="212"/>
      <c r="AE778" s="212"/>
      <c r="AF778" s="212"/>
      <c r="AG778" s="212" t="s">
        <v>288</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outlineLevel="3" x14ac:dyDescent="0.2">
      <c r="A779" s="219"/>
      <c r="B779" s="220"/>
      <c r="C779" s="249" t="s">
        <v>1377</v>
      </c>
      <c r="D779" s="226"/>
      <c r="E779" s="227"/>
      <c r="F779" s="222"/>
      <c r="G779" s="222"/>
      <c r="H779" s="222"/>
      <c r="I779" s="222"/>
      <c r="J779" s="222"/>
      <c r="K779" s="222"/>
      <c r="L779" s="222"/>
      <c r="M779" s="222"/>
      <c r="N779" s="221"/>
      <c r="O779" s="221"/>
      <c r="P779" s="221"/>
      <c r="Q779" s="221"/>
      <c r="R779" s="222"/>
      <c r="S779" s="222"/>
      <c r="T779" s="222"/>
      <c r="U779" s="222"/>
      <c r="V779" s="222"/>
      <c r="W779" s="222"/>
      <c r="X779" s="222"/>
      <c r="Y779" s="222"/>
      <c r="Z779" s="212"/>
      <c r="AA779" s="212"/>
      <c r="AB779" s="212"/>
      <c r="AC779" s="212"/>
      <c r="AD779" s="212"/>
      <c r="AE779" s="212"/>
      <c r="AF779" s="212"/>
      <c r="AG779" s="212" t="s">
        <v>288</v>
      </c>
      <c r="AH779" s="212">
        <v>0</v>
      </c>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3" x14ac:dyDescent="0.2">
      <c r="A780" s="219"/>
      <c r="B780" s="220"/>
      <c r="C780" s="249" t="s">
        <v>1378</v>
      </c>
      <c r="D780" s="226"/>
      <c r="E780" s="227"/>
      <c r="F780" s="222"/>
      <c r="G780" s="222"/>
      <c r="H780" s="222"/>
      <c r="I780" s="222"/>
      <c r="J780" s="222"/>
      <c r="K780" s="222"/>
      <c r="L780" s="222"/>
      <c r="M780" s="222"/>
      <c r="N780" s="221"/>
      <c r="O780" s="221"/>
      <c r="P780" s="221"/>
      <c r="Q780" s="221"/>
      <c r="R780" s="222"/>
      <c r="S780" s="222"/>
      <c r="T780" s="222"/>
      <c r="U780" s="222"/>
      <c r="V780" s="222"/>
      <c r="W780" s="222"/>
      <c r="X780" s="222"/>
      <c r="Y780" s="222"/>
      <c r="Z780" s="212"/>
      <c r="AA780" s="212"/>
      <c r="AB780" s="212"/>
      <c r="AC780" s="212"/>
      <c r="AD780" s="212"/>
      <c r="AE780" s="212"/>
      <c r="AF780" s="212"/>
      <c r="AG780" s="212" t="s">
        <v>288</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49" t="s">
        <v>1379</v>
      </c>
      <c r="D781" s="226"/>
      <c r="E781" s="227">
        <v>40</v>
      </c>
      <c r="F781" s="222"/>
      <c r="G781" s="222"/>
      <c r="H781" s="222"/>
      <c r="I781" s="222"/>
      <c r="J781" s="222"/>
      <c r="K781" s="222"/>
      <c r="L781" s="222"/>
      <c r="M781" s="222"/>
      <c r="N781" s="221"/>
      <c r="O781" s="221"/>
      <c r="P781" s="221"/>
      <c r="Q781" s="221"/>
      <c r="R781" s="222"/>
      <c r="S781" s="222"/>
      <c r="T781" s="222"/>
      <c r="U781" s="222"/>
      <c r="V781" s="222"/>
      <c r="W781" s="222"/>
      <c r="X781" s="222"/>
      <c r="Y781" s="222"/>
      <c r="Z781" s="212"/>
      <c r="AA781" s="212"/>
      <c r="AB781" s="212"/>
      <c r="AC781" s="212"/>
      <c r="AD781" s="212"/>
      <c r="AE781" s="212"/>
      <c r="AF781" s="212"/>
      <c r="AG781" s="212" t="s">
        <v>288</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1" x14ac:dyDescent="0.2">
      <c r="A782" s="257">
        <v>254</v>
      </c>
      <c r="B782" s="258" t="s">
        <v>1380</v>
      </c>
      <c r="C782" s="265" t="s">
        <v>1381</v>
      </c>
      <c r="D782" s="259" t="s">
        <v>886</v>
      </c>
      <c r="E782" s="260">
        <v>40</v>
      </c>
      <c r="F782" s="261"/>
      <c r="G782" s="262">
        <f>ROUND(E782*F782,2)</f>
        <v>0</v>
      </c>
      <c r="H782" s="261"/>
      <c r="I782" s="262">
        <f>ROUND(E782*H782,2)</f>
        <v>0</v>
      </c>
      <c r="J782" s="261"/>
      <c r="K782" s="262">
        <f>ROUND(E782*J782,2)</f>
        <v>0</v>
      </c>
      <c r="L782" s="262">
        <v>21</v>
      </c>
      <c r="M782" s="262">
        <f>G782*(1+L782/100)</f>
        <v>0</v>
      </c>
      <c r="N782" s="260">
        <v>0</v>
      </c>
      <c r="O782" s="260">
        <f>ROUND(E782*N782,2)</f>
        <v>0</v>
      </c>
      <c r="P782" s="260">
        <v>0</v>
      </c>
      <c r="Q782" s="260">
        <f>ROUND(E782*P782,2)</f>
        <v>0</v>
      </c>
      <c r="R782" s="262"/>
      <c r="S782" s="262" t="s">
        <v>316</v>
      </c>
      <c r="T782" s="263" t="s">
        <v>281</v>
      </c>
      <c r="U782" s="222">
        <v>0</v>
      </c>
      <c r="V782" s="222">
        <f>ROUND(E782*U782,2)</f>
        <v>0</v>
      </c>
      <c r="W782" s="222"/>
      <c r="X782" s="222" t="s">
        <v>399</v>
      </c>
      <c r="Y782" s="222" t="s">
        <v>283</v>
      </c>
      <c r="Z782" s="212"/>
      <c r="AA782" s="212"/>
      <c r="AB782" s="212"/>
      <c r="AC782" s="212"/>
      <c r="AD782" s="212"/>
      <c r="AE782" s="212"/>
      <c r="AF782" s="212"/>
      <c r="AG782" s="212" t="s">
        <v>400</v>
      </c>
      <c r="AH782" s="212"/>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ht="22.5" outlineLevel="1" x14ac:dyDescent="0.2">
      <c r="A783" s="257">
        <v>255</v>
      </c>
      <c r="B783" s="258" t="s">
        <v>1382</v>
      </c>
      <c r="C783" s="265" t="s">
        <v>1383</v>
      </c>
      <c r="D783" s="259" t="s">
        <v>1110</v>
      </c>
      <c r="E783" s="260">
        <v>36</v>
      </c>
      <c r="F783" s="261"/>
      <c r="G783" s="262">
        <f>ROUND(E783*F783,2)</f>
        <v>0</v>
      </c>
      <c r="H783" s="261"/>
      <c r="I783" s="262">
        <f>ROUND(E783*H783,2)</f>
        <v>0</v>
      </c>
      <c r="J783" s="261"/>
      <c r="K783" s="262">
        <f>ROUND(E783*J783,2)</f>
        <v>0</v>
      </c>
      <c r="L783" s="262">
        <v>21</v>
      </c>
      <c r="M783" s="262">
        <f>G783*(1+L783/100)</f>
        <v>0</v>
      </c>
      <c r="N783" s="260">
        <v>0</v>
      </c>
      <c r="O783" s="260">
        <f>ROUND(E783*N783,2)</f>
        <v>0</v>
      </c>
      <c r="P783" s="260">
        <v>0</v>
      </c>
      <c r="Q783" s="260">
        <f>ROUND(E783*P783,2)</f>
        <v>0</v>
      </c>
      <c r="R783" s="262"/>
      <c r="S783" s="262" t="s">
        <v>316</v>
      </c>
      <c r="T783" s="263" t="s">
        <v>281</v>
      </c>
      <c r="U783" s="222">
        <v>0</v>
      </c>
      <c r="V783" s="222">
        <f>ROUND(E783*U783,2)</f>
        <v>0</v>
      </c>
      <c r="W783" s="222"/>
      <c r="X783" s="222" t="s">
        <v>399</v>
      </c>
      <c r="Y783" s="222" t="s">
        <v>283</v>
      </c>
      <c r="Z783" s="212"/>
      <c r="AA783" s="212"/>
      <c r="AB783" s="212"/>
      <c r="AC783" s="212"/>
      <c r="AD783" s="212"/>
      <c r="AE783" s="212"/>
      <c r="AF783" s="212"/>
      <c r="AG783" s="212" t="s">
        <v>400</v>
      </c>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ht="22.5" outlineLevel="1" x14ac:dyDescent="0.2">
      <c r="A784" s="257">
        <v>256</v>
      </c>
      <c r="B784" s="258" t="s">
        <v>1384</v>
      </c>
      <c r="C784" s="265" t="s">
        <v>1385</v>
      </c>
      <c r="D784" s="259" t="s">
        <v>1110</v>
      </c>
      <c r="E784" s="260">
        <v>18</v>
      </c>
      <c r="F784" s="261"/>
      <c r="G784" s="262">
        <f>ROUND(E784*F784,2)</f>
        <v>0</v>
      </c>
      <c r="H784" s="261"/>
      <c r="I784" s="262">
        <f>ROUND(E784*H784,2)</f>
        <v>0</v>
      </c>
      <c r="J784" s="261"/>
      <c r="K784" s="262">
        <f>ROUND(E784*J784,2)</f>
        <v>0</v>
      </c>
      <c r="L784" s="262">
        <v>21</v>
      </c>
      <c r="M784" s="262">
        <f>G784*(1+L784/100)</f>
        <v>0</v>
      </c>
      <c r="N784" s="260">
        <v>0</v>
      </c>
      <c r="O784" s="260">
        <f>ROUND(E784*N784,2)</f>
        <v>0</v>
      </c>
      <c r="P784" s="260">
        <v>0</v>
      </c>
      <c r="Q784" s="260">
        <f>ROUND(E784*P784,2)</f>
        <v>0</v>
      </c>
      <c r="R784" s="262"/>
      <c r="S784" s="262" t="s">
        <v>316</v>
      </c>
      <c r="T784" s="263" t="s">
        <v>281</v>
      </c>
      <c r="U784" s="222">
        <v>0</v>
      </c>
      <c r="V784" s="222">
        <f>ROUND(E784*U784,2)</f>
        <v>0</v>
      </c>
      <c r="W784" s="222"/>
      <c r="X784" s="222" t="s">
        <v>399</v>
      </c>
      <c r="Y784" s="222" t="s">
        <v>283</v>
      </c>
      <c r="Z784" s="212"/>
      <c r="AA784" s="212"/>
      <c r="AB784" s="212"/>
      <c r="AC784" s="212"/>
      <c r="AD784" s="212"/>
      <c r="AE784" s="212"/>
      <c r="AF784" s="212"/>
      <c r="AG784" s="212" t="s">
        <v>400</v>
      </c>
      <c r="AH784" s="212"/>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ht="22.5" outlineLevel="1" x14ac:dyDescent="0.2">
      <c r="A785" s="257">
        <v>257</v>
      </c>
      <c r="B785" s="258" t="s">
        <v>1386</v>
      </c>
      <c r="C785" s="265" t="s">
        <v>1387</v>
      </c>
      <c r="D785" s="259" t="s">
        <v>1110</v>
      </c>
      <c r="E785" s="260">
        <v>60</v>
      </c>
      <c r="F785" s="261"/>
      <c r="G785" s="262">
        <f>ROUND(E785*F785,2)</f>
        <v>0</v>
      </c>
      <c r="H785" s="261"/>
      <c r="I785" s="262">
        <f>ROUND(E785*H785,2)</f>
        <v>0</v>
      </c>
      <c r="J785" s="261"/>
      <c r="K785" s="262">
        <f>ROUND(E785*J785,2)</f>
        <v>0</v>
      </c>
      <c r="L785" s="262">
        <v>21</v>
      </c>
      <c r="M785" s="262">
        <f>G785*(1+L785/100)</f>
        <v>0</v>
      </c>
      <c r="N785" s="260">
        <v>0</v>
      </c>
      <c r="O785" s="260">
        <f>ROUND(E785*N785,2)</f>
        <v>0</v>
      </c>
      <c r="P785" s="260">
        <v>0</v>
      </c>
      <c r="Q785" s="260">
        <f>ROUND(E785*P785,2)</f>
        <v>0</v>
      </c>
      <c r="R785" s="262"/>
      <c r="S785" s="262" t="s">
        <v>316</v>
      </c>
      <c r="T785" s="263" t="s">
        <v>281</v>
      </c>
      <c r="U785" s="222">
        <v>0</v>
      </c>
      <c r="V785" s="222">
        <f>ROUND(E785*U785,2)</f>
        <v>0</v>
      </c>
      <c r="W785" s="222"/>
      <c r="X785" s="222" t="s">
        <v>399</v>
      </c>
      <c r="Y785" s="222" t="s">
        <v>283</v>
      </c>
      <c r="Z785" s="212"/>
      <c r="AA785" s="212"/>
      <c r="AB785" s="212"/>
      <c r="AC785" s="212"/>
      <c r="AD785" s="212"/>
      <c r="AE785" s="212"/>
      <c r="AF785" s="212"/>
      <c r="AG785" s="212" t="s">
        <v>400</v>
      </c>
      <c r="AH785" s="212"/>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ht="22.5" outlineLevel="1" x14ac:dyDescent="0.2">
      <c r="A786" s="257">
        <v>258</v>
      </c>
      <c r="B786" s="258" t="s">
        <v>1388</v>
      </c>
      <c r="C786" s="265" t="s">
        <v>1389</v>
      </c>
      <c r="D786" s="259" t="s">
        <v>1110</v>
      </c>
      <c r="E786" s="260">
        <v>63</v>
      </c>
      <c r="F786" s="261"/>
      <c r="G786" s="262">
        <f>ROUND(E786*F786,2)</f>
        <v>0</v>
      </c>
      <c r="H786" s="261"/>
      <c r="I786" s="262">
        <f>ROUND(E786*H786,2)</f>
        <v>0</v>
      </c>
      <c r="J786" s="261"/>
      <c r="K786" s="262">
        <f>ROUND(E786*J786,2)</f>
        <v>0</v>
      </c>
      <c r="L786" s="262">
        <v>21</v>
      </c>
      <c r="M786" s="262">
        <f>G786*(1+L786/100)</f>
        <v>0</v>
      </c>
      <c r="N786" s="260">
        <v>0</v>
      </c>
      <c r="O786" s="260">
        <f>ROUND(E786*N786,2)</f>
        <v>0</v>
      </c>
      <c r="P786" s="260">
        <v>0</v>
      </c>
      <c r="Q786" s="260">
        <f>ROUND(E786*P786,2)</f>
        <v>0</v>
      </c>
      <c r="R786" s="262"/>
      <c r="S786" s="262" t="s">
        <v>316</v>
      </c>
      <c r="T786" s="263" t="s">
        <v>281</v>
      </c>
      <c r="U786" s="222">
        <v>0</v>
      </c>
      <c r="V786" s="222">
        <f>ROUND(E786*U786,2)</f>
        <v>0</v>
      </c>
      <c r="W786" s="222"/>
      <c r="X786" s="222" t="s">
        <v>399</v>
      </c>
      <c r="Y786" s="222" t="s">
        <v>283</v>
      </c>
      <c r="Z786" s="212"/>
      <c r="AA786" s="212"/>
      <c r="AB786" s="212"/>
      <c r="AC786" s="212"/>
      <c r="AD786" s="212"/>
      <c r="AE786" s="212"/>
      <c r="AF786" s="212"/>
      <c r="AG786" s="212" t="s">
        <v>400</v>
      </c>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ht="22.5" outlineLevel="1" x14ac:dyDescent="0.2">
      <c r="A787" s="257">
        <v>259</v>
      </c>
      <c r="B787" s="258" t="s">
        <v>1390</v>
      </c>
      <c r="C787" s="265" t="s">
        <v>1391</v>
      </c>
      <c r="D787" s="259" t="s">
        <v>1110</v>
      </c>
      <c r="E787" s="260">
        <v>94</v>
      </c>
      <c r="F787" s="261"/>
      <c r="G787" s="262">
        <f>ROUND(E787*F787,2)</f>
        <v>0</v>
      </c>
      <c r="H787" s="261"/>
      <c r="I787" s="262">
        <f>ROUND(E787*H787,2)</f>
        <v>0</v>
      </c>
      <c r="J787" s="261"/>
      <c r="K787" s="262">
        <f>ROUND(E787*J787,2)</f>
        <v>0</v>
      </c>
      <c r="L787" s="262">
        <v>21</v>
      </c>
      <c r="M787" s="262">
        <f>G787*(1+L787/100)</f>
        <v>0</v>
      </c>
      <c r="N787" s="260">
        <v>0</v>
      </c>
      <c r="O787" s="260">
        <f>ROUND(E787*N787,2)</f>
        <v>0</v>
      </c>
      <c r="P787" s="260">
        <v>0</v>
      </c>
      <c r="Q787" s="260">
        <f>ROUND(E787*P787,2)</f>
        <v>0</v>
      </c>
      <c r="R787" s="262"/>
      <c r="S787" s="262" t="s">
        <v>316</v>
      </c>
      <c r="T787" s="263" t="s">
        <v>281</v>
      </c>
      <c r="U787" s="222">
        <v>0</v>
      </c>
      <c r="V787" s="222">
        <f>ROUND(E787*U787,2)</f>
        <v>0</v>
      </c>
      <c r="W787" s="222"/>
      <c r="X787" s="222" t="s">
        <v>399</v>
      </c>
      <c r="Y787" s="222" t="s">
        <v>283</v>
      </c>
      <c r="Z787" s="212"/>
      <c r="AA787" s="212"/>
      <c r="AB787" s="212"/>
      <c r="AC787" s="212"/>
      <c r="AD787" s="212"/>
      <c r="AE787" s="212"/>
      <c r="AF787" s="212"/>
      <c r="AG787" s="212" t="s">
        <v>400</v>
      </c>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ht="22.5" outlineLevel="1" x14ac:dyDescent="0.2">
      <c r="A788" s="257">
        <v>260</v>
      </c>
      <c r="B788" s="258" t="s">
        <v>1392</v>
      </c>
      <c r="C788" s="265" t="s">
        <v>1393</v>
      </c>
      <c r="D788" s="259" t="s">
        <v>1110</v>
      </c>
      <c r="E788" s="260">
        <v>513</v>
      </c>
      <c r="F788" s="261"/>
      <c r="G788" s="262">
        <f>ROUND(E788*F788,2)</f>
        <v>0</v>
      </c>
      <c r="H788" s="261"/>
      <c r="I788" s="262">
        <f>ROUND(E788*H788,2)</f>
        <v>0</v>
      </c>
      <c r="J788" s="261"/>
      <c r="K788" s="262">
        <f>ROUND(E788*J788,2)</f>
        <v>0</v>
      </c>
      <c r="L788" s="262">
        <v>21</v>
      </c>
      <c r="M788" s="262">
        <f>G788*(1+L788/100)</f>
        <v>0</v>
      </c>
      <c r="N788" s="260">
        <v>0</v>
      </c>
      <c r="O788" s="260">
        <f>ROUND(E788*N788,2)</f>
        <v>0</v>
      </c>
      <c r="P788" s="260">
        <v>0</v>
      </c>
      <c r="Q788" s="260">
        <f>ROUND(E788*P788,2)</f>
        <v>0</v>
      </c>
      <c r="R788" s="262"/>
      <c r="S788" s="262" t="s">
        <v>316</v>
      </c>
      <c r="T788" s="263" t="s">
        <v>281</v>
      </c>
      <c r="U788" s="222">
        <v>0</v>
      </c>
      <c r="V788" s="222">
        <f>ROUND(E788*U788,2)</f>
        <v>0</v>
      </c>
      <c r="W788" s="222"/>
      <c r="X788" s="222" t="s">
        <v>399</v>
      </c>
      <c r="Y788" s="222" t="s">
        <v>283</v>
      </c>
      <c r="Z788" s="212"/>
      <c r="AA788" s="212"/>
      <c r="AB788" s="212"/>
      <c r="AC788" s="212"/>
      <c r="AD788" s="212"/>
      <c r="AE788" s="212"/>
      <c r="AF788" s="212"/>
      <c r="AG788" s="212" t="s">
        <v>400</v>
      </c>
      <c r="AH788" s="212"/>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1" x14ac:dyDescent="0.2">
      <c r="A789" s="236">
        <v>261</v>
      </c>
      <c r="B789" s="237" t="s">
        <v>1394</v>
      </c>
      <c r="C789" s="247" t="s">
        <v>1395</v>
      </c>
      <c r="D789" s="238" t="s">
        <v>1396</v>
      </c>
      <c r="E789" s="239">
        <v>290</v>
      </c>
      <c r="F789" s="240"/>
      <c r="G789" s="241">
        <f>ROUND(E789*F789,2)</f>
        <v>0</v>
      </c>
      <c r="H789" s="240"/>
      <c r="I789" s="241">
        <f>ROUND(E789*H789,2)</f>
        <v>0</v>
      </c>
      <c r="J789" s="240"/>
      <c r="K789" s="241">
        <f>ROUND(E789*J789,2)</f>
        <v>0</v>
      </c>
      <c r="L789" s="241">
        <v>21</v>
      </c>
      <c r="M789" s="241">
        <f>G789*(1+L789/100)</f>
        <v>0</v>
      </c>
      <c r="N789" s="239">
        <v>0</v>
      </c>
      <c r="O789" s="239">
        <f>ROUND(E789*N789,2)</f>
        <v>0</v>
      </c>
      <c r="P789" s="239">
        <v>0</v>
      </c>
      <c r="Q789" s="239">
        <f>ROUND(E789*P789,2)</f>
        <v>0</v>
      </c>
      <c r="R789" s="241"/>
      <c r="S789" s="241" t="s">
        <v>316</v>
      </c>
      <c r="T789" s="242" t="s">
        <v>281</v>
      </c>
      <c r="U789" s="222">
        <v>0</v>
      </c>
      <c r="V789" s="222">
        <f>ROUND(E789*U789,2)</f>
        <v>0</v>
      </c>
      <c r="W789" s="222"/>
      <c r="X789" s="222" t="s">
        <v>399</v>
      </c>
      <c r="Y789" s="222" t="s">
        <v>283</v>
      </c>
      <c r="Z789" s="212"/>
      <c r="AA789" s="212"/>
      <c r="AB789" s="212"/>
      <c r="AC789" s="212"/>
      <c r="AD789" s="212"/>
      <c r="AE789" s="212"/>
      <c r="AF789" s="212"/>
      <c r="AG789" s="212" t="s">
        <v>400</v>
      </c>
      <c r="AH789" s="212"/>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2" x14ac:dyDescent="0.2">
      <c r="A790" s="219"/>
      <c r="B790" s="220"/>
      <c r="C790" s="249" t="s">
        <v>1397</v>
      </c>
      <c r="D790" s="226"/>
      <c r="E790" s="227"/>
      <c r="F790" s="222"/>
      <c r="G790" s="222"/>
      <c r="H790" s="222"/>
      <c r="I790" s="222"/>
      <c r="J790" s="222"/>
      <c r="K790" s="222"/>
      <c r="L790" s="222"/>
      <c r="M790" s="222"/>
      <c r="N790" s="221"/>
      <c r="O790" s="221"/>
      <c r="P790" s="221"/>
      <c r="Q790" s="221"/>
      <c r="R790" s="222"/>
      <c r="S790" s="222"/>
      <c r="T790" s="222"/>
      <c r="U790" s="222"/>
      <c r="V790" s="222"/>
      <c r="W790" s="222"/>
      <c r="X790" s="222"/>
      <c r="Y790" s="222"/>
      <c r="Z790" s="212"/>
      <c r="AA790" s="212"/>
      <c r="AB790" s="212"/>
      <c r="AC790" s="212"/>
      <c r="AD790" s="212"/>
      <c r="AE790" s="212"/>
      <c r="AF790" s="212"/>
      <c r="AG790" s="212" t="s">
        <v>288</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49" t="s">
        <v>1398</v>
      </c>
      <c r="D791" s="226"/>
      <c r="E791" s="227">
        <v>290</v>
      </c>
      <c r="F791" s="222"/>
      <c r="G791" s="222"/>
      <c r="H791" s="222"/>
      <c r="I791" s="222"/>
      <c r="J791" s="222"/>
      <c r="K791" s="222"/>
      <c r="L791" s="222"/>
      <c r="M791" s="222"/>
      <c r="N791" s="221"/>
      <c r="O791" s="221"/>
      <c r="P791" s="221"/>
      <c r="Q791" s="221"/>
      <c r="R791" s="222"/>
      <c r="S791" s="222"/>
      <c r="T791" s="222"/>
      <c r="U791" s="222"/>
      <c r="V791" s="222"/>
      <c r="W791" s="222"/>
      <c r="X791" s="222"/>
      <c r="Y791" s="222"/>
      <c r="Z791" s="212"/>
      <c r="AA791" s="212"/>
      <c r="AB791" s="212"/>
      <c r="AC791" s="212"/>
      <c r="AD791" s="212"/>
      <c r="AE791" s="212"/>
      <c r="AF791" s="212"/>
      <c r="AG791" s="212" t="s">
        <v>288</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3" x14ac:dyDescent="0.2">
      <c r="A792" s="219"/>
      <c r="B792" s="220"/>
      <c r="C792" s="249" t="s">
        <v>1399</v>
      </c>
      <c r="D792" s="226"/>
      <c r="E792" s="227"/>
      <c r="F792" s="222"/>
      <c r="G792" s="222"/>
      <c r="H792" s="222"/>
      <c r="I792" s="222"/>
      <c r="J792" s="222"/>
      <c r="K792" s="222"/>
      <c r="L792" s="222"/>
      <c r="M792" s="222"/>
      <c r="N792" s="221"/>
      <c r="O792" s="221"/>
      <c r="P792" s="221"/>
      <c r="Q792" s="221"/>
      <c r="R792" s="222"/>
      <c r="S792" s="222"/>
      <c r="T792" s="222"/>
      <c r="U792" s="222"/>
      <c r="V792" s="222"/>
      <c r="W792" s="222"/>
      <c r="X792" s="222"/>
      <c r="Y792" s="222"/>
      <c r="Z792" s="212"/>
      <c r="AA792" s="212"/>
      <c r="AB792" s="212"/>
      <c r="AC792" s="212"/>
      <c r="AD792" s="212"/>
      <c r="AE792" s="212"/>
      <c r="AF792" s="212"/>
      <c r="AG792" s="212" t="s">
        <v>288</v>
      </c>
      <c r="AH792" s="212">
        <v>0</v>
      </c>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outlineLevel="3" x14ac:dyDescent="0.2">
      <c r="A793" s="219"/>
      <c r="B793" s="220"/>
      <c r="C793" s="249" t="s">
        <v>1400</v>
      </c>
      <c r="D793" s="226"/>
      <c r="E793" s="227"/>
      <c r="F793" s="222"/>
      <c r="G793" s="222"/>
      <c r="H793" s="222"/>
      <c r="I793" s="222"/>
      <c r="J793" s="222"/>
      <c r="K793" s="222"/>
      <c r="L793" s="222"/>
      <c r="M793" s="222"/>
      <c r="N793" s="221"/>
      <c r="O793" s="221"/>
      <c r="P793" s="221"/>
      <c r="Q793" s="221"/>
      <c r="R793" s="222"/>
      <c r="S793" s="222"/>
      <c r="T793" s="222"/>
      <c r="U793" s="222"/>
      <c r="V793" s="222"/>
      <c r="W793" s="222"/>
      <c r="X793" s="222"/>
      <c r="Y793" s="222"/>
      <c r="Z793" s="212"/>
      <c r="AA793" s="212"/>
      <c r="AB793" s="212"/>
      <c r="AC793" s="212"/>
      <c r="AD793" s="212"/>
      <c r="AE793" s="212"/>
      <c r="AF793" s="212"/>
      <c r="AG793" s="212" t="s">
        <v>288</v>
      </c>
      <c r="AH793" s="212">
        <v>0</v>
      </c>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3" x14ac:dyDescent="0.2">
      <c r="A794" s="219"/>
      <c r="B794" s="220"/>
      <c r="C794" s="249" t="s">
        <v>1401</v>
      </c>
      <c r="D794" s="226"/>
      <c r="E794" s="227"/>
      <c r="F794" s="222"/>
      <c r="G794" s="222"/>
      <c r="H794" s="222"/>
      <c r="I794" s="222"/>
      <c r="J794" s="222"/>
      <c r="K794" s="222"/>
      <c r="L794" s="222"/>
      <c r="M794" s="222"/>
      <c r="N794" s="221"/>
      <c r="O794" s="221"/>
      <c r="P794" s="221"/>
      <c r="Q794" s="221"/>
      <c r="R794" s="222"/>
      <c r="S794" s="222"/>
      <c r="T794" s="222"/>
      <c r="U794" s="222"/>
      <c r="V794" s="222"/>
      <c r="W794" s="222"/>
      <c r="X794" s="222"/>
      <c r="Y794" s="222"/>
      <c r="Z794" s="212"/>
      <c r="AA794" s="212"/>
      <c r="AB794" s="212"/>
      <c r="AC794" s="212"/>
      <c r="AD794" s="212"/>
      <c r="AE794" s="212"/>
      <c r="AF794" s="212"/>
      <c r="AG794" s="212" t="s">
        <v>288</v>
      </c>
      <c r="AH794" s="212">
        <v>0</v>
      </c>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outlineLevel="1" x14ac:dyDescent="0.2">
      <c r="A795" s="257">
        <v>262</v>
      </c>
      <c r="B795" s="258" t="s">
        <v>1402</v>
      </c>
      <c r="C795" s="265" t="s">
        <v>1403</v>
      </c>
      <c r="D795" s="259" t="s">
        <v>1396</v>
      </c>
      <c r="E795" s="260">
        <v>100</v>
      </c>
      <c r="F795" s="261"/>
      <c r="G795" s="262">
        <f>ROUND(E795*F795,2)</f>
        <v>0</v>
      </c>
      <c r="H795" s="261"/>
      <c r="I795" s="262">
        <f>ROUND(E795*H795,2)</f>
        <v>0</v>
      </c>
      <c r="J795" s="261"/>
      <c r="K795" s="262">
        <f>ROUND(E795*J795,2)</f>
        <v>0</v>
      </c>
      <c r="L795" s="262">
        <v>21</v>
      </c>
      <c r="M795" s="262">
        <f>G795*(1+L795/100)</f>
        <v>0</v>
      </c>
      <c r="N795" s="260">
        <v>0</v>
      </c>
      <c r="O795" s="260">
        <f>ROUND(E795*N795,2)</f>
        <v>0</v>
      </c>
      <c r="P795" s="260">
        <v>0</v>
      </c>
      <c r="Q795" s="260">
        <f>ROUND(E795*P795,2)</f>
        <v>0</v>
      </c>
      <c r="R795" s="262"/>
      <c r="S795" s="262" t="s">
        <v>316</v>
      </c>
      <c r="T795" s="263" t="s">
        <v>281</v>
      </c>
      <c r="U795" s="222">
        <v>0</v>
      </c>
      <c r="V795" s="222">
        <f>ROUND(E795*U795,2)</f>
        <v>0</v>
      </c>
      <c r="W795" s="222"/>
      <c r="X795" s="222" t="s">
        <v>399</v>
      </c>
      <c r="Y795" s="222" t="s">
        <v>283</v>
      </c>
      <c r="Z795" s="212"/>
      <c r="AA795" s="212"/>
      <c r="AB795" s="212"/>
      <c r="AC795" s="212"/>
      <c r="AD795" s="212"/>
      <c r="AE795" s="212"/>
      <c r="AF795" s="212"/>
      <c r="AG795" s="212" t="s">
        <v>400</v>
      </c>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1" x14ac:dyDescent="0.2">
      <c r="A796" s="257">
        <v>263</v>
      </c>
      <c r="B796" s="258" t="s">
        <v>1404</v>
      </c>
      <c r="C796" s="265" t="s">
        <v>1405</v>
      </c>
      <c r="D796" s="259" t="s">
        <v>1105</v>
      </c>
      <c r="E796" s="260">
        <v>1</v>
      </c>
      <c r="F796" s="261"/>
      <c r="G796" s="262">
        <f>ROUND(E796*F796,2)</f>
        <v>0</v>
      </c>
      <c r="H796" s="261"/>
      <c r="I796" s="262">
        <f>ROUND(E796*H796,2)</f>
        <v>0</v>
      </c>
      <c r="J796" s="261"/>
      <c r="K796" s="262">
        <f>ROUND(E796*J796,2)</f>
        <v>0</v>
      </c>
      <c r="L796" s="262">
        <v>21</v>
      </c>
      <c r="M796" s="262">
        <f>G796*(1+L796/100)</f>
        <v>0</v>
      </c>
      <c r="N796" s="260">
        <v>0</v>
      </c>
      <c r="O796" s="260">
        <f>ROUND(E796*N796,2)</f>
        <v>0</v>
      </c>
      <c r="P796" s="260">
        <v>0</v>
      </c>
      <c r="Q796" s="260">
        <f>ROUND(E796*P796,2)</f>
        <v>0</v>
      </c>
      <c r="R796" s="262"/>
      <c r="S796" s="262" t="s">
        <v>316</v>
      </c>
      <c r="T796" s="263" t="s">
        <v>281</v>
      </c>
      <c r="U796" s="222">
        <v>0</v>
      </c>
      <c r="V796" s="222">
        <f>ROUND(E796*U796,2)</f>
        <v>0</v>
      </c>
      <c r="W796" s="222"/>
      <c r="X796" s="222" t="s">
        <v>399</v>
      </c>
      <c r="Y796" s="222" t="s">
        <v>283</v>
      </c>
      <c r="Z796" s="212"/>
      <c r="AA796" s="212"/>
      <c r="AB796" s="212"/>
      <c r="AC796" s="212"/>
      <c r="AD796" s="212"/>
      <c r="AE796" s="212"/>
      <c r="AF796" s="212"/>
      <c r="AG796" s="212" t="s">
        <v>400</v>
      </c>
      <c r="AH796" s="212"/>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1" x14ac:dyDescent="0.2">
      <c r="A797" s="257">
        <v>264</v>
      </c>
      <c r="B797" s="258" t="s">
        <v>1406</v>
      </c>
      <c r="C797" s="265" t="s">
        <v>1407</v>
      </c>
      <c r="D797" s="259" t="s">
        <v>1105</v>
      </c>
      <c r="E797" s="260">
        <v>1</v>
      </c>
      <c r="F797" s="261"/>
      <c r="G797" s="262">
        <f>ROUND(E797*F797,2)</f>
        <v>0</v>
      </c>
      <c r="H797" s="261"/>
      <c r="I797" s="262">
        <f>ROUND(E797*H797,2)</f>
        <v>0</v>
      </c>
      <c r="J797" s="261"/>
      <c r="K797" s="262">
        <f>ROUND(E797*J797,2)</f>
        <v>0</v>
      </c>
      <c r="L797" s="262">
        <v>21</v>
      </c>
      <c r="M797" s="262">
        <f>G797*(1+L797/100)</f>
        <v>0</v>
      </c>
      <c r="N797" s="260">
        <v>0</v>
      </c>
      <c r="O797" s="260">
        <f>ROUND(E797*N797,2)</f>
        <v>0</v>
      </c>
      <c r="P797" s="260">
        <v>0</v>
      </c>
      <c r="Q797" s="260">
        <f>ROUND(E797*P797,2)</f>
        <v>0</v>
      </c>
      <c r="R797" s="262"/>
      <c r="S797" s="262" t="s">
        <v>316</v>
      </c>
      <c r="T797" s="263" t="s">
        <v>281</v>
      </c>
      <c r="U797" s="222">
        <v>0</v>
      </c>
      <c r="V797" s="222">
        <f>ROUND(E797*U797,2)</f>
        <v>0</v>
      </c>
      <c r="W797" s="222"/>
      <c r="X797" s="222" t="s">
        <v>399</v>
      </c>
      <c r="Y797" s="222" t="s">
        <v>283</v>
      </c>
      <c r="Z797" s="212"/>
      <c r="AA797" s="212"/>
      <c r="AB797" s="212"/>
      <c r="AC797" s="212"/>
      <c r="AD797" s="212"/>
      <c r="AE797" s="212"/>
      <c r="AF797" s="212"/>
      <c r="AG797" s="212" t="s">
        <v>400</v>
      </c>
      <c r="AH797" s="212"/>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x14ac:dyDescent="0.2">
      <c r="A798" s="229" t="s">
        <v>275</v>
      </c>
      <c r="B798" s="230" t="s">
        <v>212</v>
      </c>
      <c r="C798" s="246" t="s">
        <v>213</v>
      </c>
      <c r="D798" s="231"/>
      <c r="E798" s="232"/>
      <c r="F798" s="233"/>
      <c r="G798" s="233">
        <f>SUMIF(AG799:AG799,"&lt;&gt;NOR",G799:G799)</f>
        <v>0</v>
      </c>
      <c r="H798" s="233"/>
      <c r="I798" s="233">
        <f>SUM(I799:I799)</f>
        <v>0</v>
      </c>
      <c r="J798" s="233"/>
      <c r="K798" s="233">
        <f>SUM(K799:K799)</f>
        <v>0</v>
      </c>
      <c r="L798" s="233"/>
      <c r="M798" s="233">
        <f>SUM(M799:M799)</f>
        <v>0</v>
      </c>
      <c r="N798" s="232"/>
      <c r="O798" s="232">
        <f>SUM(O799:O799)</f>
        <v>0.02</v>
      </c>
      <c r="P798" s="232"/>
      <c r="Q798" s="232">
        <f>SUM(Q799:Q799)</f>
        <v>0</v>
      </c>
      <c r="R798" s="233"/>
      <c r="S798" s="233"/>
      <c r="T798" s="234"/>
      <c r="U798" s="228"/>
      <c r="V798" s="228">
        <f>SUM(V799:V799)</f>
        <v>0</v>
      </c>
      <c r="W798" s="228"/>
      <c r="X798" s="228"/>
      <c r="Y798" s="228"/>
      <c r="AG798" t="s">
        <v>276</v>
      </c>
    </row>
    <row r="799" spans="1:60" outlineLevel="1" x14ac:dyDescent="0.2">
      <c r="A799" s="257">
        <v>265</v>
      </c>
      <c r="B799" s="258" t="s">
        <v>1408</v>
      </c>
      <c r="C799" s="265" t="s">
        <v>1409</v>
      </c>
      <c r="D799" s="259" t="s">
        <v>492</v>
      </c>
      <c r="E799" s="260">
        <v>2</v>
      </c>
      <c r="F799" s="261"/>
      <c r="G799" s="262">
        <f>ROUND(E799*F799,2)</f>
        <v>0</v>
      </c>
      <c r="H799" s="261"/>
      <c r="I799" s="262">
        <f>ROUND(E799*H799,2)</f>
        <v>0</v>
      </c>
      <c r="J799" s="261"/>
      <c r="K799" s="262">
        <f>ROUND(E799*J799,2)</f>
        <v>0</v>
      </c>
      <c r="L799" s="262">
        <v>21</v>
      </c>
      <c r="M799" s="262">
        <f>G799*(1+L799/100)</f>
        <v>0</v>
      </c>
      <c r="N799" s="260">
        <v>7.4999999999999997E-3</v>
      </c>
      <c r="O799" s="260">
        <f>ROUND(E799*N799,2)</f>
        <v>0.02</v>
      </c>
      <c r="P799" s="260">
        <v>0</v>
      </c>
      <c r="Q799" s="260">
        <f>ROUND(E799*P799,2)</f>
        <v>0</v>
      </c>
      <c r="R799" s="262" t="s">
        <v>889</v>
      </c>
      <c r="S799" s="262" t="s">
        <v>1410</v>
      </c>
      <c r="T799" s="263" t="s">
        <v>1410</v>
      </c>
      <c r="U799" s="222">
        <v>0</v>
      </c>
      <c r="V799" s="222">
        <f>ROUND(E799*U799,2)</f>
        <v>0</v>
      </c>
      <c r="W799" s="222"/>
      <c r="X799" s="222" t="s">
        <v>831</v>
      </c>
      <c r="Y799" s="222" t="s">
        <v>283</v>
      </c>
      <c r="Z799" s="212"/>
      <c r="AA799" s="212"/>
      <c r="AB799" s="212"/>
      <c r="AC799" s="212"/>
      <c r="AD799" s="212"/>
      <c r="AE799" s="212"/>
      <c r="AF799" s="212"/>
      <c r="AG799" s="212" t="s">
        <v>832</v>
      </c>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x14ac:dyDescent="0.2">
      <c r="A800" s="229" t="s">
        <v>275</v>
      </c>
      <c r="B800" s="230" t="s">
        <v>238</v>
      </c>
      <c r="C800" s="246" t="s">
        <v>239</v>
      </c>
      <c r="D800" s="231"/>
      <c r="E800" s="232"/>
      <c r="F800" s="233"/>
      <c r="G800" s="233">
        <f>SUMIF(AG801:AG807,"&lt;&gt;NOR",G801:G807)</f>
        <v>0</v>
      </c>
      <c r="H800" s="233"/>
      <c r="I800" s="233">
        <f>SUM(I801:I807)</f>
        <v>0</v>
      </c>
      <c r="J800" s="233"/>
      <c r="K800" s="233">
        <f>SUM(K801:K807)</f>
        <v>0</v>
      </c>
      <c r="L800" s="233"/>
      <c r="M800" s="233">
        <f>SUM(M801:M807)</f>
        <v>0</v>
      </c>
      <c r="N800" s="232"/>
      <c r="O800" s="232">
        <f>SUM(O801:O807)</f>
        <v>0</v>
      </c>
      <c r="P800" s="232"/>
      <c r="Q800" s="232">
        <f>SUM(Q801:Q807)</f>
        <v>0</v>
      </c>
      <c r="R800" s="233"/>
      <c r="S800" s="233"/>
      <c r="T800" s="234"/>
      <c r="U800" s="228"/>
      <c r="V800" s="228">
        <f>SUM(V801:V807)</f>
        <v>0</v>
      </c>
      <c r="W800" s="228"/>
      <c r="X800" s="228"/>
      <c r="Y800" s="228"/>
      <c r="AG800" t="s">
        <v>276</v>
      </c>
    </row>
    <row r="801" spans="1:60" outlineLevel="1" x14ac:dyDescent="0.2">
      <c r="A801" s="236">
        <v>266</v>
      </c>
      <c r="B801" s="237" t="s">
        <v>1411</v>
      </c>
      <c r="C801" s="247" t="s">
        <v>1412</v>
      </c>
      <c r="D801" s="238" t="s">
        <v>1105</v>
      </c>
      <c r="E801" s="239">
        <v>1</v>
      </c>
      <c r="F801" s="240"/>
      <c r="G801" s="241">
        <f>ROUND(E801*F801,2)</f>
        <v>0</v>
      </c>
      <c r="H801" s="240"/>
      <c r="I801" s="241">
        <f>ROUND(E801*H801,2)</f>
        <v>0</v>
      </c>
      <c r="J801" s="240"/>
      <c r="K801" s="241">
        <f>ROUND(E801*J801,2)</f>
        <v>0</v>
      </c>
      <c r="L801" s="241">
        <v>21</v>
      </c>
      <c r="M801" s="241">
        <f>G801*(1+L801/100)</f>
        <v>0</v>
      </c>
      <c r="N801" s="239">
        <v>0</v>
      </c>
      <c r="O801" s="239">
        <f>ROUND(E801*N801,2)</f>
        <v>0</v>
      </c>
      <c r="P801" s="239">
        <v>0</v>
      </c>
      <c r="Q801" s="239">
        <f>ROUND(E801*P801,2)</f>
        <v>0</v>
      </c>
      <c r="R801" s="241"/>
      <c r="S801" s="241" t="s">
        <v>316</v>
      </c>
      <c r="T801" s="242" t="s">
        <v>281</v>
      </c>
      <c r="U801" s="222">
        <v>0</v>
      </c>
      <c r="V801" s="222">
        <f>ROUND(E801*U801,2)</f>
        <v>0</v>
      </c>
      <c r="W801" s="222"/>
      <c r="X801" s="222" t="s">
        <v>399</v>
      </c>
      <c r="Y801" s="222" t="s">
        <v>283</v>
      </c>
      <c r="Z801" s="212"/>
      <c r="AA801" s="212"/>
      <c r="AB801" s="212"/>
      <c r="AC801" s="212"/>
      <c r="AD801" s="212"/>
      <c r="AE801" s="212"/>
      <c r="AF801" s="212"/>
      <c r="AG801" s="212" t="s">
        <v>400</v>
      </c>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2" x14ac:dyDescent="0.2">
      <c r="A802" s="219"/>
      <c r="B802" s="220"/>
      <c r="C802" s="249" t="s">
        <v>1413</v>
      </c>
      <c r="D802" s="226"/>
      <c r="E802" s="227"/>
      <c r="F802" s="222"/>
      <c r="G802" s="222"/>
      <c r="H802" s="222"/>
      <c r="I802" s="222"/>
      <c r="J802" s="222"/>
      <c r="K802" s="222"/>
      <c r="L802" s="222"/>
      <c r="M802" s="222"/>
      <c r="N802" s="221"/>
      <c r="O802" s="221"/>
      <c r="P802" s="221"/>
      <c r="Q802" s="221"/>
      <c r="R802" s="222"/>
      <c r="S802" s="222"/>
      <c r="T802" s="222"/>
      <c r="U802" s="222"/>
      <c r="V802" s="222"/>
      <c r="W802" s="222"/>
      <c r="X802" s="222"/>
      <c r="Y802" s="222"/>
      <c r="Z802" s="212"/>
      <c r="AA802" s="212"/>
      <c r="AB802" s="212"/>
      <c r="AC802" s="212"/>
      <c r="AD802" s="212"/>
      <c r="AE802" s="212"/>
      <c r="AF802" s="212"/>
      <c r="AG802" s="212" t="s">
        <v>288</v>
      </c>
      <c r="AH802" s="212">
        <v>0</v>
      </c>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3" x14ac:dyDescent="0.2">
      <c r="A803" s="219"/>
      <c r="B803" s="220"/>
      <c r="C803" s="249" t="s">
        <v>1414</v>
      </c>
      <c r="D803" s="226"/>
      <c r="E803" s="227"/>
      <c r="F803" s="222"/>
      <c r="G803" s="222"/>
      <c r="H803" s="222"/>
      <c r="I803" s="222"/>
      <c r="J803" s="222"/>
      <c r="K803" s="222"/>
      <c r="L803" s="222"/>
      <c r="M803" s="222"/>
      <c r="N803" s="221"/>
      <c r="O803" s="221"/>
      <c r="P803" s="221"/>
      <c r="Q803" s="221"/>
      <c r="R803" s="222"/>
      <c r="S803" s="222"/>
      <c r="T803" s="222"/>
      <c r="U803" s="222"/>
      <c r="V803" s="222"/>
      <c r="W803" s="222"/>
      <c r="X803" s="222"/>
      <c r="Y803" s="222"/>
      <c r="Z803" s="212"/>
      <c r="AA803" s="212"/>
      <c r="AB803" s="212"/>
      <c r="AC803" s="212"/>
      <c r="AD803" s="212"/>
      <c r="AE803" s="212"/>
      <c r="AF803" s="212"/>
      <c r="AG803" s="212" t="s">
        <v>288</v>
      </c>
      <c r="AH803" s="212">
        <v>0</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3" x14ac:dyDescent="0.2">
      <c r="A804" s="219"/>
      <c r="B804" s="220"/>
      <c r="C804" s="249" t="s">
        <v>1415</v>
      </c>
      <c r="D804" s="226"/>
      <c r="E804" s="227"/>
      <c r="F804" s="222"/>
      <c r="G804" s="222"/>
      <c r="H804" s="222"/>
      <c r="I804" s="222"/>
      <c r="J804" s="222"/>
      <c r="K804" s="222"/>
      <c r="L804" s="222"/>
      <c r="M804" s="222"/>
      <c r="N804" s="221"/>
      <c r="O804" s="221"/>
      <c r="P804" s="221"/>
      <c r="Q804" s="221"/>
      <c r="R804" s="222"/>
      <c r="S804" s="222"/>
      <c r="T804" s="222"/>
      <c r="U804" s="222"/>
      <c r="V804" s="222"/>
      <c r="W804" s="222"/>
      <c r="X804" s="222"/>
      <c r="Y804" s="222"/>
      <c r="Z804" s="212"/>
      <c r="AA804" s="212"/>
      <c r="AB804" s="212"/>
      <c r="AC804" s="212"/>
      <c r="AD804" s="212"/>
      <c r="AE804" s="212"/>
      <c r="AF804" s="212"/>
      <c r="AG804" s="212" t="s">
        <v>288</v>
      </c>
      <c r="AH804" s="212">
        <v>0</v>
      </c>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3" x14ac:dyDescent="0.2">
      <c r="A805" s="219"/>
      <c r="B805" s="220"/>
      <c r="C805" s="249" t="s">
        <v>1416</v>
      </c>
      <c r="D805" s="226"/>
      <c r="E805" s="227"/>
      <c r="F805" s="222"/>
      <c r="G805" s="222"/>
      <c r="H805" s="222"/>
      <c r="I805" s="222"/>
      <c r="J805" s="222"/>
      <c r="K805" s="222"/>
      <c r="L805" s="222"/>
      <c r="M805" s="222"/>
      <c r="N805" s="221"/>
      <c r="O805" s="221"/>
      <c r="P805" s="221"/>
      <c r="Q805" s="221"/>
      <c r="R805" s="222"/>
      <c r="S805" s="222"/>
      <c r="T805" s="222"/>
      <c r="U805" s="222"/>
      <c r="V805" s="222"/>
      <c r="W805" s="222"/>
      <c r="X805" s="222"/>
      <c r="Y805" s="222"/>
      <c r="Z805" s="212"/>
      <c r="AA805" s="212"/>
      <c r="AB805" s="212"/>
      <c r="AC805" s="212"/>
      <c r="AD805" s="212"/>
      <c r="AE805" s="212"/>
      <c r="AF805" s="212"/>
      <c r="AG805" s="212" t="s">
        <v>288</v>
      </c>
      <c r="AH805" s="212">
        <v>0</v>
      </c>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3" x14ac:dyDescent="0.2">
      <c r="A806" s="219"/>
      <c r="B806" s="220"/>
      <c r="C806" s="249" t="s">
        <v>1417</v>
      </c>
      <c r="D806" s="226"/>
      <c r="E806" s="227"/>
      <c r="F806" s="222"/>
      <c r="G806" s="222"/>
      <c r="H806" s="222"/>
      <c r="I806" s="222"/>
      <c r="J806" s="222"/>
      <c r="K806" s="222"/>
      <c r="L806" s="222"/>
      <c r="M806" s="222"/>
      <c r="N806" s="221"/>
      <c r="O806" s="221"/>
      <c r="P806" s="221"/>
      <c r="Q806" s="221"/>
      <c r="R806" s="222"/>
      <c r="S806" s="222"/>
      <c r="T806" s="222"/>
      <c r="U806" s="222"/>
      <c r="V806" s="222"/>
      <c r="W806" s="222"/>
      <c r="X806" s="222"/>
      <c r="Y806" s="222"/>
      <c r="Z806" s="212"/>
      <c r="AA806" s="212"/>
      <c r="AB806" s="212"/>
      <c r="AC806" s="212"/>
      <c r="AD806" s="212"/>
      <c r="AE806" s="212"/>
      <c r="AF806" s="212"/>
      <c r="AG806" s="212" t="s">
        <v>288</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
      <c r="A807" s="219"/>
      <c r="B807" s="220"/>
      <c r="C807" s="249" t="s">
        <v>1418</v>
      </c>
      <c r="D807" s="226"/>
      <c r="E807" s="227">
        <v>1</v>
      </c>
      <c r="F807" s="222"/>
      <c r="G807" s="222"/>
      <c r="H807" s="222"/>
      <c r="I807" s="222"/>
      <c r="J807" s="222"/>
      <c r="K807" s="222"/>
      <c r="L807" s="222"/>
      <c r="M807" s="222"/>
      <c r="N807" s="221"/>
      <c r="O807" s="221"/>
      <c r="P807" s="221"/>
      <c r="Q807" s="221"/>
      <c r="R807" s="222"/>
      <c r="S807" s="222"/>
      <c r="T807" s="222"/>
      <c r="U807" s="222"/>
      <c r="V807" s="222"/>
      <c r="W807" s="222"/>
      <c r="X807" s="222"/>
      <c r="Y807" s="222"/>
      <c r="Z807" s="212"/>
      <c r="AA807" s="212"/>
      <c r="AB807" s="212"/>
      <c r="AC807" s="212"/>
      <c r="AD807" s="212"/>
      <c r="AE807" s="212"/>
      <c r="AF807" s="212"/>
      <c r="AG807" s="212" t="s">
        <v>288</v>
      </c>
      <c r="AH807" s="212">
        <v>0</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x14ac:dyDescent="0.2">
      <c r="A808" s="229" t="s">
        <v>275</v>
      </c>
      <c r="B808" s="230" t="s">
        <v>212</v>
      </c>
      <c r="C808" s="246" t="s">
        <v>213</v>
      </c>
      <c r="D808" s="231"/>
      <c r="E808" s="232"/>
      <c r="F808" s="233"/>
      <c r="G808" s="233">
        <f>SUMIF(AG809:AG928,"&lt;&gt;NOR",G809:G928)</f>
        <v>0</v>
      </c>
      <c r="H808" s="233"/>
      <c r="I808" s="233">
        <f>SUM(I809:I928)</f>
        <v>0</v>
      </c>
      <c r="J808" s="233"/>
      <c r="K808" s="233">
        <f>SUM(K809:K928)</f>
        <v>0</v>
      </c>
      <c r="L808" s="233"/>
      <c r="M808" s="233">
        <f>SUM(M809:M928)</f>
        <v>0</v>
      </c>
      <c r="N808" s="232"/>
      <c r="O808" s="232">
        <f>SUM(O809:O928)</f>
        <v>8.2100000000000009</v>
      </c>
      <c r="P808" s="232"/>
      <c r="Q808" s="232">
        <f>SUM(Q809:Q928)</f>
        <v>1.23</v>
      </c>
      <c r="R808" s="233"/>
      <c r="S808" s="233"/>
      <c r="T808" s="234"/>
      <c r="U808" s="228"/>
      <c r="V808" s="228">
        <f>SUM(V809:V928)</f>
        <v>1020.53</v>
      </c>
      <c r="W808" s="228"/>
      <c r="X808" s="228"/>
      <c r="Y808" s="228"/>
      <c r="AG808" t="s">
        <v>276</v>
      </c>
    </row>
    <row r="809" spans="1:60" outlineLevel="1" x14ac:dyDescent="0.2">
      <c r="A809" s="236">
        <v>267</v>
      </c>
      <c r="B809" s="237" t="s">
        <v>1419</v>
      </c>
      <c r="C809" s="247" t="s">
        <v>1420</v>
      </c>
      <c r="D809" s="238" t="s">
        <v>1094</v>
      </c>
      <c r="E809" s="239">
        <v>1445.7344000000001</v>
      </c>
      <c r="F809" s="240"/>
      <c r="G809" s="241">
        <f>ROUND(E809*F809,2)</f>
        <v>0</v>
      </c>
      <c r="H809" s="240"/>
      <c r="I809" s="241">
        <f>ROUND(E809*H809,2)</f>
        <v>0</v>
      </c>
      <c r="J809" s="240"/>
      <c r="K809" s="241">
        <f>ROUND(E809*J809,2)</f>
        <v>0</v>
      </c>
      <c r="L809" s="241">
        <v>21</v>
      </c>
      <c r="M809" s="241">
        <f>G809*(1+L809/100)</f>
        <v>0</v>
      </c>
      <c r="N809" s="239">
        <v>6.0000000000000002E-5</v>
      </c>
      <c r="O809" s="239">
        <f>ROUND(E809*N809,2)</f>
        <v>0.09</v>
      </c>
      <c r="P809" s="239">
        <v>0</v>
      </c>
      <c r="Q809" s="239">
        <f>ROUND(E809*P809,2)</f>
        <v>0</v>
      </c>
      <c r="R809" s="241" t="s">
        <v>1095</v>
      </c>
      <c r="S809" s="241" t="s">
        <v>280</v>
      </c>
      <c r="T809" s="242" t="s">
        <v>441</v>
      </c>
      <c r="U809" s="222">
        <v>0.221</v>
      </c>
      <c r="V809" s="222">
        <f>ROUND(E809*U809,2)</f>
        <v>319.51</v>
      </c>
      <c r="W809" s="222"/>
      <c r="X809" s="222" t="s">
        <v>399</v>
      </c>
      <c r="Y809" s="222" t="s">
        <v>283</v>
      </c>
      <c r="Z809" s="212"/>
      <c r="AA809" s="212"/>
      <c r="AB809" s="212"/>
      <c r="AC809" s="212"/>
      <c r="AD809" s="212"/>
      <c r="AE809" s="212"/>
      <c r="AF809" s="212"/>
      <c r="AG809" s="212" t="s">
        <v>400</v>
      </c>
      <c r="AH809" s="212"/>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2" x14ac:dyDescent="0.2">
      <c r="A810" s="219"/>
      <c r="B810" s="220"/>
      <c r="C810" s="249" t="s">
        <v>1421</v>
      </c>
      <c r="D810" s="226"/>
      <c r="E810" s="227">
        <v>116.6</v>
      </c>
      <c r="F810" s="222"/>
      <c r="G810" s="222"/>
      <c r="H810" s="222"/>
      <c r="I810" s="222"/>
      <c r="J810" s="222"/>
      <c r="K810" s="222"/>
      <c r="L810" s="222"/>
      <c r="M810" s="222"/>
      <c r="N810" s="221"/>
      <c r="O810" s="221"/>
      <c r="P810" s="221"/>
      <c r="Q810" s="221"/>
      <c r="R810" s="222"/>
      <c r="S810" s="222"/>
      <c r="T810" s="222"/>
      <c r="U810" s="222"/>
      <c r="V810" s="222"/>
      <c r="W810" s="222"/>
      <c r="X810" s="222"/>
      <c r="Y810" s="222"/>
      <c r="Z810" s="212"/>
      <c r="AA810" s="212"/>
      <c r="AB810" s="212"/>
      <c r="AC810" s="212"/>
      <c r="AD810" s="212"/>
      <c r="AE810" s="212"/>
      <c r="AF810" s="212"/>
      <c r="AG810" s="212" t="s">
        <v>288</v>
      </c>
      <c r="AH810" s="212">
        <v>0</v>
      </c>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3" x14ac:dyDescent="0.2">
      <c r="A811" s="219"/>
      <c r="B811" s="220"/>
      <c r="C811" s="249" t="s">
        <v>1422</v>
      </c>
      <c r="D811" s="226"/>
      <c r="E811" s="227">
        <v>735.13440000000003</v>
      </c>
      <c r="F811" s="222"/>
      <c r="G811" s="222"/>
      <c r="H811" s="222"/>
      <c r="I811" s="222"/>
      <c r="J811" s="222"/>
      <c r="K811" s="222"/>
      <c r="L811" s="222"/>
      <c r="M811" s="222"/>
      <c r="N811" s="221"/>
      <c r="O811" s="221"/>
      <c r="P811" s="221"/>
      <c r="Q811" s="221"/>
      <c r="R811" s="222"/>
      <c r="S811" s="222"/>
      <c r="T811" s="222"/>
      <c r="U811" s="222"/>
      <c r="V811" s="222"/>
      <c r="W811" s="222"/>
      <c r="X811" s="222"/>
      <c r="Y811" s="222"/>
      <c r="Z811" s="212"/>
      <c r="AA811" s="212"/>
      <c r="AB811" s="212"/>
      <c r="AC811" s="212"/>
      <c r="AD811" s="212"/>
      <c r="AE811" s="212"/>
      <c r="AF811" s="212"/>
      <c r="AG811" s="212" t="s">
        <v>288</v>
      </c>
      <c r="AH811" s="212">
        <v>0</v>
      </c>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3" x14ac:dyDescent="0.2">
      <c r="A812" s="219"/>
      <c r="B812" s="220"/>
      <c r="C812" s="249" t="s">
        <v>1423</v>
      </c>
      <c r="D812" s="226"/>
      <c r="E812" s="227">
        <v>594</v>
      </c>
      <c r="F812" s="222"/>
      <c r="G812" s="222"/>
      <c r="H812" s="222"/>
      <c r="I812" s="222"/>
      <c r="J812" s="222"/>
      <c r="K812" s="222"/>
      <c r="L812" s="222"/>
      <c r="M812" s="222"/>
      <c r="N812" s="221"/>
      <c r="O812" s="221"/>
      <c r="P812" s="221"/>
      <c r="Q812" s="221"/>
      <c r="R812" s="222"/>
      <c r="S812" s="222"/>
      <c r="T812" s="222"/>
      <c r="U812" s="222"/>
      <c r="V812" s="222"/>
      <c r="W812" s="222"/>
      <c r="X812" s="222"/>
      <c r="Y812" s="222"/>
      <c r="Z812" s="212"/>
      <c r="AA812" s="212"/>
      <c r="AB812" s="212"/>
      <c r="AC812" s="212"/>
      <c r="AD812" s="212"/>
      <c r="AE812" s="212"/>
      <c r="AF812" s="212"/>
      <c r="AG812" s="212" t="s">
        <v>288</v>
      </c>
      <c r="AH812" s="212">
        <v>0</v>
      </c>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1" x14ac:dyDescent="0.2">
      <c r="A813" s="236">
        <v>268</v>
      </c>
      <c r="B813" s="237" t="s">
        <v>1424</v>
      </c>
      <c r="C813" s="247" t="s">
        <v>1425</v>
      </c>
      <c r="D813" s="238" t="s">
        <v>1094</v>
      </c>
      <c r="E813" s="239">
        <v>5813.6459999999997</v>
      </c>
      <c r="F813" s="240"/>
      <c r="G813" s="241">
        <f>ROUND(E813*F813,2)</f>
        <v>0</v>
      </c>
      <c r="H813" s="240"/>
      <c r="I813" s="241">
        <f>ROUND(E813*H813,2)</f>
        <v>0</v>
      </c>
      <c r="J813" s="240"/>
      <c r="K813" s="241">
        <f>ROUND(E813*J813,2)</f>
        <v>0</v>
      </c>
      <c r="L813" s="241">
        <v>21</v>
      </c>
      <c r="M813" s="241">
        <f>G813*(1+L813/100)</f>
        <v>0</v>
      </c>
      <c r="N813" s="239">
        <v>5.0000000000000002E-5</v>
      </c>
      <c r="O813" s="239">
        <f>ROUND(E813*N813,2)</f>
        <v>0.28999999999999998</v>
      </c>
      <c r="P813" s="239">
        <v>0</v>
      </c>
      <c r="Q813" s="239">
        <f>ROUND(E813*P813,2)</f>
        <v>0</v>
      </c>
      <c r="R813" s="241" t="s">
        <v>1095</v>
      </c>
      <c r="S813" s="241" t="s">
        <v>280</v>
      </c>
      <c r="T813" s="242" t="s">
        <v>441</v>
      </c>
      <c r="U813" s="222">
        <v>0.1</v>
      </c>
      <c r="V813" s="222">
        <f>ROUND(E813*U813,2)</f>
        <v>581.36</v>
      </c>
      <c r="W813" s="222"/>
      <c r="X813" s="222" t="s">
        <v>399</v>
      </c>
      <c r="Y813" s="222" t="s">
        <v>283</v>
      </c>
      <c r="Z813" s="212"/>
      <c r="AA813" s="212"/>
      <c r="AB813" s="212"/>
      <c r="AC813" s="212"/>
      <c r="AD813" s="212"/>
      <c r="AE813" s="212"/>
      <c r="AF813" s="212"/>
      <c r="AG813" s="212" t="s">
        <v>400</v>
      </c>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2" x14ac:dyDescent="0.2">
      <c r="A814" s="219"/>
      <c r="B814" s="220"/>
      <c r="C814" s="249" t="s">
        <v>1426</v>
      </c>
      <c r="D814" s="226"/>
      <c r="E814" s="227">
        <v>825</v>
      </c>
      <c r="F814" s="222"/>
      <c r="G814" s="222"/>
      <c r="H814" s="222"/>
      <c r="I814" s="222"/>
      <c r="J814" s="222"/>
      <c r="K814" s="222"/>
      <c r="L814" s="222"/>
      <c r="M814" s="222"/>
      <c r="N814" s="221"/>
      <c r="O814" s="221"/>
      <c r="P814" s="221"/>
      <c r="Q814" s="221"/>
      <c r="R814" s="222"/>
      <c r="S814" s="222"/>
      <c r="T814" s="222"/>
      <c r="U814" s="222"/>
      <c r="V814" s="222"/>
      <c r="W814" s="222"/>
      <c r="X814" s="222"/>
      <c r="Y814" s="222"/>
      <c r="Z814" s="212"/>
      <c r="AA814" s="212"/>
      <c r="AB814" s="212"/>
      <c r="AC814" s="212"/>
      <c r="AD814" s="212"/>
      <c r="AE814" s="212"/>
      <c r="AF814" s="212"/>
      <c r="AG814" s="212" t="s">
        <v>288</v>
      </c>
      <c r="AH814" s="212">
        <v>0</v>
      </c>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3" x14ac:dyDescent="0.2">
      <c r="A815" s="219"/>
      <c r="B815" s="220"/>
      <c r="C815" s="249" t="s">
        <v>1427</v>
      </c>
      <c r="D815" s="226"/>
      <c r="E815" s="227">
        <v>5</v>
      </c>
      <c r="F815" s="222"/>
      <c r="G815" s="222"/>
      <c r="H815" s="222"/>
      <c r="I815" s="222"/>
      <c r="J815" s="222"/>
      <c r="K815" s="222"/>
      <c r="L815" s="222"/>
      <c r="M815" s="222"/>
      <c r="N815" s="221"/>
      <c r="O815" s="221"/>
      <c r="P815" s="221"/>
      <c r="Q815" s="221"/>
      <c r="R815" s="222"/>
      <c r="S815" s="222"/>
      <c r="T815" s="222"/>
      <c r="U815" s="222"/>
      <c r="V815" s="222"/>
      <c r="W815" s="222"/>
      <c r="X815" s="222"/>
      <c r="Y815" s="222"/>
      <c r="Z815" s="212"/>
      <c r="AA815" s="212"/>
      <c r="AB815" s="212"/>
      <c r="AC815" s="212"/>
      <c r="AD815" s="212"/>
      <c r="AE815" s="212"/>
      <c r="AF815" s="212"/>
      <c r="AG815" s="212" t="s">
        <v>288</v>
      </c>
      <c r="AH815" s="212">
        <v>0</v>
      </c>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3" x14ac:dyDescent="0.2">
      <c r="A816" s="219"/>
      <c r="B816" s="220"/>
      <c r="C816" s="249" t="s">
        <v>1428</v>
      </c>
      <c r="D816" s="226"/>
      <c r="E816" s="227">
        <v>419</v>
      </c>
      <c r="F816" s="222"/>
      <c r="G816" s="222"/>
      <c r="H816" s="222"/>
      <c r="I816" s="222"/>
      <c r="J816" s="222"/>
      <c r="K816" s="222"/>
      <c r="L816" s="222"/>
      <c r="M816" s="222"/>
      <c r="N816" s="221"/>
      <c r="O816" s="221"/>
      <c r="P816" s="221"/>
      <c r="Q816" s="221"/>
      <c r="R816" s="222"/>
      <c r="S816" s="222"/>
      <c r="T816" s="222"/>
      <c r="U816" s="222"/>
      <c r="V816" s="222"/>
      <c r="W816" s="222"/>
      <c r="X816" s="222"/>
      <c r="Y816" s="222"/>
      <c r="Z816" s="212"/>
      <c r="AA816" s="212"/>
      <c r="AB816" s="212"/>
      <c r="AC816" s="212"/>
      <c r="AD816" s="212"/>
      <c r="AE816" s="212"/>
      <c r="AF816" s="212"/>
      <c r="AG816" s="212" t="s">
        <v>288</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49" t="s">
        <v>1429</v>
      </c>
      <c r="D817" s="226"/>
      <c r="E817" s="227">
        <v>427</v>
      </c>
      <c r="F817" s="222"/>
      <c r="G817" s="222"/>
      <c r="H817" s="222"/>
      <c r="I817" s="222"/>
      <c r="J817" s="222"/>
      <c r="K817" s="222"/>
      <c r="L817" s="222"/>
      <c r="M817" s="222"/>
      <c r="N817" s="221"/>
      <c r="O817" s="221"/>
      <c r="P817" s="221"/>
      <c r="Q817" s="221"/>
      <c r="R817" s="222"/>
      <c r="S817" s="222"/>
      <c r="T817" s="222"/>
      <c r="U817" s="222"/>
      <c r="V817" s="222"/>
      <c r="W817" s="222"/>
      <c r="X817" s="222"/>
      <c r="Y817" s="222"/>
      <c r="Z817" s="212"/>
      <c r="AA817" s="212"/>
      <c r="AB817" s="212"/>
      <c r="AC817" s="212"/>
      <c r="AD817" s="212"/>
      <c r="AE817" s="212"/>
      <c r="AF817" s="212"/>
      <c r="AG817" s="212" t="s">
        <v>288</v>
      </c>
      <c r="AH817" s="212">
        <v>0</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3" x14ac:dyDescent="0.2">
      <c r="A818" s="219"/>
      <c r="B818" s="220"/>
      <c r="C818" s="249" t="s">
        <v>1430</v>
      </c>
      <c r="D818" s="226"/>
      <c r="E818" s="227">
        <v>30</v>
      </c>
      <c r="F818" s="222"/>
      <c r="G818" s="222"/>
      <c r="H818" s="222"/>
      <c r="I818" s="222"/>
      <c r="J818" s="222"/>
      <c r="K818" s="222"/>
      <c r="L818" s="222"/>
      <c r="M818" s="222"/>
      <c r="N818" s="221"/>
      <c r="O818" s="221"/>
      <c r="P818" s="221"/>
      <c r="Q818" s="221"/>
      <c r="R818" s="222"/>
      <c r="S818" s="222"/>
      <c r="T818" s="222"/>
      <c r="U818" s="222"/>
      <c r="V818" s="222"/>
      <c r="W818" s="222"/>
      <c r="X818" s="222"/>
      <c r="Y818" s="222"/>
      <c r="Z818" s="212"/>
      <c r="AA818" s="212"/>
      <c r="AB818" s="212"/>
      <c r="AC818" s="212"/>
      <c r="AD818" s="212"/>
      <c r="AE818" s="212"/>
      <c r="AF818" s="212"/>
      <c r="AG818" s="212" t="s">
        <v>288</v>
      </c>
      <c r="AH818" s="212">
        <v>0</v>
      </c>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3" x14ac:dyDescent="0.2">
      <c r="A819" s="219"/>
      <c r="B819" s="220"/>
      <c r="C819" s="249" t="s">
        <v>1431</v>
      </c>
      <c r="D819" s="226"/>
      <c r="E819" s="227">
        <v>3027</v>
      </c>
      <c r="F819" s="222"/>
      <c r="G819" s="222"/>
      <c r="H819" s="222"/>
      <c r="I819" s="222"/>
      <c r="J819" s="222"/>
      <c r="K819" s="222"/>
      <c r="L819" s="222"/>
      <c r="M819" s="222"/>
      <c r="N819" s="221"/>
      <c r="O819" s="221"/>
      <c r="P819" s="221"/>
      <c r="Q819" s="221"/>
      <c r="R819" s="222"/>
      <c r="S819" s="222"/>
      <c r="T819" s="222"/>
      <c r="U819" s="222"/>
      <c r="V819" s="222"/>
      <c r="W819" s="222"/>
      <c r="X819" s="222"/>
      <c r="Y819" s="222"/>
      <c r="Z819" s="212"/>
      <c r="AA819" s="212"/>
      <c r="AB819" s="212"/>
      <c r="AC819" s="212"/>
      <c r="AD819" s="212"/>
      <c r="AE819" s="212"/>
      <c r="AF819" s="212"/>
      <c r="AG819" s="212" t="s">
        <v>288</v>
      </c>
      <c r="AH819" s="212">
        <v>0</v>
      </c>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3" x14ac:dyDescent="0.2">
      <c r="A820" s="219"/>
      <c r="B820" s="220"/>
      <c r="C820" s="249" t="s">
        <v>1432</v>
      </c>
      <c r="D820" s="226"/>
      <c r="E820" s="227">
        <v>697</v>
      </c>
      <c r="F820" s="222"/>
      <c r="G820" s="222"/>
      <c r="H820" s="222"/>
      <c r="I820" s="222"/>
      <c r="J820" s="222"/>
      <c r="K820" s="222"/>
      <c r="L820" s="222"/>
      <c r="M820" s="222"/>
      <c r="N820" s="221"/>
      <c r="O820" s="221"/>
      <c r="P820" s="221"/>
      <c r="Q820" s="221"/>
      <c r="R820" s="222"/>
      <c r="S820" s="222"/>
      <c r="T820" s="222"/>
      <c r="U820" s="222"/>
      <c r="V820" s="222"/>
      <c r="W820" s="222"/>
      <c r="X820" s="222"/>
      <c r="Y820" s="222"/>
      <c r="Z820" s="212"/>
      <c r="AA820" s="212"/>
      <c r="AB820" s="212"/>
      <c r="AC820" s="212"/>
      <c r="AD820" s="212"/>
      <c r="AE820" s="212"/>
      <c r="AF820" s="212"/>
      <c r="AG820" s="212" t="s">
        <v>288</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
      <c r="A821" s="219"/>
      <c r="B821" s="220"/>
      <c r="C821" s="249" t="s">
        <v>1433</v>
      </c>
      <c r="D821" s="226"/>
      <c r="E821" s="227">
        <v>110.81399999999999</v>
      </c>
      <c r="F821" s="222"/>
      <c r="G821" s="222"/>
      <c r="H821" s="222"/>
      <c r="I821" s="222"/>
      <c r="J821" s="222"/>
      <c r="K821" s="222"/>
      <c r="L821" s="222"/>
      <c r="M821" s="222"/>
      <c r="N821" s="221"/>
      <c r="O821" s="221"/>
      <c r="P821" s="221"/>
      <c r="Q821" s="221"/>
      <c r="R821" s="222"/>
      <c r="S821" s="222"/>
      <c r="T821" s="222"/>
      <c r="U821" s="222"/>
      <c r="V821" s="222"/>
      <c r="W821" s="222"/>
      <c r="X821" s="222"/>
      <c r="Y821" s="222"/>
      <c r="Z821" s="212"/>
      <c r="AA821" s="212"/>
      <c r="AB821" s="212"/>
      <c r="AC821" s="212"/>
      <c r="AD821" s="212"/>
      <c r="AE821" s="212"/>
      <c r="AF821" s="212"/>
      <c r="AG821" s="212" t="s">
        <v>288</v>
      </c>
      <c r="AH821" s="212">
        <v>0</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3" x14ac:dyDescent="0.2">
      <c r="A822" s="219"/>
      <c r="B822" s="220"/>
      <c r="C822" s="249" t="s">
        <v>1434</v>
      </c>
      <c r="D822" s="226"/>
      <c r="E822" s="227">
        <v>272.83199999999999</v>
      </c>
      <c r="F822" s="222"/>
      <c r="G822" s="222"/>
      <c r="H822" s="222"/>
      <c r="I822" s="222"/>
      <c r="J822" s="222"/>
      <c r="K822" s="222"/>
      <c r="L822" s="222"/>
      <c r="M822" s="222"/>
      <c r="N822" s="221"/>
      <c r="O822" s="221"/>
      <c r="P822" s="221"/>
      <c r="Q822" s="221"/>
      <c r="R822" s="222"/>
      <c r="S822" s="222"/>
      <c r="T822" s="222"/>
      <c r="U822" s="222"/>
      <c r="V822" s="222"/>
      <c r="W822" s="222"/>
      <c r="X822" s="222"/>
      <c r="Y822" s="222"/>
      <c r="Z822" s="212"/>
      <c r="AA822" s="212"/>
      <c r="AB822" s="212"/>
      <c r="AC822" s="212"/>
      <c r="AD822" s="212"/>
      <c r="AE822" s="212"/>
      <c r="AF822" s="212"/>
      <c r="AG822" s="212" t="s">
        <v>288</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ht="22.5" outlineLevel="1" x14ac:dyDescent="0.2">
      <c r="A823" s="236">
        <v>269</v>
      </c>
      <c r="B823" s="237" t="s">
        <v>1435</v>
      </c>
      <c r="C823" s="247" t="s">
        <v>1436</v>
      </c>
      <c r="D823" s="238" t="s">
        <v>482</v>
      </c>
      <c r="E823" s="239">
        <v>0.59399999999999997</v>
      </c>
      <c r="F823" s="240"/>
      <c r="G823" s="241">
        <f>ROUND(E823*F823,2)</f>
        <v>0</v>
      </c>
      <c r="H823" s="240"/>
      <c r="I823" s="241">
        <f>ROUND(E823*H823,2)</f>
        <v>0</v>
      </c>
      <c r="J823" s="240"/>
      <c r="K823" s="241">
        <f>ROUND(E823*J823,2)</f>
        <v>0</v>
      </c>
      <c r="L823" s="241">
        <v>21</v>
      </c>
      <c r="M823" s="241">
        <f>G823*(1+L823/100)</f>
        <v>0</v>
      </c>
      <c r="N823" s="239">
        <v>1</v>
      </c>
      <c r="O823" s="239">
        <f>ROUND(E823*N823,2)</f>
        <v>0.59</v>
      </c>
      <c r="P823" s="239">
        <v>0</v>
      </c>
      <c r="Q823" s="239">
        <f>ROUND(E823*P823,2)</f>
        <v>0</v>
      </c>
      <c r="R823" s="241" t="s">
        <v>889</v>
      </c>
      <c r="S823" s="241" t="s">
        <v>280</v>
      </c>
      <c r="T823" s="242" t="s">
        <v>441</v>
      </c>
      <c r="U823" s="222">
        <v>0</v>
      </c>
      <c r="V823" s="222">
        <f>ROUND(E823*U823,2)</f>
        <v>0</v>
      </c>
      <c r="W823" s="222"/>
      <c r="X823" s="222" t="s">
        <v>831</v>
      </c>
      <c r="Y823" s="222" t="s">
        <v>283</v>
      </c>
      <c r="Z823" s="212"/>
      <c r="AA823" s="212"/>
      <c r="AB823" s="212"/>
      <c r="AC823" s="212"/>
      <c r="AD823" s="212"/>
      <c r="AE823" s="212"/>
      <c r="AF823" s="212"/>
      <c r="AG823" s="212" t="s">
        <v>832</v>
      </c>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outlineLevel="2" x14ac:dyDescent="0.2">
      <c r="A824" s="219"/>
      <c r="B824" s="220"/>
      <c r="C824" s="249" t="s">
        <v>1437</v>
      </c>
      <c r="D824" s="226"/>
      <c r="E824" s="227">
        <v>0.59399999999999997</v>
      </c>
      <c r="F824" s="222"/>
      <c r="G824" s="222"/>
      <c r="H824" s="222"/>
      <c r="I824" s="222"/>
      <c r="J824" s="222"/>
      <c r="K824" s="222"/>
      <c r="L824" s="222"/>
      <c r="M824" s="222"/>
      <c r="N824" s="221"/>
      <c r="O824" s="221"/>
      <c r="P824" s="221"/>
      <c r="Q824" s="221"/>
      <c r="R824" s="222"/>
      <c r="S824" s="222"/>
      <c r="T824" s="222"/>
      <c r="U824" s="222"/>
      <c r="V824" s="222"/>
      <c r="W824" s="222"/>
      <c r="X824" s="222"/>
      <c r="Y824" s="222"/>
      <c r="Z824" s="212"/>
      <c r="AA824" s="212"/>
      <c r="AB824" s="212"/>
      <c r="AC824" s="212"/>
      <c r="AD824" s="212"/>
      <c r="AE824" s="212"/>
      <c r="AF824" s="212"/>
      <c r="AG824" s="212" t="s">
        <v>288</v>
      </c>
      <c r="AH824" s="212">
        <v>0</v>
      </c>
      <c r="AI824" s="212"/>
      <c r="AJ824" s="212"/>
      <c r="AK824" s="212"/>
      <c r="AL824" s="212"/>
      <c r="AM824" s="212"/>
      <c r="AN824" s="212"/>
      <c r="AO824" s="212"/>
      <c r="AP824" s="212"/>
      <c r="AQ824" s="212"/>
      <c r="AR824" s="212"/>
      <c r="AS824" s="212"/>
      <c r="AT824" s="212"/>
      <c r="AU824" s="212"/>
      <c r="AV824" s="212"/>
      <c r="AW824" s="212"/>
      <c r="AX824" s="212"/>
      <c r="AY824" s="212"/>
      <c r="AZ824" s="212"/>
      <c r="BA824" s="212"/>
      <c r="BB824" s="212"/>
      <c r="BC824" s="212"/>
      <c r="BD824" s="212"/>
      <c r="BE824" s="212"/>
      <c r="BF824" s="212"/>
      <c r="BG824" s="212"/>
      <c r="BH824" s="212"/>
    </row>
    <row r="825" spans="1:60" ht="22.5" outlineLevel="1" x14ac:dyDescent="0.2">
      <c r="A825" s="236">
        <v>270</v>
      </c>
      <c r="B825" s="237" t="s">
        <v>1438</v>
      </c>
      <c r="C825" s="247" t="s">
        <v>1439</v>
      </c>
      <c r="D825" s="238" t="s">
        <v>482</v>
      </c>
      <c r="E825" s="239">
        <v>0.30012</v>
      </c>
      <c r="F825" s="240"/>
      <c r="G825" s="241">
        <f>ROUND(E825*F825,2)</f>
        <v>0</v>
      </c>
      <c r="H825" s="240"/>
      <c r="I825" s="241">
        <f>ROUND(E825*H825,2)</f>
        <v>0</v>
      </c>
      <c r="J825" s="240"/>
      <c r="K825" s="241">
        <f>ROUND(E825*J825,2)</f>
        <v>0</v>
      </c>
      <c r="L825" s="241">
        <v>21</v>
      </c>
      <c r="M825" s="241">
        <f>G825*(1+L825/100)</f>
        <v>0</v>
      </c>
      <c r="N825" s="239">
        <v>1</v>
      </c>
      <c r="O825" s="239">
        <f>ROUND(E825*N825,2)</f>
        <v>0.3</v>
      </c>
      <c r="P825" s="239">
        <v>0</v>
      </c>
      <c r="Q825" s="239">
        <f>ROUND(E825*P825,2)</f>
        <v>0</v>
      </c>
      <c r="R825" s="241" t="s">
        <v>889</v>
      </c>
      <c r="S825" s="241" t="s">
        <v>280</v>
      </c>
      <c r="T825" s="242" t="s">
        <v>441</v>
      </c>
      <c r="U825" s="222">
        <v>0</v>
      </c>
      <c r="V825" s="222">
        <f>ROUND(E825*U825,2)</f>
        <v>0</v>
      </c>
      <c r="W825" s="222"/>
      <c r="X825" s="222" t="s">
        <v>831</v>
      </c>
      <c r="Y825" s="222" t="s">
        <v>283</v>
      </c>
      <c r="Z825" s="212"/>
      <c r="AA825" s="212"/>
      <c r="AB825" s="212"/>
      <c r="AC825" s="212"/>
      <c r="AD825" s="212"/>
      <c r="AE825" s="212"/>
      <c r="AF825" s="212"/>
      <c r="AG825" s="212" t="s">
        <v>832</v>
      </c>
      <c r="AH825" s="212"/>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ht="22.5" outlineLevel="2" x14ac:dyDescent="0.2">
      <c r="A826" s="219"/>
      <c r="B826" s="220"/>
      <c r="C826" s="249" t="s">
        <v>1440</v>
      </c>
      <c r="D826" s="226"/>
      <c r="E826" s="227">
        <v>0.30012</v>
      </c>
      <c r="F826" s="222"/>
      <c r="G826" s="222"/>
      <c r="H826" s="222"/>
      <c r="I826" s="222"/>
      <c r="J826" s="222"/>
      <c r="K826" s="222"/>
      <c r="L826" s="222"/>
      <c r="M826" s="222"/>
      <c r="N826" s="221"/>
      <c r="O826" s="221"/>
      <c r="P826" s="221"/>
      <c r="Q826" s="221"/>
      <c r="R826" s="222"/>
      <c r="S826" s="222"/>
      <c r="T826" s="222"/>
      <c r="U826" s="222"/>
      <c r="V826" s="222"/>
      <c r="W826" s="222"/>
      <c r="X826" s="222"/>
      <c r="Y826" s="222"/>
      <c r="Z826" s="212"/>
      <c r="AA826" s="212"/>
      <c r="AB826" s="212"/>
      <c r="AC826" s="212"/>
      <c r="AD826" s="212"/>
      <c r="AE826" s="212"/>
      <c r="AF826" s="212"/>
      <c r="AG826" s="212" t="s">
        <v>288</v>
      </c>
      <c r="AH826" s="212">
        <v>0</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ht="22.5" outlineLevel="1" x14ac:dyDescent="0.2">
      <c r="A827" s="236">
        <v>271</v>
      </c>
      <c r="B827" s="237" t="s">
        <v>1441</v>
      </c>
      <c r="C827" s="247" t="s">
        <v>1442</v>
      </c>
      <c r="D827" s="238" t="s">
        <v>482</v>
      </c>
      <c r="E827" s="239">
        <v>0.12189999999999999</v>
      </c>
      <c r="F827" s="240"/>
      <c r="G827" s="241">
        <f>ROUND(E827*F827,2)</f>
        <v>0</v>
      </c>
      <c r="H827" s="240"/>
      <c r="I827" s="241">
        <f>ROUND(E827*H827,2)</f>
        <v>0</v>
      </c>
      <c r="J827" s="240"/>
      <c r="K827" s="241">
        <f>ROUND(E827*J827,2)</f>
        <v>0</v>
      </c>
      <c r="L827" s="241">
        <v>21</v>
      </c>
      <c r="M827" s="241">
        <f>G827*(1+L827/100)</f>
        <v>0</v>
      </c>
      <c r="N827" s="239">
        <v>1</v>
      </c>
      <c r="O827" s="239">
        <f>ROUND(E827*N827,2)</f>
        <v>0.12</v>
      </c>
      <c r="P827" s="239">
        <v>0</v>
      </c>
      <c r="Q827" s="239">
        <f>ROUND(E827*P827,2)</f>
        <v>0</v>
      </c>
      <c r="R827" s="241" t="s">
        <v>889</v>
      </c>
      <c r="S827" s="241" t="s">
        <v>280</v>
      </c>
      <c r="T827" s="242" t="s">
        <v>441</v>
      </c>
      <c r="U827" s="222">
        <v>0</v>
      </c>
      <c r="V827" s="222">
        <f>ROUND(E827*U827,2)</f>
        <v>0</v>
      </c>
      <c r="W827" s="222"/>
      <c r="X827" s="222" t="s">
        <v>831</v>
      </c>
      <c r="Y827" s="222" t="s">
        <v>283</v>
      </c>
      <c r="Z827" s="212"/>
      <c r="AA827" s="212"/>
      <c r="AB827" s="212"/>
      <c r="AC827" s="212"/>
      <c r="AD827" s="212"/>
      <c r="AE827" s="212"/>
      <c r="AF827" s="212"/>
      <c r="AG827" s="212" t="s">
        <v>832</v>
      </c>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outlineLevel="2" x14ac:dyDescent="0.2">
      <c r="A828" s="219"/>
      <c r="B828" s="220"/>
      <c r="C828" s="249" t="s">
        <v>1443</v>
      </c>
      <c r="D828" s="226"/>
      <c r="E828" s="227">
        <v>0.12189999999999999</v>
      </c>
      <c r="F828" s="222"/>
      <c r="G828" s="222"/>
      <c r="H828" s="222"/>
      <c r="I828" s="222"/>
      <c r="J828" s="222"/>
      <c r="K828" s="222"/>
      <c r="L828" s="222"/>
      <c r="M828" s="222"/>
      <c r="N828" s="221"/>
      <c r="O828" s="221"/>
      <c r="P828" s="221"/>
      <c r="Q828" s="221"/>
      <c r="R828" s="222"/>
      <c r="S828" s="222"/>
      <c r="T828" s="222"/>
      <c r="U828" s="222"/>
      <c r="V828" s="222"/>
      <c r="W828" s="222"/>
      <c r="X828" s="222"/>
      <c r="Y828" s="222"/>
      <c r="Z828" s="212"/>
      <c r="AA828" s="212"/>
      <c r="AB828" s="212"/>
      <c r="AC828" s="212"/>
      <c r="AD828" s="212"/>
      <c r="AE828" s="212"/>
      <c r="AF828" s="212"/>
      <c r="AG828" s="212" t="s">
        <v>288</v>
      </c>
      <c r="AH828" s="212">
        <v>0</v>
      </c>
      <c r="AI828" s="212"/>
      <c r="AJ828" s="212"/>
      <c r="AK828" s="212"/>
      <c r="AL828" s="212"/>
      <c r="AM828" s="212"/>
      <c r="AN828" s="212"/>
      <c r="AO828" s="212"/>
      <c r="AP828" s="212"/>
      <c r="AQ828" s="212"/>
      <c r="AR828" s="212"/>
      <c r="AS828" s="212"/>
      <c r="AT828" s="212"/>
      <c r="AU828" s="212"/>
      <c r="AV828" s="212"/>
      <c r="AW828" s="212"/>
      <c r="AX828" s="212"/>
      <c r="AY828" s="212"/>
      <c r="AZ828" s="212"/>
      <c r="BA828" s="212"/>
      <c r="BB828" s="212"/>
      <c r="BC828" s="212"/>
      <c r="BD828" s="212"/>
      <c r="BE828" s="212"/>
      <c r="BF828" s="212"/>
      <c r="BG828" s="212"/>
      <c r="BH828" s="212"/>
    </row>
    <row r="829" spans="1:60" ht="22.5" outlineLevel="1" x14ac:dyDescent="0.2">
      <c r="A829" s="236">
        <v>272</v>
      </c>
      <c r="B829" s="237" t="s">
        <v>1444</v>
      </c>
      <c r="C829" s="247" t="s">
        <v>1445</v>
      </c>
      <c r="D829" s="238" t="s">
        <v>482</v>
      </c>
      <c r="E829" s="239">
        <v>0.73512999999999995</v>
      </c>
      <c r="F829" s="240"/>
      <c r="G829" s="241">
        <f>ROUND(E829*F829,2)</f>
        <v>0</v>
      </c>
      <c r="H829" s="240"/>
      <c r="I829" s="241">
        <f>ROUND(E829*H829,2)</f>
        <v>0</v>
      </c>
      <c r="J829" s="240"/>
      <c r="K829" s="241">
        <f>ROUND(E829*J829,2)</f>
        <v>0</v>
      </c>
      <c r="L829" s="241">
        <v>21</v>
      </c>
      <c r="M829" s="241">
        <f>G829*(1+L829/100)</f>
        <v>0</v>
      </c>
      <c r="N829" s="239">
        <v>1</v>
      </c>
      <c r="O829" s="239">
        <f>ROUND(E829*N829,2)</f>
        <v>0.74</v>
      </c>
      <c r="P829" s="239">
        <v>0</v>
      </c>
      <c r="Q829" s="239">
        <f>ROUND(E829*P829,2)</f>
        <v>0</v>
      </c>
      <c r="R829" s="241" t="s">
        <v>889</v>
      </c>
      <c r="S829" s="241" t="s">
        <v>280</v>
      </c>
      <c r="T829" s="242" t="s">
        <v>441</v>
      </c>
      <c r="U829" s="222">
        <v>0</v>
      </c>
      <c r="V829" s="222">
        <f>ROUND(E829*U829,2)</f>
        <v>0</v>
      </c>
      <c r="W829" s="222"/>
      <c r="X829" s="222" t="s">
        <v>831</v>
      </c>
      <c r="Y829" s="222" t="s">
        <v>283</v>
      </c>
      <c r="Z829" s="212"/>
      <c r="AA829" s="212"/>
      <c r="AB829" s="212"/>
      <c r="AC829" s="212"/>
      <c r="AD829" s="212"/>
      <c r="AE829" s="212"/>
      <c r="AF829" s="212"/>
      <c r="AG829" s="212" t="s">
        <v>832</v>
      </c>
      <c r="AH829" s="212"/>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2" x14ac:dyDescent="0.2">
      <c r="A830" s="219"/>
      <c r="B830" s="220"/>
      <c r="C830" s="249" t="s">
        <v>1446</v>
      </c>
      <c r="D830" s="226"/>
      <c r="E830" s="227">
        <v>0.73512999999999995</v>
      </c>
      <c r="F830" s="222"/>
      <c r="G830" s="222"/>
      <c r="H830" s="222"/>
      <c r="I830" s="222"/>
      <c r="J830" s="222"/>
      <c r="K830" s="222"/>
      <c r="L830" s="222"/>
      <c r="M830" s="222"/>
      <c r="N830" s="221"/>
      <c r="O830" s="221"/>
      <c r="P830" s="221"/>
      <c r="Q830" s="221"/>
      <c r="R830" s="222"/>
      <c r="S830" s="222"/>
      <c r="T830" s="222"/>
      <c r="U830" s="222"/>
      <c r="V830" s="222"/>
      <c r="W830" s="222"/>
      <c r="X830" s="222"/>
      <c r="Y830" s="222"/>
      <c r="Z830" s="212"/>
      <c r="AA830" s="212"/>
      <c r="AB830" s="212"/>
      <c r="AC830" s="212"/>
      <c r="AD830" s="212"/>
      <c r="AE830" s="212"/>
      <c r="AF830" s="212"/>
      <c r="AG830" s="212" t="s">
        <v>288</v>
      </c>
      <c r="AH830" s="212">
        <v>0</v>
      </c>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ht="22.5" outlineLevel="1" x14ac:dyDescent="0.2">
      <c r="A831" s="236">
        <v>273</v>
      </c>
      <c r="B831" s="237" t="s">
        <v>1447</v>
      </c>
      <c r="C831" s="247" t="s">
        <v>1448</v>
      </c>
      <c r="D831" s="238" t="s">
        <v>482</v>
      </c>
      <c r="E831" s="239">
        <v>4.2371999999999996</v>
      </c>
      <c r="F831" s="240"/>
      <c r="G831" s="241">
        <f>ROUND(E831*F831,2)</f>
        <v>0</v>
      </c>
      <c r="H831" s="240"/>
      <c r="I831" s="241">
        <f>ROUND(E831*H831,2)</f>
        <v>0</v>
      </c>
      <c r="J831" s="240"/>
      <c r="K831" s="241">
        <f>ROUND(E831*J831,2)</f>
        <v>0</v>
      </c>
      <c r="L831" s="241">
        <v>21</v>
      </c>
      <c r="M831" s="241">
        <f>G831*(1+L831/100)</f>
        <v>0</v>
      </c>
      <c r="N831" s="239">
        <v>1</v>
      </c>
      <c r="O831" s="239">
        <f>ROUND(E831*N831,2)</f>
        <v>4.24</v>
      </c>
      <c r="P831" s="239">
        <v>0</v>
      </c>
      <c r="Q831" s="239">
        <f>ROUND(E831*P831,2)</f>
        <v>0</v>
      </c>
      <c r="R831" s="241" t="s">
        <v>889</v>
      </c>
      <c r="S831" s="241" t="s">
        <v>280</v>
      </c>
      <c r="T831" s="242" t="s">
        <v>441</v>
      </c>
      <c r="U831" s="222">
        <v>0</v>
      </c>
      <c r="V831" s="222">
        <f>ROUND(E831*U831,2)</f>
        <v>0</v>
      </c>
      <c r="W831" s="222"/>
      <c r="X831" s="222" t="s">
        <v>831</v>
      </c>
      <c r="Y831" s="222" t="s">
        <v>283</v>
      </c>
      <c r="Z831" s="212"/>
      <c r="AA831" s="212"/>
      <c r="AB831" s="212"/>
      <c r="AC831" s="212"/>
      <c r="AD831" s="212"/>
      <c r="AE831" s="212"/>
      <c r="AF831" s="212"/>
      <c r="AG831" s="212" t="s">
        <v>832</v>
      </c>
      <c r="AH831" s="212"/>
      <c r="AI831" s="212"/>
      <c r="AJ831" s="212"/>
      <c r="AK831" s="212"/>
      <c r="AL831" s="212"/>
      <c r="AM831" s="212"/>
      <c r="AN831" s="212"/>
      <c r="AO831" s="212"/>
      <c r="AP831" s="212"/>
      <c r="AQ831" s="212"/>
      <c r="AR831" s="212"/>
      <c r="AS831" s="212"/>
      <c r="AT831" s="212"/>
      <c r="AU831" s="212"/>
      <c r="AV831" s="212"/>
      <c r="AW831" s="212"/>
      <c r="AX831" s="212"/>
      <c r="AY831" s="212"/>
      <c r="AZ831" s="212"/>
      <c r="BA831" s="212"/>
      <c r="BB831" s="212"/>
      <c r="BC831" s="212"/>
      <c r="BD831" s="212"/>
      <c r="BE831" s="212"/>
      <c r="BF831" s="212"/>
      <c r="BG831" s="212"/>
      <c r="BH831" s="212"/>
    </row>
    <row r="832" spans="1:60" outlineLevel="2" x14ac:dyDescent="0.2">
      <c r="A832" s="219"/>
      <c r="B832" s="220"/>
      <c r="C832" s="249" t="s">
        <v>1449</v>
      </c>
      <c r="D832" s="226"/>
      <c r="E832" s="227">
        <v>3.3296999999999999</v>
      </c>
      <c r="F832" s="222"/>
      <c r="G832" s="222"/>
      <c r="H832" s="222"/>
      <c r="I832" s="222"/>
      <c r="J832" s="222"/>
      <c r="K832" s="222"/>
      <c r="L832" s="222"/>
      <c r="M832" s="222"/>
      <c r="N832" s="221"/>
      <c r="O832" s="221"/>
      <c r="P832" s="221"/>
      <c r="Q832" s="221"/>
      <c r="R832" s="222"/>
      <c r="S832" s="222"/>
      <c r="T832" s="222"/>
      <c r="U832" s="222"/>
      <c r="V832" s="222"/>
      <c r="W832" s="222"/>
      <c r="X832" s="222"/>
      <c r="Y832" s="222"/>
      <c r="Z832" s="212"/>
      <c r="AA832" s="212"/>
      <c r="AB832" s="212"/>
      <c r="AC832" s="212"/>
      <c r="AD832" s="212"/>
      <c r="AE832" s="212"/>
      <c r="AF832" s="212"/>
      <c r="AG832" s="212" t="s">
        <v>288</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outlineLevel="3" x14ac:dyDescent="0.2">
      <c r="A833" s="219"/>
      <c r="B833" s="220"/>
      <c r="C833" s="249" t="s">
        <v>1450</v>
      </c>
      <c r="D833" s="226"/>
      <c r="E833" s="227">
        <v>0.90749999999999997</v>
      </c>
      <c r="F833" s="222"/>
      <c r="G833" s="222"/>
      <c r="H833" s="222"/>
      <c r="I833" s="222"/>
      <c r="J833" s="222"/>
      <c r="K833" s="222"/>
      <c r="L833" s="222"/>
      <c r="M833" s="222"/>
      <c r="N833" s="221"/>
      <c r="O833" s="221"/>
      <c r="P833" s="221"/>
      <c r="Q833" s="221"/>
      <c r="R833" s="222"/>
      <c r="S833" s="222"/>
      <c r="T833" s="222"/>
      <c r="U833" s="222"/>
      <c r="V833" s="222"/>
      <c r="W833" s="222"/>
      <c r="X833" s="222"/>
      <c r="Y833" s="222"/>
      <c r="Z833" s="212"/>
      <c r="AA833" s="212"/>
      <c r="AB833" s="212"/>
      <c r="AC833" s="212"/>
      <c r="AD833" s="212"/>
      <c r="AE833" s="212"/>
      <c r="AF833" s="212"/>
      <c r="AG833" s="212" t="s">
        <v>288</v>
      </c>
      <c r="AH833" s="212">
        <v>0</v>
      </c>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ht="22.5" outlineLevel="1" x14ac:dyDescent="0.2">
      <c r="A834" s="236">
        <v>274</v>
      </c>
      <c r="B834" s="237" t="s">
        <v>1451</v>
      </c>
      <c r="C834" s="247" t="s">
        <v>1452</v>
      </c>
      <c r="D834" s="238" t="s">
        <v>482</v>
      </c>
      <c r="E834" s="239">
        <v>0.1166</v>
      </c>
      <c r="F834" s="240"/>
      <c r="G834" s="241">
        <f>ROUND(E834*F834,2)</f>
        <v>0</v>
      </c>
      <c r="H834" s="240"/>
      <c r="I834" s="241">
        <f>ROUND(E834*H834,2)</f>
        <v>0</v>
      </c>
      <c r="J834" s="240"/>
      <c r="K834" s="241">
        <f>ROUND(E834*J834,2)</f>
        <v>0</v>
      </c>
      <c r="L834" s="241">
        <v>21</v>
      </c>
      <c r="M834" s="241">
        <f>G834*(1+L834/100)</f>
        <v>0</v>
      </c>
      <c r="N834" s="239">
        <v>1</v>
      </c>
      <c r="O834" s="239">
        <f>ROUND(E834*N834,2)</f>
        <v>0.12</v>
      </c>
      <c r="P834" s="239">
        <v>0</v>
      </c>
      <c r="Q834" s="239">
        <f>ROUND(E834*P834,2)</f>
        <v>0</v>
      </c>
      <c r="R834" s="241" t="s">
        <v>889</v>
      </c>
      <c r="S834" s="241" t="s">
        <v>280</v>
      </c>
      <c r="T834" s="242" t="s">
        <v>441</v>
      </c>
      <c r="U834" s="222">
        <v>0</v>
      </c>
      <c r="V834" s="222">
        <f>ROUND(E834*U834,2)</f>
        <v>0</v>
      </c>
      <c r="W834" s="222"/>
      <c r="X834" s="222" t="s">
        <v>831</v>
      </c>
      <c r="Y834" s="222" t="s">
        <v>283</v>
      </c>
      <c r="Z834" s="212"/>
      <c r="AA834" s="212"/>
      <c r="AB834" s="212"/>
      <c r="AC834" s="212"/>
      <c r="AD834" s="212"/>
      <c r="AE834" s="212"/>
      <c r="AF834" s="212"/>
      <c r="AG834" s="212" t="s">
        <v>832</v>
      </c>
      <c r="AH834" s="212"/>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2" x14ac:dyDescent="0.2">
      <c r="A835" s="219"/>
      <c r="B835" s="220"/>
      <c r="C835" s="249" t="s">
        <v>1453</v>
      </c>
      <c r="D835" s="226"/>
      <c r="E835" s="227">
        <v>0.1166</v>
      </c>
      <c r="F835" s="222"/>
      <c r="G835" s="222"/>
      <c r="H835" s="222"/>
      <c r="I835" s="222"/>
      <c r="J835" s="222"/>
      <c r="K835" s="222"/>
      <c r="L835" s="222"/>
      <c r="M835" s="222"/>
      <c r="N835" s="221"/>
      <c r="O835" s="221"/>
      <c r="P835" s="221"/>
      <c r="Q835" s="221"/>
      <c r="R835" s="222"/>
      <c r="S835" s="222"/>
      <c r="T835" s="222"/>
      <c r="U835" s="222"/>
      <c r="V835" s="222"/>
      <c r="W835" s="222"/>
      <c r="X835" s="222"/>
      <c r="Y835" s="222"/>
      <c r="Z835" s="212"/>
      <c r="AA835" s="212"/>
      <c r="AB835" s="212"/>
      <c r="AC835" s="212"/>
      <c r="AD835" s="212"/>
      <c r="AE835" s="212"/>
      <c r="AF835" s="212"/>
      <c r="AG835" s="212" t="s">
        <v>288</v>
      </c>
      <c r="AH835" s="212">
        <v>0</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ht="22.5" outlineLevel="1" x14ac:dyDescent="0.2">
      <c r="A836" s="236">
        <v>275</v>
      </c>
      <c r="B836" s="237" t="s">
        <v>1454</v>
      </c>
      <c r="C836" s="247" t="s">
        <v>1455</v>
      </c>
      <c r="D836" s="238" t="s">
        <v>482</v>
      </c>
      <c r="E836" s="239">
        <v>0.76670000000000005</v>
      </c>
      <c r="F836" s="240"/>
      <c r="G836" s="241">
        <f>ROUND(E836*F836,2)</f>
        <v>0</v>
      </c>
      <c r="H836" s="240"/>
      <c r="I836" s="241">
        <f>ROUND(E836*H836,2)</f>
        <v>0</v>
      </c>
      <c r="J836" s="240"/>
      <c r="K836" s="241">
        <f>ROUND(E836*J836,2)</f>
        <v>0</v>
      </c>
      <c r="L836" s="241">
        <v>21</v>
      </c>
      <c r="M836" s="241">
        <f>G836*(1+L836/100)</f>
        <v>0</v>
      </c>
      <c r="N836" s="239">
        <v>1</v>
      </c>
      <c r="O836" s="239">
        <f>ROUND(E836*N836,2)</f>
        <v>0.77</v>
      </c>
      <c r="P836" s="239">
        <v>0</v>
      </c>
      <c r="Q836" s="239">
        <f>ROUND(E836*P836,2)</f>
        <v>0</v>
      </c>
      <c r="R836" s="241" t="s">
        <v>889</v>
      </c>
      <c r="S836" s="241" t="s">
        <v>280</v>
      </c>
      <c r="T836" s="242" t="s">
        <v>441</v>
      </c>
      <c r="U836" s="222">
        <v>0</v>
      </c>
      <c r="V836" s="222">
        <f>ROUND(E836*U836,2)</f>
        <v>0</v>
      </c>
      <c r="W836" s="222"/>
      <c r="X836" s="222" t="s">
        <v>831</v>
      </c>
      <c r="Y836" s="222" t="s">
        <v>283</v>
      </c>
      <c r="Z836" s="212"/>
      <c r="AA836" s="212"/>
      <c r="AB836" s="212"/>
      <c r="AC836" s="212"/>
      <c r="AD836" s="212"/>
      <c r="AE836" s="212"/>
      <c r="AF836" s="212"/>
      <c r="AG836" s="212" t="s">
        <v>832</v>
      </c>
      <c r="AH836" s="212"/>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2" x14ac:dyDescent="0.2">
      <c r="A837" s="219"/>
      <c r="B837" s="220"/>
      <c r="C837" s="249" t="s">
        <v>1456</v>
      </c>
      <c r="D837" s="226"/>
      <c r="E837" s="227">
        <v>0.76670000000000005</v>
      </c>
      <c r="F837" s="222"/>
      <c r="G837" s="222"/>
      <c r="H837" s="222"/>
      <c r="I837" s="222"/>
      <c r="J837" s="222"/>
      <c r="K837" s="222"/>
      <c r="L837" s="222"/>
      <c r="M837" s="222"/>
      <c r="N837" s="221"/>
      <c r="O837" s="221"/>
      <c r="P837" s="221"/>
      <c r="Q837" s="221"/>
      <c r="R837" s="222"/>
      <c r="S837" s="222"/>
      <c r="T837" s="222"/>
      <c r="U837" s="222"/>
      <c r="V837" s="222"/>
      <c r="W837" s="222"/>
      <c r="X837" s="222"/>
      <c r="Y837" s="222"/>
      <c r="Z837" s="212"/>
      <c r="AA837" s="212"/>
      <c r="AB837" s="212"/>
      <c r="AC837" s="212"/>
      <c r="AD837" s="212"/>
      <c r="AE837" s="212"/>
      <c r="AF837" s="212"/>
      <c r="AG837" s="212" t="s">
        <v>288</v>
      </c>
      <c r="AH837" s="212">
        <v>0</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1" x14ac:dyDescent="0.2">
      <c r="A838" s="236">
        <v>276</v>
      </c>
      <c r="B838" s="237" t="s">
        <v>1457</v>
      </c>
      <c r="C838" s="247" t="s">
        <v>1458</v>
      </c>
      <c r="D838" s="238" t="s">
        <v>482</v>
      </c>
      <c r="E838" s="239">
        <v>5.4999999999999997E-3</v>
      </c>
      <c r="F838" s="240"/>
      <c r="G838" s="241">
        <f>ROUND(E838*F838,2)</f>
        <v>0</v>
      </c>
      <c r="H838" s="240"/>
      <c r="I838" s="241">
        <f>ROUND(E838*H838,2)</f>
        <v>0</v>
      </c>
      <c r="J838" s="240"/>
      <c r="K838" s="241">
        <f>ROUND(E838*J838,2)</f>
        <v>0</v>
      </c>
      <c r="L838" s="241">
        <v>21</v>
      </c>
      <c r="M838" s="241">
        <f>G838*(1+L838/100)</f>
        <v>0</v>
      </c>
      <c r="N838" s="239">
        <v>1</v>
      </c>
      <c r="O838" s="239">
        <f>ROUND(E838*N838,2)</f>
        <v>0.01</v>
      </c>
      <c r="P838" s="239">
        <v>0</v>
      </c>
      <c r="Q838" s="239">
        <f>ROUND(E838*P838,2)</f>
        <v>0</v>
      </c>
      <c r="R838" s="241" t="s">
        <v>889</v>
      </c>
      <c r="S838" s="241" t="s">
        <v>280</v>
      </c>
      <c r="T838" s="242" t="s">
        <v>441</v>
      </c>
      <c r="U838" s="222">
        <v>0</v>
      </c>
      <c r="V838" s="222">
        <f>ROUND(E838*U838,2)</f>
        <v>0</v>
      </c>
      <c r="W838" s="222"/>
      <c r="X838" s="222" t="s">
        <v>831</v>
      </c>
      <c r="Y838" s="222" t="s">
        <v>283</v>
      </c>
      <c r="Z838" s="212"/>
      <c r="AA838" s="212"/>
      <c r="AB838" s="212"/>
      <c r="AC838" s="212"/>
      <c r="AD838" s="212"/>
      <c r="AE838" s="212"/>
      <c r="AF838" s="212"/>
      <c r="AG838" s="212" t="s">
        <v>832</v>
      </c>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2" x14ac:dyDescent="0.2">
      <c r="A839" s="219"/>
      <c r="B839" s="220"/>
      <c r="C839" s="249" t="s">
        <v>1459</v>
      </c>
      <c r="D839" s="226"/>
      <c r="E839" s="227">
        <v>5.4999999999999997E-3</v>
      </c>
      <c r="F839" s="222"/>
      <c r="G839" s="222"/>
      <c r="H839" s="222"/>
      <c r="I839" s="222"/>
      <c r="J839" s="222"/>
      <c r="K839" s="222"/>
      <c r="L839" s="222"/>
      <c r="M839" s="222"/>
      <c r="N839" s="221"/>
      <c r="O839" s="221"/>
      <c r="P839" s="221"/>
      <c r="Q839" s="221"/>
      <c r="R839" s="222"/>
      <c r="S839" s="222"/>
      <c r="T839" s="222"/>
      <c r="U839" s="222"/>
      <c r="V839" s="222"/>
      <c r="W839" s="222"/>
      <c r="X839" s="222"/>
      <c r="Y839" s="222"/>
      <c r="Z839" s="212"/>
      <c r="AA839" s="212"/>
      <c r="AB839" s="212"/>
      <c r="AC839" s="212"/>
      <c r="AD839" s="212"/>
      <c r="AE839" s="212"/>
      <c r="AF839" s="212"/>
      <c r="AG839" s="212" t="s">
        <v>288</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1" x14ac:dyDescent="0.2">
      <c r="A840" s="236">
        <v>277</v>
      </c>
      <c r="B840" s="237" t="s">
        <v>1460</v>
      </c>
      <c r="C840" s="247" t="s">
        <v>1461</v>
      </c>
      <c r="D840" s="238" t="s">
        <v>482</v>
      </c>
      <c r="E840" s="239">
        <v>3.3000000000000002E-2</v>
      </c>
      <c r="F840" s="240"/>
      <c r="G840" s="241">
        <f>ROUND(E840*F840,2)</f>
        <v>0</v>
      </c>
      <c r="H840" s="240"/>
      <c r="I840" s="241">
        <f>ROUND(E840*H840,2)</f>
        <v>0</v>
      </c>
      <c r="J840" s="240"/>
      <c r="K840" s="241">
        <f>ROUND(E840*J840,2)</f>
        <v>0</v>
      </c>
      <c r="L840" s="241">
        <v>21</v>
      </c>
      <c r="M840" s="241">
        <f>G840*(1+L840/100)</f>
        <v>0</v>
      </c>
      <c r="N840" s="239">
        <v>1</v>
      </c>
      <c r="O840" s="239">
        <f>ROUND(E840*N840,2)</f>
        <v>0.03</v>
      </c>
      <c r="P840" s="239">
        <v>0</v>
      </c>
      <c r="Q840" s="239">
        <f>ROUND(E840*P840,2)</f>
        <v>0</v>
      </c>
      <c r="R840" s="241" t="s">
        <v>889</v>
      </c>
      <c r="S840" s="241" t="s">
        <v>280</v>
      </c>
      <c r="T840" s="242" t="s">
        <v>441</v>
      </c>
      <c r="U840" s="222">
        <v>0</v>
      </c>
      <c r="V840" s="222">
        <f>ROUND(E840*U840,2)</f>
        <v>0</v>
      </c>
      <c r="W840" s="222"/>
      <c r="X840" s="222" t="s">
        <v>831</v>
      </c>
      <c r="Y840" s="222" t="s">
        <v>283</v>
      </c>
      <c r="Z840" s="212"/>
      <c r="AA840" s="212"/>
      <c r="AB840" s="212"/>
      <c r="AC840" s="212"/>
      <c r="AD840" s="212"/>
      <c r="AE840" s="212"/>
      <c r="AF840" s="212"/>
      <c r="AG840" s="212" t="s">
        <v>832</v>
      </c>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2" x14ac:dyDescent="0.2">
      <c r="A841" s="219"/>
      <c r="B841" s="220"/>
      <c r="C841" s="249" t="s">
        <v>1462</v>
      </c>
      <c r="D841" s="226"/>
      <c r="E841" s="227">
        <v>3.3000000000000002E-2</v>
      </c>
      <c r="F841" s="222"/>
      <c r="G841" s="222"/>
      <c r="H841" s="222"/>
      <c r="I841" s="222"/>
      <c r="J841" s="222"/>
      <c r="K841" s="222"/>
      <c r="L841" s="222"/>
      <c r="M841" s="222"/>
      <c r="N841" s="221"/>
      <c r="O841" s="221"/>
      <c r="P841" s="221"/>
      <c r="Q841" s="221"/>
      <c r="R841" s="222"/>
      <c r="S841" s="222"/>
      <c r="T841" s="222"/>
      <c r="U841" s="222"/>
      <c r="V841" s="222"/>
      <c r="W841" s="222"/>
      <c r="X841" s="222"/>
      <c r="Y841" s="222"/>
      <c r="Z841" s="212"/>
      <c r="AA841" s="212"/>
      <c r="AB841" s="212"/>
      <c r="AC841" s="212"/>
      <c r="AD841" s="212"/>
      <c r="AE841" s="212"/>
      <c r="AF841" s="212"/>
      <c r="AG841" s="212" t="s">
        <v>288</v>
      </c>
      <c r="AH841" s="212">
        <v>0</v>
      </c>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ht="22.5" outlineLevel="1" x14ac:dyDescent="0.2">
      <c r="A842" s="236">
        <v>278</v>
      </c>
      <c r="B842" s="237" t="s">
        <v>1463</v>
      </c>
      <c r="C842" s="247" t="s">
        <v>1464</v>
      </c>
      <c r="D842" s="238" t="s">
        <v>482</v>
      </c>
      <c r="E842" s="239">
        <v>0.46970000000000001</v>
      </c>
      <c r="F842" s="240"/>
      <c r="G842" s="241">
        <f>ROUND(E842*F842,2)</f>
        <v>0</v>
      </c>
      <c r="H842" s="240"/>
      <c r="I842" s="241">
        <f>ROUND(E842*H842,2)</f>
        <v>0</v>
      </c>
      <c r="J842" s="240"/>
      <c r="K842" s="241">
        <f>ROUND(E842*J842,2)</f>
        <v>0</v>
      </c>
      <c r="L842" s="241">
        <v>21</v>
      </c>
      <c r="M842" s="241">
        <f>G842*(1+L842/100)</f>
        <v>0</v>
      </c>
      <c r="N842" s="239">
        <v>1</v>
      </c>
      <c r="O842" s="239">
        <f>ROUND(E842*N842,2)</f>
        <v>0.47</v>
      </c>
      <c r="P842" s="239">
        <v>0</v>
      </c>
      <c r="Q842" s="239">
        <f>ROUND(E842*P842,2)</f>
        <v>0</v>
      </c>
      <c r="R842" s="241" t="s">
        <v>889</v>
      </c>
      <c r="S842" s="241" t="s">
        <v>280</v>
      </c>
      <c r="T842" s="242" t="s">
        <v>441</v>
      </c>
      <c r="U842" s="222">
        <v>0</v>
      </c>
      <c r="V842" s="222">
        <f>ROUND(E842*U842,2)</f>
        <v>0</v>
      </c>
      <c r="W842" s="222"/>
      <c r="X842" s="222" t="s">
        <v>831</v>
      </c>
      <c r="Y842" s="222" t="s">
        <v>283</v>
      </c>
      <c r="Z842" s="212"/>
      <c r="AA842" s="212"/>
      <c r="AB842" s="212"/>
      <c r="AC842" s="212"/>
      <c r="AD842" s="212"/>
      <c r="AE842" s="212"/>
      <c r="AF842" s="212"/>
      <c r="AG842" s="212" t="s">
        <v>832</v>
      </c>
      <c r="AH842" s="212"/>
      <c r="AI842" s="212"/>
      <c r="AJ842" s="212"/>
      <c r="AK842" s="212"/>
      <c r="AL842" s="212"/>
      <c r="AM842" s="212"/>
      <c r="AN842" s="212"/>
      <c r="AO842" s="212"/>
      <c r="AP842" s="212"/>
      <c r="AQ842" s="212"/>
      <c r="AR842" s="212"/>
      <c r="AS842" s="212"/>
      <c r="AT842" s="212"/>
      <c r="AU842" s="212"/>
      <c r="AV842" s="212"/>
      <c r="AW842" s="212"/>
      <c r="AX842" s="212"/>
      <c r="AY842" s="212"/>
      <c r="AZ842" s="212"/>
      <c r="BA842" s="212"/>
      <c r="BB842" s="212"/>
      <c r="BC842" s="212"/>
      <c r="BD842" s="212"/>
      <c r="BE842" s="212"/>
      <c r="BF842" s="212"/>
      <c r="BG842" s="212"/>
      <c r="BH842" s="212"/>
    </row>
    <row r="843" spans="1:60" outlineLevel="2" x14ac:dyDescent="0.2">
      <c r="A843" s="219"/>
      <c r="B843" s="220"/>
      <c r="C843" s="249" t="s">
        <v>1465</v>
      </c>
      <c r="D843" s="226"/>
      <c r="E843" s="227">
        <v>0.46970000000000001</v>
      </c>
      <c r="F843" s="222"/>
      <c r="G843" s="222"/>
      <c r="H843" s="222"/>
      <c r="I843" s="222"/>
      <c r="J843" s="222"/>
      <c r="K843" s="222"/>
      <c r="L843" s="222"/>
      <c r="M843" s="222"/>
      <c r="N843" s="221"/>
      <c r="O843" s="221"/>
      <c r="P843" s="221"/>
      <c r="Q843" s="221"/>
      <c r="R843" s="222"/>
      <c r="S843" s="222"/>
      <c r="T843" s="222"/>
      <c r="U843" s="222"/>
      <c r="V843" s="222"/>
      <c r="W843" s="222"/>
      <c r="X843" s="222"/>
      <c r="Y843" s="222"/>
      <c r="Z843" s="212"/>
      <c r="AA843" s="212"/>
      <c r="AB843" s="212"/>
      <c r="AC843" s="212"/>
      <c r="AD843" s="212"/>
      <c r="AE843" s="212"/>
      <c r="AF843" s="212"/>
      <c r="AG843" s="212" t="s">
        <v>288</v>
      </c>
      <c r="AH843" s="212">
        <v>0</v>
      </c>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ht="22.5" outlineLevel="1" x14ac:dyDescent="0.2">
      <c r="A844" s="236">
        <v>279</v>
      </c>
      <c r="B844" s="237" t="s">
        <v>1466</v>
      </c>
      <c r="C844" s="247" t="s">
        <v>1467</v>
      </c>
      <c r="D844" s="238" t="s">
        <v>482</v>
      </c>
      <c r="E844" s="239">
        <v>0.37619999999999998</v>
      </c>
      <c r="F844" s="240"/>
      <c r="G844" s="241">
        <f>ROUND(E844*F844,2)</f>
        <v>0</v>
      </c>
      <c r="H844" s="240"/>
      <c r="I844" s="241">
        <f>ROUND(E844*H844,2)</f>
        <v>0</v>
      </c>
      <c r="J844" s="240"/>
      <c r="K844" s="241">
        <f>ROUND(E844*J844,2)</f>
        <v>0</v>
      </c>
      <c r="L844" s="241">
        <v>21</v>
      </c>
      <c r="M844" s="241">
        <f>G844*(1+L844/100)</f>
        <v>0</v>
      </c>
      <c r="N844" s="239">
        <v>1</v>
      </c>
      <c r="O844" s="239">
        <f>ROUND(E844*N844,2)</f>
        <v>0.38</v>
      </c>
      <c r="P844" s="239">
        <v>0</v>
      </c>
      <c r="Q844" s="239">
        <f>ROUND(E844*P844,2)</f>
        <v>0</v>
      </c>
      <c r="R844" s="241" t="s">
        <v>889</v>
      </c>
      <c r="S844" s="241" t="s">
        <v>280</v>
      </c>
      <c r="T844" s="242" t="s">
        <v>441</v>
      </c>
      <c r="U844" s="222">
        <v>0</v>
      </c>
      <c r="V844" s="222">
        <f>ROUND(E844*U844,2)</f>
        <v>0</v>
      </c>
      <c r="W844" s="222"/>
      <c r="X844" s="222" t="s">
        <v>831</v>
      </c>
      <c r="Y844" s="222" t="s">
        <v>283</v>
      </c>
      <c r="Z844" s="212"/>
      <c r="AA844" s="212"/>
      <c r="AB844" s="212"/>
      <c r="AC844" s="212"/>
      <c r="AD844" s="212"/>
      <c r="AE844" s="212"/>
      <c r="AF844" s="212"/>
      <c r="AG844" s="212" t="s">
        <v>832</v>
      </c>
      <c r="AH844" s="212"/>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2" x14ac:dyDescent="0.2">
      <c r="A845" s="219"/>
      <c r="B845" s="220"/>
      <c r="C845" s="249" t="s">
        <v>1468</v>
      </c>
      <c r="D845" s="226"/>
      <c r="E845" s="227">
        <v>0.37619999999999998</v>
      </c>
      <c r="F845" s="222"/>
      <c r="G845" s="222"/>
      <c r="H845" s="222"/>
      <c r="I845" s="222"/>
      <c r="J845" s="222"/>
      <c r="K845" s="222"/>
      <c r="L845" s="222"/>
      <c r="M845" s="222"/>
      <c r="N845" s="221"/>
      <c r="O845" s="221"/>
      <c r="P845" s="221"/>
      <c r="Q845" s="221"/>
      <c r="R845" s="222"/>
      <c r="S845" s="222"/>
      <c r="T845" s="222"/>
      <c r="U845" s="222"/>
      <c r="V845" s="222"/>
      <c r="W845" s="222"/>
      <c r="X845" s="222"/>
      <c r="Y845" s="222"/>
      <c r="Z845" s="212"/>
      <c r="AA845" s="212"/>
      <c r="AB845" s="212"/>
      <c r="AC845" s="212"/>
      <c r="AD845" s="212"/>
      <c r="AE845" s="212"/>
      <c r="AF845" s="212"/>
      <c r="AG845" s="212" t="s">
        <v>288</v>
      </c>
      <c r="AH845" s="212">
        <v>0</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1" x14ac:dyDescent="0.2">
      <c r="A846" s="236">
        <v>280</v>
      </c>
      <c r="B846" s="237" t="s">
        <v>1469</v>
      </c>
      <c r="C846" s="247" t="s">
        <v>1470</v>
      </c>
      <c r="D846" s="238" t="s">
        <v>1094</v>
      </c>
      <c r="E846" s="239">
        <v>1233.5999999999999</v>
      </c>
      <c r="F846" s="240"/>
      <c r="G846" s="241">
        <f>ROUND(E846*F846,2)</f>
        <v>0</v>
      </c>
      <c r="H846" s="240"/>
      <c r="I846" s="241">
        <f>ROUND(E846*H846,2)</f>
        <v>0</v>
      </c>
      <c r="J846" s="240"/>
      <c r="K846" s="241">
        <f>ROUND(E846*J846,2)</f>
        <v>0</v>
      </c>
      <c r="L846" s="241">
        <v>21</v>
      </c>
      <c r="M846" s="241">
        <f>G846*(1+L846/100)</f>
        <v>0</v>
      </c>
      <c r="N846" s="239">
        <v>5.0000000000000002E-5</v>
      </c>
      <c r="O846" s="239">
        <f>ROUND(E846*N846,2)</f>
        <v>0.06</v>
      </c>
      <c r="P846" s="239">
        <v>1E-3</v>
      </c>
      <c r="Q846" s="239">
        <f>ROUND(E846*P846,2)</f>
        <v>1.23</v>
      </c>
      <c r="R846" s="241" t="s">
        <v>1095</v>
      </c>
      <c r="S846" s="241" t="s">
        <v>280</v>
      </c>
      <c r="T846" s="242" t="s">
        <v>441</v>
      </c>
      <c r="U846" s="222">
        <v>9.7000000000000003E-2</v>
      </c>
      <c r="V846" s="222">
        <f>ROUND(E846*U846,2)</f>
        <v>119.66</v>
      </c>
      <c r="W846" s="222"/>
      <c r="X846" s="222" t="s">
        <v>399</v>
      </c>
      <c r="Y846" s="222" t="s">
        <v>283</v>
      </c>
      <c r="Z846" s="212"/>
      <c r="AA846" s="212"/>
      <c r="AB846" s="212"/>
      <c r="AC846" s="212"/>
      <c r="AD846" s="212"/>
      <c r="AE846" s="212"/>
      <c r="AF846" s="212"/>
      <c r="AG846" s="212" t="s">
        <v>400</v>
      </c>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outlineLevel="2" x14ac:dyDescent="0.2">
      <c r="A847" s="219"/>
      <c r="B847" s="220"/>
      <c r="C847" s="249" t="s">
        <v>1471</v>
      </c>
      <c r="D847" s="226"/>
      <c r="E847" s="227">
        <v>570</v>
      </c>
      <c r="F847" s="222"/>
      <c r="G847" s="222"/>
      <c r="H847" s="222"/>
      <c r="I847" s="222"/>
      <c r="J847" s="222"/>
      <c r="K847" s="222"/>
      <c r="L847" s="222"/>
      <c r="M847" s="222"/>
      <c r="N847" s="221"/>
      <c r="O847" s="221"/>
      <c r="P847" s="221"/>
      <c r="Q847" s="221"/>
      <c r="R847" s="222"/>
      <c r="S847" s="222"/>
      <c r="T847" s="222"/>
      <c r="U847" s="222"/>
      <c r="V847" s="222"/>
      <c r="W847" s="222"/>
      <c r="X847" s="222"/>
      <c r="Y847" s="222"/>
      <c r="Z847" s="212"/>
      <c r="AA847" s="212"/>
      <c r="AB847" s="212"/>
      <c r="AC847" s="212"/>
      <c r="AD847" s="212"/>
      <c r="AE847" s="212"/>
      <c r="AF847" s="212"/>
      <c r="AG847" s="212" t="s">
        <v>288</v>
      </c>
      <c r="AH847" s="212">
        <v>0</v>
      </c>
      <c r="AI847" s="212"/>
      <c r="AJ847" s="212"/>
      <c r="AK847" s="212"/>
      <c r="AL847" s="212"/>
      <c r="AM847" s="212"/>
      <c r="AN847" s="212"/>
      <c r="AO847" s="212"/>
      <c r="AP847" s="212"/>
      <c r="AQ847" s="212"/>
      <c r="AR847" s="212"/>
      <c r="AS847" s="212"/>
      <c r="AT847" s="212"/>
      <c r="AU847" s="212"/>
      <c r="AV847" s="212"/>
      <c r="AW847" s="212"/>
      <c r="AX847" s="212"/>
      <c r="AY847" s="212"/>
      <c r="AZ847" s="212"/>
      <c r="BA847" s="212"/>
      <c r="BB847" s="212"/>
      <c r="BC847" s="212"/>
      <c r="BD847" s="212"/>
      <c r="BE847" s="212"/>
      <c r="BF847" s="212"/>
      <c r="BG847" s="212"/>
      <c r="BH847" s="212"/>
    </row>
    <row r="848" spans="1:60" outlineLevel="3" x14ac:dyDescent="0.2">
      <c r="A848" s="219"/>
      <c r="B848" s="220"/>
      <c r="C848" s="249" t="s">
        <v>1472</v>
      </c>
      <c r="D848" s="226"/>
      <c r="E848" s="227">
        <v>325</v>
      </c>
      <c r="F848" s="222"/>
      <c r="G848" s="222"/>
      <c r="H848" s="222"/>
      <c r="I848" s="222"/>
      <c r="J848" s="222"/>
      <c r="K848" s="222"/>
      <c r="L848" s="222"/>
      <c r="M848" s="222"/>
      <c r="N848" s="221"/>
      <c r="O848" s="221"/>
      <c r="P848" s="221"/>
      <c r="Q848" s="221"/>
      <c r="R848" s="222"/>
      <c r="S848" s="222"/>
      <c r="T848" s="222"/>
      <c r="U848" s="222"/>
      <c r="V848" s="222"/>
      <c r="W848" s="222"/>
      <c r="X848" s="222"/>
      <c r="Y848" s="222"/>
      <c r="Z848" s="212"/>
      <c r="AA848" s="212"/>
      <c r="AB848" s="212"/>
      <c r="AC848" s="212"/>
      <c r="AD848" s="212"/>
      <c r="AE848" s="212"/>
      <c r="AF848" s="212"/>
      <c r="AG848" s="212" t="s">
        <v>288</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outlineLevel="3" x14ac:dyDescent="0.2">
      <c r="A849" s="219"/>
      <c r="B849" s="220"/>
      <c r="C849" s="249" t="s">
        <v>1473</v>
      </c>
      <c r="D849" s="226"/>
      <c r="E849" s="227">
        <v>51.5</v>
      </c>
      <c r="F849" s="222"/>
      <c r="G849" s="222"/>
      <c r="H849" s="222"/>
      <c r="I849" s="222"/>
      <c r="J849" s="222"/>
      <c r="K849" s="222"/>
      <c r="L849" s="222"/>
      <c r="M849" s="222"/>
      <c r="N849" s="221"/>
      <c r="O849" s="221"/>
      <c r="P849" s="221"/>
      <c r="Q849" s="221"/>
      <c r="R849" s="222"/>
      <c r="S849" s="222"/>
      <c r="T849" s="222"/>
      <c r="U849" s="222"/>
      <c r="V849" s="222"/>
      <c r="W849" s="222"/>
      <c r="X849" s="222"/>
      <c r="Y849" s="222"/>
      <c r="Z849" s="212"/>
      <c r="AA849" s="212"/>
      <c r="AB849" s="212"/>
      <c r="AC849" s="212"/>
      <c r="AD849" s="212"/>
      <c r="AE849" s="212"/>
      <c r="AF849" s="212"/>
      <c r="AG849" s="212" t="s">
        <v>288</v>
      </c>
      <c r="AH849" s="212">
        <v>0</v>
      </c>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3" x14ac:dyDescent="0.2">
      <c r="A850" s="219"/>
      <c r="B850" s="220"/>
      <c r="C850" s="249" t="s">
        <v>1474</v>
      </c>
      <c r="D850" s="226"/>
      <c r="E850" s="227">
        <v>22.6</v>
      </c>
      <c r="F850" s="222"/>
      <c r="G850" s="222"/>
      <c r="H850" s="222"/>
      <c r="I850" s="222"/>
      <c r="J850" s="222"/>
      <c r="K850" s="222"/>
      <c r="L850" s="222"/>
      <c r="M850" s="222"/>
      <c r="N850" s="221"/>
      <c r="O850" s="221"/>
      <c r="P850" s="221"/>
      <c r="Q850" s="221"/>
      <c r="R850" s="222"/>
      <c r="S850" s="222"/>
      <c r="T850" s="222"/>
      <c r="U850" s="222"/>
      <c r="V850" s="222"/>
      <c r="W850" s="222"/>
      <c r="X850" s="222"/>
      <c r="Y850" s="222"/>
      <c r="Z850" s="212"/>
      <c r="AA850" s="212"/>
      <c r="AB850" s="212"/>
      <c r="AC850" s="212"/>
      <c r="AD850" s="212"/>
      <c r="AE850" s="212"/>
      <c r="AF850" s="212"/>
      <c r="AG850" s="212" t="s">
        <v>288</v>
      </c>
      <c r="AH850" s="212">
        <v>0</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3" x14ac:dyDescent="0.2">
      <c r="A851" s="219"/>
      <c r="B851" s="220"/>
      <c r="C851" s="249" t="s">
        <v>1475</v>
      </c>
      <c r="D851" s="226"/>
      <c r="E851" s="227">
        <v>140.69999999999999</v>
      </c>
      <c r="F851" s="222"/>
      <c r="G851" s="222"/>
      <c r="H851" s="222"/>
      <c r="I851" s="222"/>
      <c r="J851" s="222"/>
      <c r="K851" s="222"/>
      <c r="L851" s="222"/>
      <c r="M851" s="222"/>
      <c r="N851" s="221"/>
      <c r="O851" s="221"/>
      <c r="P851" s="221"/>
      <c r="Q851" s="221"/>
      <c r="R851" s="222"/>
      <c r="S851" s="222"/>
      <c r="T851" s="222"/>
      <c r="U851" s="222"/>
      <c r="V851" s="222"/>
      <c r="W851" s="222"/>
      <c r="X851" s="222"/>
      <c r="Y851" s="222"/>
      <c r="Z851" s="212"/>
      <c r="AA851" s="212"/>
      <c r="AB851" s="212"/>
      <c r="AC851" s="212"/>
      <c r="AD851" s="212"/>
      <c r="AE851" s="212"/>
      <c r="AF851" s="212"/>
      <c r="AG851" s="212" t="s">
        <v>288</v>
      </c>
      <c r="AH851" s="212">
        <v>0</v>
      </c>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outlineLevel="3" x14ac:dyDescent="0.2">
      <c r="A852" s="219"/>
      <c r="B852" s="220"/>
      <c r="C852" s="249" t="s">
        <v>1476</v>
      </c>
      <c r="D852" s="226"/>
      <c r="E852" s="227">
        <v>123.8</v>
      </c>
      <c r="F852" s="222"/>
      <c r="G852" s="222"/>
      <c r="H852" s="222"/>
      <c r="I852" s="222"/>
      <c r="J852" s="222"/>
      <c r="K852" s="222"/>
      <c r="L852" s="222"/>
      <c r="M852" s="222"/>
      <c r="N852" s="221"/>
      <c r="O852" s="221"/>
      <c r="P852" s="221"/>
      <c r="Q852" s="221"/>
      <c r="R852" s="222"/>
      <c r="S852" s="222"/>
      <c r="T852" s="222"/>
      <c r="U852" s="222"/>
      <c r="V852" s="222"/>
      <c r="W852" s="222"/>
      <c r="X852" s="222"/>
      <c r="Y852" s="222"/>
      <c r="Z852" s="212"/>
      <c r="AA852" s="212"/>
      <c r="AB852" s="212"/>
      <c r="AC852" s="212"/>
      <c r="AD852" s="212"/>
      <c r="AE852" s="212"/>
      <c r="AF852" s="212"/>
      <c r="AG852" s="212" t="s">
        <v>288</v>
      </c>
      <c r="AH852" s="212">
        <v>0</v>
      </c>
      <c r="AI852" s="212"/>
      <c r="AJ852" s="212"/>
      <c r="AK852" s="212"/>
      <c r="AL852" s="212"/>
      <c r="AM852" s="212"/>
      <c r="AN852" s="212"/>
      <c r="AO852" s="212"/>
      <c r="AP852" s="212"/>
      <c r="AQ852" s="212"/>
      <c r="AR852" s="212"/>
      <c r="AS852" s="212"/>
      <c r="AT852" s="212"/>
      <c r="AU852" s="212"/>
      <c r="AV852" s="212"/>
      <c r="AW852" s="212"/>
      <c r="AX852" s="212"/>
      <c r="AY852" s="212"/>
      <c r="AZ852" s="212"/>
      <c r="BA852" s="212"/>
      <c r="BB852" s="212"/>
      <c r="BC852" s="212"/>
      <c r="BD852" s="212"/>
      <c r="BE852" s="212"/>
      <c r="BF852" s="212"/>
      <c r="BG852" s="212"/>
      <c r="BH852" s="212"/>
    </row>
    <row r="853" spans="1:60" outlineLevel="1" x14ac:dyDescent="0.2">
      <c r="A853" s="236">
        <v>281</v>
      </c>
      <c r="B853" s="237" t="s">
        <v>1477</v>
      </c>
      <c r="C853" s="247" t="s">
        <v>1478</v>
      </c>
      <c r="D853" s="238" t="s">
        <v>1105</v>
      </c>
      <c r="E853" s="239">
        <v>1</v>
      </c>
      <c r="F853" s="240"/>
      <c r="G853" s="241">
        <f>ROUND(E853*F853,2)</f>
        <v>0</v>
      </c>
      <c r="H853" s="240"/>
      <c r="I853" s="241">
        <f>ROUND(E853*H853,2)</f>
        <v>0</v>
      </c>
      <c r="J853" s="240"/>
      <c r="K853" s="241">
        <f>ROUND(E853*J853,2)</f>
        <v>0</v>
      </c>
      <c r="L853" s="241">
        <v>21</v>
      </c>
      <c r="M853" s="241">
        <f>G853*(1+L853/100)</f>
        <v>0</v>
      </c>
      <c r="N853" s="239">
        <v>0</v>
      </c>
      <c r="O853" s="239">
        <f>ROUND(E853*N853,2)</f>
        <v>0</v>
      </c>
      <c r="P853" s="239">
        <v>0</v>
      </c>
      <c r="Q853" s="239">
        <f>ROUND(E853*P853,2)</f>
        <v>0</v>
      </c>
      <c r="R853" s="241"/>
      <c r="S853" s="241" t="s">
        <v>316</v>
      </c>
      <c r="T853" s="242" t="s">
        <v>281</v>
      </c>
      <c r="U853" s="222">
        <v>0</v>
      </c>
      <c r="V853" s="222">
        <f>ROUND(E853*U853,2)</f>
        <v>0</v>
      </c>
      <c r="W853" s="222"/>
      <c r="X853" s="222" t="s">
        <v>399</v>
      </c>
      <c r="Y853" s="222" t="s">
        <v>283</v>
      </c>
      <c r="Z853" s="212"/>
      <c r="AA853" s="212"/>
      <c r="AB853" s="212"/>
      <c r="AC853" s="212"/>
      <c r="AD853" s="212"/>
      <c r="AE853" s="212"/>
      <c r="AF853" s="212"/>
      <c r="AG853" s="212" t="s">
        <v>400</v>
      </c>
      <c r="AH853" s="212"/>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ht="45" outlineLevel="2" x14ac:dyDescent="0.2">
      <c r="A854" s="219"/>
      <c r="B854" s="220"/>
      <c r="C854" s="248" t="s">
        <v>1479</v>
      </c>
      <c r="D854" s="244"/>
      <c r="E854" s="244"/>
      <c r="F854" s="244"/>
      <c r="G854" s="244"/>
      <c r="H854" s="222"/>
      <c r="I854" s="222"/>
      <c r="J854" s="222"/>
      <c r="K854" s="222"/>
      <c r="L854" s="222"/>
      <c r="M854" s="222"/>
      <c r="N854" s="221"/>
      <c r="O854" s="221"/>
      <c r="P854" s="221"/>
      <c r="Q854" s="221"/>
      <c r="R854" s="222"/>
      <c r="S854" s="222"/>
      <c r="T854" s="222"/>
      <c r="U854" s="222"/>
      <c r="V854" s="222"/>
      <c r="W854" s="222"/>
      <c r="X854" s="222"/>
      <c r="Y854" s="222"/>
      <c r="Z854" s="212"/>
      <c r="AA854" s="212"/>
      <c r="AB854" s="212"/>
      <c r="AC854" s="212"/>
      <c r="AD854" s="212"/>
      <c r="AE854" s="212"/>
      <c r="AF854" s="212"/>
      <c r="AG854" s="212" t="s">
        <v>286</v>
      </c>
      <c r="AH854" s="212"/>
      <c r="AI854" s="212"/>
      <c r="AJ854" s="212"/>
      <c r="AK854" s="212"/>
      <c r="AL854" s="212"/>
      <c r="AM854" s="212"/>
      <c r="AN854" s="212"/>
      <c r="AO854" s="212"/>
      <c r="AP854" s="212"/>
      <c r="AQ854" s="212"/>
      <c r="AR854" s="212"/>
      <c r="AS854" s="212"/>
      <c r="AT854" s="212"/>
      <c r="AU854" s="212"/>
      <c r="AV854" s="212"/>
      <c r="AW854" s="212"/>
      <c r="AX854" s="212"/>
      <c r="AY854" s="212"/>
      <c r="AZ854" s="212"/>
      <c r="BA854" s="243" t="str">
        <f>C854</f>
        <v>Z1 - přístřešek na auto včetně zastřešení a finálního nátěru:  z ocelových profilů, 1x základní 2x syntetický nátěř, odstín nátěru - RAL 7035, s pultovou střechou s jemným vlnitým transparentním polykarbonátem, přístřešek o půdorysných rozměrech 5100x3500mm, výšky min. 2500mm, konstrukce střechy na jedné podélné straně kotvená do stěny přes zateplení, na druhé podepřená dvojicí sloupků z trubek kotvených do bet. dlažby.</v>
      </c>
      <c r="BB854" s="212"/>
      <c r="BC854" s="212"/>
      <c r="BD854" s="212"/>
      <c r="BE854" s="212"/>
      <c r="BF854" s="212"/>
      <c r="BG854" s="212"/>
      <c r="BH854" s="212"/>
    </row>
    <row r="855" spans="1:60" outlineLevel="3" x14ac:dyDescent="0.2">
      <c r="A855" s="219"/>
      <c r="B855" s="220"/>
      <c r="C855" s="250" t="s">
        <v>1480</v>
      </c>
      <c r="D855" s="245"/>
      <c r="E855" s="245"/>
      <c r="F855" s="245"/>
      <c r="G855" s="245"/>
      <c r="H855" s="222"/>
      <c r="I855" s="222"/>
      <c r="J855" s="222"/>
      <c r="K855" s="222"/>
      <c r="L855" s="222"/>
      <c r="M855" s="222"/>
      <c r="N855" s="221"/>
      <c r="O855" s="221"/>
      <c r="P855" s="221"/>
      <c r="Q855" s="221"/>
      <c r="R855" s="222"/>
      <c r="S855" s="222"/>
      <c r="T855" s="222"/>
      <c r="U855" s="222"/>
      <c r="V855" s="222"/>
      <c r="W855" s="222"/>
      <c r="X855" s="222"/>
      <c r="Y855" s="222"/>
      <c r="Z855" s="212"/>
      <c r="AA855" s="212"/>
      <c r="AB855" s="212"/>
      <c r="AC855" s="212"/>
      <c r="AD855" s="212"/>
      <c r="AE855" s="212"/>
      <c r="AF855" s="212"/>
      <c r="AG855" s="212" t="s">
        <v>286</v>
      </c>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2" x14ac:dyDescent="0.2">
      <c r="A856" s="219"/>
      <c r="B856" s="220"/>
      <c r="C856" s="249" t="s">
        <v>1481</v>
      </c>
      <c r="D856" s="226"/>
      <c r="E856" s="227"/>
      <c r="F856" s="222"/>
      <c r="G856" s="222"/>
      <c r="H856" s="222"/>
      <c r="I856" s="222"/>
      <c r="J856" s="222"/>
      <c r="K856" s="222"/>
      <c r="L856" s="222"/>
      <c r="M856" s="222"/>
      <c r="N856" s="221"/>
      <c r="O856" s="221"/>
      <c r="P856" s="221"/>
      <c r="Q856" s="221"/>
      <c r="R856" s="222"/>
      <c r="S856" s="222"/>
      <c r="T856" s="222"/>
      <c r="U856" s="222"/>
      <c r="V856" s="222"/>
      <c r="W856" s="222"/>
      <c r="X856" s="222"/>
      <c r="Y856" s="222"/>
      <c r="Z856" s="212"/>
      <c r="AA856" s="212"/>
      <c r="AB856" s="212"/>
      <c r="AC856" s="212"/>
      <c r="AD856" s="212"/>
      <c r="AE856" s="212"/>
      <c r="AF856" s="212"/>
      <c r="AG856" s="212" t="s">
        <v>288</v>
      </c>
      <c r="AH856" s="212">
        <v>0</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3" x14ac:dyDescent="0.2">
      <c r="A857" s="219"/>
      <c r="B857" s="220"/>
      <c r="C857" s="249" t="s">
        <v>1482</v>
      </c>
      <c r="D857" s="226"/>
      <c r="E857" s="227"/>
      <c r="F857" s="222"/>
      <c r="G857" s="222"/>
      <c r="H857" s="222"/>
      <c r="I857" s="222"/>
      <c r="J857" s="222"/>
      <c r="K857" s="222"/>
      <c r="L857" s="222"/>
      <c r="M857" s="222"/>
      <c r="N857" s="221"/>
      <c r="O857" s="221"/>
      <c r="P857" s="221"/>
      <c r="Q857" s="221"/>
      <c r="R857" s="222"/>
      <c r="S857" s="222"/>
      <c r="T857" s="222"/>
      <c r="U857" s="222"/>
      <c r="V857" s="222"/>
      <c r="W857" s="222"/>
      <c r="X857" s="222"/>
      <c r="Y857" s="222"/>
      <c r="Z857" s="212"/>
      <c r="AA857" s="212"/>
      <c r="AB857" s="212"/>
      <c r="AC857" s="212"/>
      <c r="AD857" s="212"/>
      <c r="AE857" s="212"/>
      <c r="AF857" s="212"/>
      <c r="AG857" s="212" t="s">
        <v>288</v>
      </c>
      <c r="AH857" s="212">
        <v>0</v>
      </c>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3" x14ac:dyDescent="0.2">
      <c r="A858" s="219"/>
      <c r="B858" s="220"/>
      <c r="C858" s="249" t="s">
        <v>1483</v>
      </c>
      <c r="D858" s="226"/>
      <c r="E858" s="227"/>
      <c r="F858" s="222"/>
      <c r="G858" s="222"/>
      <c r="H858" s="222"/>
      <c r="I858" s="222"/>
      <c r="J858" s="222"/>
      <c r="K858" s="222"/>
      <c r="L858" s="222"/>
      <c r="M858" s="222"/>
      <c r="N858" s="221"/>
      <c r="O858" s="221"/>
      <c r="P858" s="221"/>
      <c r="Q858" s="221"/>
      <c r="R858" s="222"/>
      <c r="S858" s="222"/>
      <c r="T858" s="222"/>
      <c r="U858" s="222"/>
      <c r="V858" s="222"/>
      <c r="W858" s="222"/>
      <c r="X858" s="222"/>
      <c r="Y858" s="222"/>
      <c r="Z858" s="212"/>
      <c r="AA858" s="212"/>
      <c r="AB858" s="212"/>
      <c r="AC858" s="212"/>
      <c r="AD858" s="212"/>
      <c r="AE858" s="212"/>
      <c r="AF858" s="212"/>
      <c r="AG858" s="212" t="s">
        <v>288</v>
      </c>
      <c r="AH858" s="212">
        <v>0</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3" x14ac:dyDescent="0.2">
      <c r="A859" s="219"/>
      <c r="B859" s="220"/>
      <c r="C859" s="249" t="s">
        <v>291</v>
      </c>
      <c r="D859" s="226"/>
      <c r="E859" s="227">
        <v>1</v>
      </c>
      <c r="F859" s="222"/>
      <c r="G859" s="222"/>
      <c r="H859" s="222"/>
      <c r="I859" s="222"/>
      <c r="J859" s="222"/>
      <c r="K859" s="222"/>
      <c r="L859" s="222"/>
      <c r="M859" s="222"/>
      <c r="N859" s="221"/>
      <c r="O859" s="221"/>
      <c r="P859" s="221"/>
      <c r="Q859" s="221"/>
      <c r="R859" s="222"/>
      <c r="S859" s="222"/>
      <c r="T859" s="222"/>
      <c r="U859" s="222"/>
      <c r="V859" s="222"/>
      <c r="W859" s="222"/>
      <c r="X859" s="222"/>
      <c r="Y859" s="222"/>
      <c r="Z859" s="212"/>
      <c r="AA859" s="212"/>
      <c r="AB859" s="212"/>
      <c r="AC859" s="212"/>
      <c r="AD859" s="212"/>
      <c r="AE859" s="212"/>
      <c r="AF859" s="212"/>
      <c r="AG859" s="212" t="s">
        <v>288</v>
      </c>
      <c r="AH859" s="212">
        <v>0</v>
      </c>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1" x14ac:dyDescent="0.2">
      <c r="A860" s="236">
        <v>282</v>
      </c>
      <c r="B860" s="237" t="s">
        <v>1484</v>
      </c>
      <c r="C860" s="247" t="s">
        <v>1485</v>
      </c>
      <c r="D860" s="238" t="s">
        <v>1105</v>
      </c>
      <c r="E860" s="239">
        <v>1</v>
      </c>
      <c r="F860" s="240"/>
      <c r="G860" s="241">
        <f>ROUND(E860*F860,2)</f>
        <v>0</v>
      </c>
      <c r="H860" s="240"/>
      <c r="I860" s="241">
        <f>ROUND(E860*H860,2)</f>
        <v>0</v>
      </c>
      <c r="J860" s="240"/>
      <c r="K860" s="241">
        <f>ROUND(E860*J860,2)</f>
        <v>0</v>
      </c>
      <c r="L860" s="241">
        <v>21</v>
      </c>
      <c r="M860" s="241">
        <f>G860*(1+L860/100)</f>
        <v>0</v>
      </c>
      <c r="N860" s="239">
        <v>0</v>
      </c>
      <c r="O860" s="239">
        <f>ROUND(E860*N860,2)</f>
        <v>0</v>
      </c>
      <c r="P860" s="239">
        <v>0</v>
      </c>
      <c r="Q860" s="239">
        <f>ROUND(E860*P860,2)</f>
        <v>0</v>
      </c>
      <c r="R860" s="241"/>
      <c r="S860" s="241" t="s">
        <v>316</v>
      </c>
      <c r="T860" s="242" t="s">
        <v>281</v>
      </c>
      <c r="U860" s="222">
        <v>0</v>
      </c>
      <c r="V860" s="222">
        <f>ROUND(E860*U860,2)</f>
        <v>0</v>
      </c>
      <c r="W860" s="222"/>
      <c r="X860" s="222" t="s">
        <v>399</v>
      </c>
      <c r="Y860" s="222" t="s">
        <v>283</v>
      </c>
      <c r="Z860" s="212"/>
      <c r="AA860" s="212"/>
      <c r="AB860" s="212"/>
      <c r="AC860" s="212"/>
      <c r="AD860" s="212"/>
      <c r="AE860" s="212"/>
      <c r="AF860" s="212"/>
      <c r="AG860" s="212" t="s">
        <v>400</v>
      </c>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2" x14ac:dyDescent="0.2">
      <c r="A861" s="219"/>
      <c r="B861" s="220"/>
      <c r="C861" s="248" t="s">
        <v>1486</v>
      </c>
      <c r="D861" s="244"/>
      <c r="E861" s="244"/>
      <c r="F861" s="244"/>
      <c r="G861" s="244"/>
      <c r="H861" s="222"/>
      <c r="I861" s="222"/>
      <c r="J861" s="222"/>
      <c r="K861" s="222"/>
      <c r="L861" s="222"/>
      <c r="M861" s="222"/>
      <c r="N861" s="221"/>
      <c r="O861" s="221"/>
      <c r="P861" s="221"/>
      <c r="Q861" s="221"/>
      <c r="R861" s="222"/>
      <c r="S861" s="222"/>
      <c r="T861" s="222"/>
      <c r="U861" s="222"/>
      <c r="V861" s="222"/>
      <c r="W861" s="222"/>
      <c r="X861" s="222"/>
      <c r="Y861" s="222"/>
      <c r="Z861" s="212"/>
      <c r="AA861" s="212"/>
      <c r="AB861" s="212"/>
      <c r="AC861" s="212"/>
      <c r="AD861" s="212"/>
      <c r="AE861" s="212"/>
      <c r="AF861" s="212"/>
      <c r="AG861" s="212" t="s">
        <v>286</v>
      </c>
      <c r="AH861" s="212"/>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outlineLevel="2" x14ac:dyDescent="0.2">
      <c r="A862" s="219"/>
      <c r="B862" s="220"/>
      <c r="C862" s="249" t="s">
        <v>1487</v>
      </c>
      <c r="D862" s="226"/>
      <c r="E862" s="227"/>
      <c r="F862" s="222"/>
      <c r="G862" s="222"/>
      <c r="H862" s="222"/>
      <c r="I862" s="222"/>
      <c r="J862" s="222"/>
      <c r="K862" s="222"/>
      <c r="L862" s="222"/>
      <c r="M862" s="222"/>
      <c r="N862" s="221"/>
      <c r="O862" s="221"/>
      <c r="P862" s="221"/>
      <c r="Q862" s="221"/>
      <c r="R862" s="222"/>
      <c r="S862" s="222"/>
      <c r="T862" s="222"/>
      <c r="U862" s="222"/>
      <c r="V862" s="222"/>
      <c r="W862" s="222"/>
      <c r="X862" s="222"/>
      <c r="Y862" s="222"/>
      <c r="Z862" s="212"/>
      <c r="AA862" s="212"/>
      <c r="AB862" s="212"/>
      <c r="AC862" s="212"/>
      <c r="AD862" s="212"/>
      <c r="AE862" s="212"/>
      <c r="AF862" s="212"/>
      <c r="AG862" s="212" t="s">
        <v>288</v>
      </c>
      <c r="AH862" s="212">
        <v>0</v>
      </c>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3" x14ac:dyDescent="0.2">
      <c r="A863" s="219"/>
      <c r="B863" s="220"/>
      <c r="C863" s="249" t="s">
        <v>1488</v>
      </c>
      <c r="D863" s="226"/>
      <c r="E863" s="227"/>
      <c r="F863" s="222"/>
      <c r="G863" s="222"/>
      <c r="H863" s="222"/>
      <c r="I863" s="222"/>
      <c r="J863" s="222"/>
      <c r="K863" s="222"/>
      <c r="L863" s="222"/>
      <c r="M863" s="222"/>
      <c r="N863" s="221"/>
      <c r="O863" s="221"/>
      <c r="P863" s="221"/>
      <c r="Q863" s="221"/>
      <c r="R863" s="222"/>
      <c r="S863" s="222"/>
      <c r="T863" s="222"/>
      <c r="U863" s="222"/>
      <c r="V863" s="222"/>
      <c r="W863" s="222"/>
      <c r="X863" s="222"/>
      <c r="Y863" s="222"/>
      <c r="Z863" s="212"/>
      <c r="AA863" s="212"/>
      <c r="AB863" s="212"/>
      <c r="AC863" s="212"/>
      <c r="AD863" s="212"/>
      <c r="AE863" s="212"/>
      <c r="AF863" s="212"/>
      <c r="AG863" s="212" t="s">
        <v>288</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outlineLevel="3" x14ac:dyDescent="0.2">
      <c r="A864" s="219"/>
      <c r="B864" s="220"/>
      <c r="C864" s="249" t="s">
        <v>1489</v>
      </c>
      <c r="D864" s="226"/>
      <c r="E864" s="227"/>
      <c r="F864" s="222"/>
      <c r="G864" s="222"/>
      <c r="H864" s="222"/>
      <c r="I864" s="222"/>
      <c r="J864" s="222"/>
      <c r="K864" s="222"/>
      <c r="L864" s="222"/>
      <c r="M864" s="222"/>
      <c r="N864" s="221"/>
      <c r="O864" s="221"/>
      <c r="P864" s="221"/>
      <c r="Q864" s="221"/>
      <c r="R864" s="222"/>
      <c r="S864" s="222"/>
      <c r="T864" s="222"/>
      <c r="U864" s="222"/>
      <c r="V864" s="222"/>
      <c r="W864" s="222"/>
      <c r="X864" s="222"/>
      <c r="Y864" s="222"/>
      <c r="Z864" s="212"/>
      <c r="AA864" s="212"/>
      <c r="AB864" s="212"/>
      <c r="AC864" s="212"/>
      <c r="AD864" s="212"/>
      <c r="AE864" s="212"/>
      <c r="AF864" s="212"/>
      <c r="AG864" s="212" t="s">
        <v>288</v>
      </c>
      <c r="AH864" s="212">
        <v>0</v>
      </c>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3" x14ac:dyDescent="0.2">
      <c r="A865" s="219"/>
      <c r="B865" s="220"/>
      <c r="C865" s="249" t="s">
        <v>1490</v>
      </c>
      <c r="D865" s="226"/>
      <c r="E865" s="227"/>
      <c r="F865" s="222"/>
      <c r="G865" s="222"/>
      <c r="H865" s="222"/>
      <c r="I865" s="222"/>
      <c r="J865" s="222"/>
      <c r="K865" s="222"/>
      <c r="L865" s="222"/>
      <c r="M865" s="222"/>
      <c r="N865" s="221"/>
      <c r="O865" s="221"/>
      <c r="P865" s="221"/>
      <c r="Q865" s="221"/>
      <c r="R865" s="222"/>
      <c r="S865" s="222"/>
      <c r="T865" s="222"/>
      <c r="U865" s="222"/>
      <c r="V865" s="222"/>
      <c r="W865" s="222"/>
      <c r="X865" s="222"/>
      <c r="Y865" s="222"/>
      <c r="Z865" s="212"/>
      <c r="AA865" s="212"/>
      <c r="AB865" s="212"/>
      <c r="AC865" s="212"/>
      <c r="AD865" s="212"/>
      <c r="AE865" s="212"/>
      <c r="AF865" s="212"/>
      <c r="AG865" s="212" t="s">
        <v>288</v>
      </c>
      <c r="AH865" s="212">
        <v>0</v>
      </c>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3" x14ac:dyDescent="0.2">
      <c r="A866" s="219"/>
      <c r="B866" s="220"/>
      <c r="C866" s="249" t="s">
        <v>291</v>
      </c>
      <c r="D866" s="226"/>
      <c r="E866" s="227">
        <v>1</v>
      </c>
      <c r="F866" s="222"/>
      <c r="G866" s="222"/>
      <c r="H866" s="222"/>
      <c r="I866" s="222"/>
      <c r="J866" s="222"/>
      <c r="K866" s="222"/>
      <c r="L866" s="222"/>
      <c r="M866" s="222"/>
      <c r="N866" s="221"/>
      <c r="O866" s="221"/>
      <c r="P866" s="221"/>
      <c r="Q866" s="221"/>
      <c r="R866" s="222"/>
      <c r="S866" s="222"/>
      <c r="T866" s="222"/>
      <c r="U866" s="222"/>
      <c r="V866" s="222"/>
      <c r="W866" s="222"/>
      <c r="X866" s="222"/>
      <c r="Y866" s="222"/>
      <c r="Z866" s="212"/>
      <c r="AA866" s="212"/>
      <c r="AB866" s="212"/>
      <c r="AC866" s="212"/>
      <c r="AD866" s="212"/>
      <c r="AE866" s="212"/>
      <c r="AF866" s="212"/>
      <c r="AG866" s="212" t="s">
        <v>288</v>
      </c>
      <c r="AH866" s="212">
        <v>0</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1" x14ac:dyDescent="0.2">
      <c r="A867" s="236">
        <v>283</v>
      </c>
      <c r="B867" s="237" t="s">
        <v>1491</v>
      </c>
      <c r="C867" s="247" t="s">
        <v>1492</v>
      </c>
      <c r="D867" s="238" t="s">
        <v>886</v>
      </c>
      <c r="E867" s="239">
        <v>1</v>
      </c>
      <c r="F867" s="240"/>
      <c r="G867" s="241">
        <f>ROUND(E867*F867,2)</f>
        <v>0</v>
      </c>
      <c r="H867" s="240"/>
      <c r="I867" s="241">
        <f>ROUND(E867*H867,2)</f>
        <v>0</v>
      </c>
      <c r="J867" s="240"/>
      <c r="K867" s="241">
        <f>ROUND(E867*J867,2)</f>
        <v>0</v>
      </c>
      <c r="L867" s="241">
        <v>21</v>
      </c>
      <c r="M867" s="241">
        <f>G867*(1+L867/100)</f>
        <v>0</v>
      </c>
      <c r="N867" s="239">
        <v>0</v>
      </c>
      <c r="O867" s="239">
        <f>ROUND(E867*N867,2)</f>
        <v>0</v>
      </c>
      <c r="P867" s="239">
        <v>0</v>
      </c>
      <c r="Q867" s="239">
        <f>ROUND(E867*P867,2)</f>
        <v>0</v>
      </c>
      <c r="R867" s="241"/>
      <c r="S867" s="241" t="s">
        <v>316</v>
      </c>
      <c r="T867" s="242" t="s">
        <v>281</v>
      </c>
      <c r="U867" s="222">
        <v>0</v>
      </c>
      <c r="V867" s="222">
        <f>ROUND(E867*U867,2)</f>
        <v>0</v>
      </c>
      <c r="W867" s="222"/>
      <c r="X867" s="222" t="s">
        <v>399</v>
      </c>
      <c r="Y867" s="222" t="s">
        <v>283</v>
      </c>
      <c r="Z867" s="212"/>
      <c r="AA867" s="212"/>
      <c r="AB867" s="212"/>
      <c r="AC867" s="212"/>
      <c r="AD867" s="212"/>
      <c r="AE867" s="212"/>
      <c r="AF867" s="212"/>
      <c r="AG867" s="212" t="s">
        <v>400</v>
      </c>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2" x14ac:dyDescent="0.2">
      <c r="A868" s="219"/>
      <c r="B868" s="220"/>
      <c r="C868" s="248" t="s">
        <v>1493</v>
      </c>
      <c r="D868" s="244"/>
      <c r="E868" s="244"/>
      <c r="F868" s="244"/>
      <c r="G868" s="244"/>
      <c r="H868" s="222"/>
      <c r="I868" s="222"/>
      <c r="J868" s="222"/>
      <c r="K868" s="222"/>
      <c r="L868" s="222"/>
      <c r="M868" s="222"/>
      <c r="N868" s="221"/>
      <c r="O868" s="221"/>
      <c r="P868" s="221"/>
      <c r="Q868" s="221"/>
      <c r="R868" s="222"/>
      <c r="S868" s="222"/>
      <c r="T868" s="222"/>
      <c r="U868" s="222"/>
      <c r="V868" s="222"/>
      <c r="W868" s="222"/>
      <c r="X868" s="222"/>
      <c r="Y868" s="222"/>
      <c r="Z868" s="212"/>
      <c r="AA868" s="212"/>
      <c r="AB868" s="212"/>
      <c r="AC868" s="212"/>
      <c r="AD868" s="212"/>
      <c r="AE868" s="212"/>
      <c r="AF868" s="212"/>
      <c r="AG868" s="212" t="s">
        <v>286</v>
      </c>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row>
    <row r="869" spans="1:60" outlineLevel="2" x14ac:dyDescent="0.2">
      <c r="A869" s="219"/>
      <c r="B869" s="220"/>
      <c r="C869" s="249" t="s">
        <v>1494</v>
      </c>
      <c r="D869" s="226"/>
      <c r="E869" s="227"/>
      <c r="F869" s="222"/>
      <c r="G869" s="222"/>
      <c r="H869" s="222"/>
      <c r="I869" s="222"/>
      <c r="J869" s="222"/>
      <c r="K869" s="222"/>
      <c r="L869" s="222"/>
      <c r="M869" s="222"/>
      <c r="N869" s="221"/>
      <c r="O869" s="221"/>
      <c r="P869" s="221"/>
      <c r="Q869" s="221"/>
      <c r="R869" s="222"/>
      <c r="S869" s="222"/>
      <c r="T869" s="222"/>
      <c r="U869" s="222"/>
      <c r="V869" s="222"/>
      <c r="W869" s="222"/>
      <c r="X869" s="222"/>
      <c r="Y869" s="222"/>
      <c r="Z869" s="212"/>
      <c r="AA869" s="212"/>
      <c r="AB869" s="212"/>
      <c r="AC869" s="212"/>
      <c r="AD869" s="212"/>
      <c r="AE869" s="212"/>
      <c r="AF869" s="212"/>
      <c r="AG869" s="212" t="s">
        <v>288</v>
      </c>
      <c r="AH869" s="212">
        <v>0</v>
      </c>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outlineLevel="3" x14ac:dyDescent="0.2">
      <c r="A870" s="219"/>
      <c r="B870" s="220"/>
      <c r="C870" s="249" t="s">
        <v>1495</v>
      </c>
      <c r="D870" s="226"/>
      <c r="E870" s="227"/>
      <c r="F870" s="222"/>
      <c r="G870" s="222"/>
      <c r="H870" s="222"/>
      <c r="I870" s="222"/>
      <c r="J870" s="222"/>
      <c r="K870" s="222"/>
      <c r="L870" s="222"/>
      <c r="M870" s="222"/>
      <c r="N870" s="221"/>
      <c r="O870" s="221"/>
      <c r="P870" s="221"/>
      <c r="Q870" s="221"/>
      <c r="R870" s="222"/>
      <c r="S870" s="222"/>
      <c r="T870" s="222"/>
      <c r="U870" s="222"/>
      <c r="V870" s="222"/>
      <c r="W870" s="222"/>
      <c r="X870" s="222"/>
      <c r="Y870" s="222"/>
      <c r="Z870" s="212"/>
      <c r="AA870" s="212"/>
      <c r="AB870" s="212"/>
      <c r="AC870" s="212"/>
      <c r="AD870" s="212"/>
      <c r="AE870" s="212"/>
      <c r="AF870" s="212"/>
      <c r="AG870" s="212" t="s">
        <v>288</v>
      </c>
      <c r="AH870" s="212">
        <v>0</v>
      </c>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3" x14ac:dyDescent="0.2">
      <c r="A871" s="219"/>
      <c r="B871" s="220"/>
      <c r="C871" s="249" t="s">
        <v>1496</v>
      </c>
      <c r="D871" s="226"/>
      <c r="E871" s="227"/>
      <c r="F871" s="222"/>
      <c r="G871" s="222"/>
      <c r="H871" s="222"/>
      <c r="I871" s="222"/>
      <c r="J871" s="222"/>
      <c r="K871" s="222"/>
      <c r="L871" s="222"/>
      <c r="M871" s="222"/>
      <c r="N871" s="221"/>
      <c r="O871" s="221"/>
      <c r="P871" s="221"/>
      <c r="Q871" s="221"/>
      <c r="R871" s="222"/>
      <c r="S871" s="222"/>
      <c r="T871" s="222"/>
      <c r="U871" s="222"/>
      <c r="V871" s="222"/>
      <c r="W871" s="222"/>
      <c r="X871" s="222"/>
      <c r="Y871" s="222"/>
      <c r="Z871" s="212"/>
      <c r="AA871" s="212"/>
      <c r="AB871" s="212"/>
      <c r="AC871" s="212"/>
      <c r="AD871" s="212"/>
      <c r="AE871" s="212"/>
      <c r="AF871" s="212"/>
      <c r="AG871" s="212" t="s">
        <v>288</v>
      </c>
      <c r="AH871" s="212">
        <v>0</v>
      </c>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outlineLevel="3" x14ac:dyDescent="0.2">
      <c r="A872" s="219"/>
      <c r="B872" s="220"/>
      <c r="C872" s="249" t="s">
        <v>1497</v>
      </c>
      <c r="D872" s="226"/>
      <c r="E872" s="227"/>
      <c r="F872" s="222"/>
      <c r="G872" s="222"/>
      <c r="H872" s="222"/>
      <c r="I872" s="222"/>
      <c r="J872" s="222"/>
      <c r="K872" s="222"/>
      <c r="L872" s="222"/>
      <c r="M872" s="222"/>
      <c r="N872" s="221"/>
      <c r="O872" s="221"/>
      <c r="P872" s="221"/>
      <c r="Q872" s="221"/>
      <c r="R872" s="222"/>
      <c r="S872" s="222"/>
      <c r="T872" s="222"/>
      <c r="U872" s="222"/>
      <c r="V872" s="222"/>
      <c r="W872" s="222"/>
      <c r="X872" s="222"/>
      <c r="Y872" s="222"/>
      <c r="Z872" s="212"/>
      <c r="AA872" s="212"/>
      <c r="AB872" s="212"/>
      <c r="AC872" s="212"/>
      <c r="AD872" s="212"/>
      <c r="AE872" s="212"/>
      <c r="AF872" s="212"/>
      <c r="AG872" s="212" t="s">
        <v>288</v>
      </c>
      <c r="AH872" s="212">
        <v>0</v>
      </c>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3" x14ac:dyDescent="0.2">
      <c r="A873" s="219"/>
      <c r="B873" s="220"/>
      <c r="C873" s="249" t="s">
        <v>1498</v>
      </c>
      <c r="D873" s="226"/>
      <c r="E873" s="227"/>
      <c r="F873" s="222"/>
      <c r="G873" s="222"/>
      <c r="H873" s="222"/>
      <c r="I873" s="222"/>
      <c r="J873" s="222"/>
      <c r="K873" s="222"/>
      <c r="L873" s="222"/>
      <c r="M873" s="222"/>
      <c r="N873" s="221"/>
      <c r="O873" s="221"/>
      <c r="P873" s="221"/>
      <c r="Q873" s="221"/>
      <c r="R873" s="222"/>
      <c r="S873" s="222"/>
      <c r="T873" s="222"/>
      <c r="U873" s="222"/>
      <c r="V873" s="222"/>
      <c r="W873" s="222"/>
      <c r="X873" s="222"/>
      <c r="Y873" s="222"/>
      <c r="Z873" s="212"/>
      <c r="AA873" s="212"/>
      <c r="AB873" s="212"/>
      <c r="AC873" s="212"/>
      <c r="AD873" s="212"/>
      <c r="AE873" s="212"/>
      <c r="AF873" s="212"/>
      <c r="AG873" s="212" t="s">
        <v>288</v>
      </c>
      <c r="AH873" s="212">
        <v>0</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3" x14ac:dyDescent="0.2">
      <c r="A874" s="219"/>
      <c r="B874" s="220"/>
      <c r="C874" s="249" t="s">
        <v>387</v>
      </c>
      <c r="D874" s="226"/>
      <c r="E874" s="227">
        <v>1</v>
      </c>
      <c r="F874" s="222"/>
      <c r="G874" s="222"/>
      <c r="H874" s="222"/>
      <c r="I874" s="222"/>
      <c r="J874" s="222"/>
      <c r="K874" s="222"/>
      <c r="L874" s="222"/>
      <c r="M874" s="222"/>
      <c r="N874" s="221"/>
      <c r="O874" s="221"/>
      <c r="P874" s="221"/>
      <c r="Q874" s="221"/>
      <c r="R874" s="222"/>
      <c r="S874" s="222"/>
      <c r="T874" s="222"/>
      <c r="U874" s="222"/>
      <c r="V874" s="222"/>
      <c r="W874" s="222"/>
      <c r="X874" s="222"/>
      <c r="Y874" s="222"/>
      <c r="Z874" s="212"/>
      <c r="AA874" s="212"/>
      <c r="AB874" s="212"/>
      <c r="AC874" s="212"/>
      <c r="AD874" s="212"/>
      <c r="AE874" s="212"/>
      <c r="AF874" s="212"/>
      <c r="AG874" s="212" t="s">
        <v>288</v>
      </c>
      <c r="AH874" s="212">
        <v>0</v>
      </c>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1" x14ac:dyDescent="0.2">
      <c r="A875" s="236">
        <v>284</v>
      </c>
      <c r="B875" s="237" t="s">
        <v>1499</v>
      </c>
      <c r="C875" s="247" t="s">
        <v>1500</v>
      </c>
      <c r="D875" s="238" t="s">
        <v>1105</v>
      </c>
      <c r="E875" s="239">
        <v>1</v>
      </c>
      <c r="F875" s="240"/>
      <c r="G875" s="241">
        <f>ROUND(E875*F875,2)</f>
        <v>0</v>
      </c>
      <c r="H875" s="240"/>
      <c r="I875" s="241">
        <f>ROUND(E875*H875,2)</f>
        <v>0</v>
      </c>
      <c r="J875" s="240"/>
      <c r="K875" s="241">
        <f>ROUND(E875*J875,2)</f>
        <v>0</v>
      </c>
      <c r="L875" s="241">
        <v>21</v>
      </c>
      <c r="M875" s="241">
        <f>G875*(1+L875/100)</f>
        <v>0</v>
      </c>
      <c r="N875" s="239">
        <v>0</v>
      </c>
      <c r="O875" s="239">
        <f>ROUND(E875*N875,2)</f>
        <v>0</v>
      </c>
      <c r="P875" s="239">
        <v>0</v>
      </c>
      <c r="Q875" s="239">
        <f>ROUND(E875*P875,2)</f>
        <v>0</v>
      </c>
      <c r="R875" s="241"/>
      <c r="S875" s="241" t="s">
        <v>316</v>
      </c>
      <c r="T875" s="242" t="s">
        <v>281</v>
      </c>
      <c r="U875" s="222">
        <v>0</v>
      </c>
      <c r="V875" s="222">
        <f>ROUND(E875*U875,2)</f>
        <v>0</v>
      </c>
      <c r="W875" s="222"/>
      <c r="X875" s="222" t="s">
        <v>399</v>
      </c>
      <c r="Y875" s="222" t="s">
        <v>283</v>
      </c>
      <c r="Z875" s="212"/>
      <c r="AA875" s="212"/>
      <c r="AB875" s="212"/>
      <c r="AC875" s="212"/>
      <c r="AD875" s="212"/>
      <c r="AE875" s="212"/>
      <c r="AF875" s="212"/>
      <c r="AG875" s="212" t="s">
        <v>400</v>
      </c>
      <c r="AH875" s="212"/>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outlineLevel="2" x14ac:dyDescent="0.2">
      <c r="A876" s="219"/>
      <c r="B876" s="220"/>
      <c r="C876" s="248" t="s">
        <v>1501</v>
      </c>
      <c r="D876" s="244"/>
      <c r="E876" s="244"/>
      <c r="F876" s="244"/>
      <c r="G876" s="244"/>
      <c r="H876" s="222"/>
      <c r="I876" s="222"/>
      <c r="J876" s="222"/>
      <c r="K876" s="222"/>
      <c r="L876" s="222"/>
      <c r="M876" s="222"/>
      <c r="N876" s="221"/>
      <c r="O876" s="221"/>
      <c r="P876" s="221"/>
      <c r="Q876" s="221"/>
      <c r="R876" s="222"/>
      <c r="S876" s="222"/>
      <c r="T876" s="222"/>
      <c r="U876" s="222"/>
      <c r="V876" s="222"/>
      <c r="W876" s="222"/>
      <c r="X876" s="222"/>
      <c r="Y876" s="222"/>
      <c r="Z876" s="212"/>
      <c r="AA876" s="212"/>
      <c r="AB876" s="212"/>
      <c r="AC876" s="212"/>
      <c r="AD876" s="212"/>
      <c r="AE876" s="212"/>
      <c r="AF876" s="212"/>
      <c r="AG876" s="212" t="s">
        <v>286</v>
      </c>
      <c r="AH876" s="212"/>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2" x14ac:dyDescent="0.2">
      <c r="A877" s="219"/>
      <c r="B877" s="220"/>
      <c r="C877" s="249" t="s">
        <v>1502</v>
      </c>
      <c r="D877" s="226"/>
      <c r="E877" s="227"/>
      <c r="F877" s="222"/>
      <c r="G877" s="222"/>
      <c r="H877" s="222"/>
      <c r="I877" s="222"/>
      <c r="J877" s="222"/>
      <c r="K877" s="222"/>
      <c r="L877" s="222"/>
      <c r="M877" s="222"/>
      <c r="N877" s="221"/>
      <c r="O877" s="221"/>
      <c r="P877" s="221"/>
      <c r="Q877" s="221"/>
      <c r="R877" s="222"/>
      <c r="S877" s="222"/>
      <c r="T877" s="222"/>
      <c r="U877" s="222"/>
      <c r="V877" s="222"/>
      <c r="W877" s="222"/>
      <c r="X877" s="222"/>
      <c r="Y877" s="222"/>
      <c r="Z877" s="212"/>
      <c r="AA877" s="212"/>
      <c r="AB877" s="212"/>
      <c r="AC877" s="212"/>
      <c r="AD877" s="212"/>
      <c r="AE877" s="212"/>
      <c r="AF877" s="212"/>
      <c r="AG877" s="212" t="s">
        <v>288</v>
      </c>
      <c r="AH877" s="212">
        <v>0</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outlineLevel="3" x14ac:dyDescent="0.2">
      <c r="A878" s="219"/>
      <c r="B878" s="220"/>
      <c r="C878" s="249" t="s">
        <v>1503</v>
      </c>
      <c r="D878" s="226"/>
      <c r="E878" s="227"/>
      <c r="F878" s="222"/>
      <c r="G878" s="222"/>
      <c r="H878" s="222"/>
      <c r="I878" s="222"/>
      <c r="J878" s="222"/>
      <c r="K878" s="222"/>
      <c r="L878" s="222"/>
      <c r="M878" s="222"/>
      <c r="N878" s="221"/>
      <c r="O878" s="221"/>
      <c r="P878" s="221"/>
      <c r="Q878" s="221"/>
      <c r="R878" s="222"/>
      <c r="S878" s="222"/>
      <c r="T878" s="222"/>
      <c r="U878" s="222"/>
      <c r="V878" s="222"/>
      <c r="W878" s="222"/>
      <c r="X878" s="222"/>
      <c r="Y878" s="222"/>
      <c r="Z878" s="212"/>
      <c r="AA878" s="212"/>
      <c r="AB878" s="212"/>
      <c r="AC878" s="212"/>
      <c r="AD878" s="212"/>
      <c r="AE878" s="212"/>
      <c r="AF878" s="212"/>
      <c r="AG878" s="212" t="s">
        <v>288</v>
      </c>
      <c r="AH878" s="212">
        <v>0</v>
      </c>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3" x14ac:dyDescent="0.2">
      <c r="A879" s="219"/>
      <c r="B879" s="220"/>
      <c r="C879" s="249" t="s">
        <v>1504</v>
      </c>
      <c r="D879" s="226"/>
      <c r="E879" s="227"/>
      <c r="F879" s="222"/>
      <c r="G879" s="222"/>
      <c r="H879" s="222"/>
      <c r="I879" s="222"/>
      <c r="J879" s="222"/>
      <c r="K879" s="222"/>
      <c r="L879" s="222"/>
      <c r="M879" s="222"/>
      <c r="N879" s="221"/>
      <c r="O879" s="221"/>
      <c r="P879" s="221"/>
      <c r="Q879" s="221"/>
      <c r="R879" s="222"/>
      <c r="S879" s="222"/>
      <c r="T879" s="222"/>
      <c r="U879" s="222"/>
      <c r="V879" s="222"/>
      <c r="W879" s="222"/>
      <c r="X879" s="222"/>
      <c r="Y879" s="222"/>
      <c r="Z879" s="212"/>
      <c r="AA879" s="212"/>
      <c r="AB879" s="212"/>
      <c r="AC879" s="212"/>
      <c r="AD879" s="212"/>
      <c r="AE879" s="212"/>
      <c r="AF879" s="212"/>
      <c r="AG879" s="212" t="s">
        <v>288</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outlineLevel="3" x14ac:dyDescent="0.2">
      <c r="A880" s="219"/>
      <c r="B880" s="220"/>
      <c r="C880" s="249" t="s">
        <v>1505</v>
      </c>
      <c r="D880" s="226"/>
      <c r="E880" s="227"/>
      <c r="F880" s="222"/>
      <c r="G880" s="222"/>
      <c r="H880" s="222"/>
      <c r="I880" s="222"/>
      <c r="J880" s="222"/>
      <c r="K880" s="222"/>
      <c r="L880" s="222"/>
      <c r="M880" s="222"/>
      <c r="N880" s="221"/>
      <c r="O880" s="221"/>
      <c r="P880" s="221"/>
      <c r="Q880" s="221"/>
      <c r="R880" s="222"/>
      <c r="S880" s="222"/>
      <c r="T880" s="222"/>
      <c r="U880" s="222"/>
      <c r="V880" s="222"/>
      <c r="W880" s="222"/>
      <c r="X880" s="222"/>
      <c r="Y880" s="222"/>
      <c r="Z880" s="212"/>
      <c r="AA880" s="212"/>
      <c r="AB880" s="212"/>
      <c r="AC880" s="212"/>
      <c r="AD880" s="212"/>
      <c r="AE880" s="212"/>
      <c r="AF880" s="212"/>
      <c r="AG880" s="212" t="s">
        <v>288</v>
      </c>
      <c r="AH880" s="212">
        <v>0</v>
      </c>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3" x14ac:dyDescent="0.2">
      <c r="A881" s="219"/>
      <c r="B881" s="220"/>
      <c r="C881" s="249" t="s">
        <v>1506</v>
      </c>
      <c r="D881" s="226"/>
      <c r="E881" s="227"/>
      <c r="F881" s="222"/>
      <c r="G881" s="222"/>
      <c r="H881" s="222"/>
      <c r="I881" s="222"/>
      <c r="J881" s="222"/>
      <c r="K881" s="222"/>
      <c r="L881" s="222"/>
      <c r="M881" s="222"/>
      <c r="N881" s="221"/>
      <c r="O881" s="221"/>
      <c r="P881" s="221"/>
      <c r="Q881" s="221"/>
      <c r="R881" s="222"/>
      <c r="S881" s="222"/>
      <c r="T881" s="222"/>
      <c r="U881" s="222"/>
      <c r="V881" s="222"/>
      <c r="W881" s="222"/>
      <c r="X881" s="222"/>
      <c r="Y881" s="222"/>
      <c r="Z881" s="212"/>
      <c r="AA881" s="212"/>
      <c r="AB881" s="212"/>
      <c r="AC881" s="212"/>
      <c r="AD881" s="212"/>
      <c r="AE881" s="212"/>
      <c r="AF881" s="212"/>
      <c r="AG881" s="212" t="s">
        <v>288</v>
      </c>
      <c r="AH881" s="212">
        <v>0</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outlineLevel="3" x14ac:dyDescent="0.2">
      <c r="A882" s="219"/>
      <c r="B882" s="220"/>
      <c r="C882" s="249" t="s">
        <v>291</v>
      </c>
      <c r="D882" s="226"/>
      <c r="E882" s="227">
        <v>1</v>
      </c>
      <c r="F882" s="222"/>
      <c r="G882" s="222"/>
      <c r="H882" s="222"/>
      <c r="I882" s="222"/>
      <c r="J882" s="222"/>
      <c r="K882" s="222"/>
      <c r="L882" s="222"/>
      <c r="M882" s="222"/>
      <c r="N882" s="221"/>
      <c r="O882" s="221"/>
      <c r="P882" s="221"/>
      <c r="Q882" s="221"/>
      <c r="R882" s="222"/>
      <c r="S882" s="222"/>
      <c r="T882" s="222"/>
      <c r="U882" s="222"/>
      <c r="V882" s="222"/>
      <c r="W882" s="222"/>
      <c r="X882" s="222"/>
      <c r="Y882" s="222"/>
      <c r="Z882" s="212"/>
      <c r="AA882" s="212"/>
      <c r="AB882" s="212"/>
      <c r="AC882" s="212"/>
      <c r="AD882" s="212"/>
      <c r="AE882" s="212"/>
      <c r="AF882" s="212"/>
      <c r="AG882" s="212" t="s">
        <v>288</v>
      </c>
      <c r="AH882" s="212">
        <v>0</v>
      </c>
      <c r="AI882" s="212"/>
      <c r="AJ882" s="212"/>
      <c r="AK882" s="212"/>
      <c r="AL882" s="212"/>
      <c r="AM882" s="212"/>
      <c r="AN882" s="212"/>
      <c r="AO882" s="212"/>
      <c r="AP882" s="212"/>
      <c r="AQ882" s="212"/>
      <c r="AR882" s="212"/>
      <c r="AS882" s="212"/>
      <c r="AT882" s="212"/>
      <c r="AU882" s="212"/>
      <c r="AV882" s="212"/>
      <c r="AW882" s="212"/>
      <c r="AX882" s="212"/>
      <c r="AY882" s="212"/>
      <c r="AZ882" s="212"/>
      <c r="BA882" s="212"/>
      <c r="BB882" s="212"/>
      <c r="BC882" s="212"/>
      <c r="BD882" s="212"/>
      <c r="BE882" s="212"/>
      <c r="BF882" s="212"/>
      <c r="BG882" s="212"/>
      <c r="BH882" s="212"/>
    </row>
    <row r="883" spans="1:60" outlineLevel="1" x14ac:dyDescent="0.2">
      <c r="A883" s="236">
        <v>285</v>
      </c>
      <c r="B883" s="237" t="s">
        <v>1507</v>
      </c>
      <c r="C883" s="247" t="s">
        <v>1508</v>
      </c>
      <c r="D883" s="238" t="s">
        <v>886</v>
      </c>
      <c r="E883" s="239">
        <v>1</v>
      </c>
      <c r="F883" s="240"/>
      <c r="G883" s="241">
        <f>ROUND(E883*F883,2)</f>
        <v>0</v>
      </c>
      <c r="H883" s="240"/>
      <c r="I883" s="241">
        <f>ROUND(E883*H883,2)</f>
        <v>0</v>
      </c>
      <c r="J883" s="240"/>
      <c r="K883" s="241">
        <f>ROUND(E883*J883,2)</f>
        <v>0</v>
      </c>
      <c r="L883" s="241">
        <v>21</v>
      </c>
      <c r="M883" s="241">
        <f>G883*(1+L883/100)</f>
        <v>0</v>
      </c>
      <c r="N883" s="239">
        <v>0</v>
      </c>
      <c r="O883" s="239">
        <f>ROUND(E883*N883,2)</f>
        <v>0</v>
      </c>
      <c r="P883" s="239">
        <v>0</v>
      </c>
      <c r="Q883" s="239">
        <f>ROUND(E883*P883,2)</f>
        <v>0</v>
      </c>
      <c r="R883" s="241"/>
      <c r="S883" s="241" t="s">
        <v>316</v>
      </c>
      <c r="T883" s="242" t="s">
        <v>281</v>
      </c>
      <c r="U883" s="222">
        <v>0</v>
      </c>
      <c r="V883" s="222">
        <f>ROUND(E883*U883,2)</f>
        <v>0</v>
      </c>
      <c r="W883" s="222"/>
      <c r="X883" s="222" t="s">
        <v>399</v>
      </c>
      <c r="Y883" s="222" t="s">
        <v>283</v>
      </c>
      <c r="Z883" s="212"/>
      <c r="AA883" s="212"/>
      <c r="AB883" s="212"/>
      <c r="AC883" s="212"/>
      <c r="AD883" s="212"/>
      <c r="AE883" s="212"/>
      <c r="AF883" s="212"/>
      <c r="AG883" s="212" t="s">
        <v>400</v>
      </c>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2" x14ac:dyDescent="0.2">
      <c r="A884" s="219"/>
      <c r="B884" s="220"/>
      <c r="C884" s="248" t="s">
        <v>1509</v>
      </c>
      <c r="D884" s="244"/>
      <c r="E884" s="244"/>
      <c r="F884" s="244"/>
      <c r="G884" s="244"/>
      <c r="H884" s="222"/>
      <c r="I884" s="222"/>
      <c r="J884" s="222"/>
      <c r="K884" s="222"/>
      <c r="L884" s="222"/>
      <c r="M884" s="222"/>
      <c r="N884" s="221"/>
      <c r="O884" s="221"/>
      <c r="P884" s="221"/>
      <c r="Q884" s="221"/>
      <c r="R884" s="222"/>
      <c r="S884" s="222"/>
      <c r="T884" s="222"/>
      <c r="U884" s="222"/>
      <c r="V884" s="222"/>
      <c r="W884" s="222"/>
      <c r="X884" s="222"/>
      <c r="Y884" s="222"/>
      <c r="Z884" s="212"/>
      <c r="AA884" s="212"/>
      <c r="AB884" s="212"/>
      <c r="AC884" s="212"/>
      <c r="AD884" s="212"/>
      <c r="AE884" s="212"/>
      <c r="AF884" s="212"/>
      <c r="AG884" s="212" t="s">
        <v>286</v>
      </c>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2" x14ac:dyDescent="0.2">
      <c r="A885" s="219"/>
      <c r="B885" s="220"/>
      <c r="C885" s="249" t="s">
        <v>1510</v>
      </c>
      <c r="D885" s="226"/>
      <c r="E885" s="227"/>
      <c r="F885" s="222"/>
      <c r="G885" s="222"/>
      <c r="H885" s="222"/>
      <c r="I885" s="222"/>
      <c r="J885" s="222"/>
      <c r="K885" s="222"/>
      <c r="L885" s="222"/>
      <c r="M885" s="222"/>
      <c r="N885" s="221"/>
      <c r="O885" s="221"/>
      <c r="P885" s="221"/>
      <c r="Q885" s="221"/>
      <c r="R885" s="222"/>
      <c r="S885" s="222"/>
      <c r="T885" s="222"/>
      <c r="U885" s="222"/>
      <c r="V885" s="222"/>
      <c r="W885" s="222"/>
      <c r="X885" s="222"/>
      <c r="Y885" s="222"/>
      <c r="Z885" s="212"/>
      <c r="AA885" s="212"/>
      <c r="AB885" s="212"/>
      <c r="AC885" s="212"/>
      <c r="AD885" s="212"/>
      <c r="AE885" s="212"/>
      <c r="AF885" s="212"/>
      <c r="AG885" s="212" t="s">
        <v>288</v>
      </c>
      <c r="AH885" s="212">
        <v>0</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49" t="s">
        <v>1511</v>
      </c>
      <c r="D886" s="226"/>
      <c r="E886" s="227"/>
      <c r="F886" s="222"/>
      <c r="G886" s="222"/>
      <c r="H886" s="222"/>
      <c r="I886" s="222"/>
      <c r="J886" s="222"/>
      <c r="K886" s="222"/>
      <c r="L886" s="222"/>
      <c r="M886" s="222"/>
      <c r="N886" s="221"/>
      <c r="O886" s="221"/>
      <c r="P886" s="221"/>
      <c r="Q886" s="221"/>
      <c r="R886" s="222"/>
      <c r="S886" s="222"/>
      <c r="T886" s="222"/>
      <c r="U886" s="222"/>
      <c r="V886" s="222"/>
      <c r="W886" s="222"/>
      <c r="X886" s="222"/>
      <c r="Y886" s="222"/>
      <c r="Z886" s="212"/>
      <c r="AA886" s="212"/>
      <c r="AB886" s="212"/>
      <c r="AC886" s="212"/>
      <c r="AD886" s="212"/>
      <c r="AE886" s="212"/>
      <c r="AF886" s="212"/>
      <c r="AG886" s="212" t="s">
        <v>288</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49" t="s">
        <v>1512</v>
      </c>
      <c r="D887" s="226"/>
      <c r="E887" s="227"/>
      <c r="F887" s="222"/>
      <c r="G887" s="222"/>
      <c r="H887" s="222"/>
      <c r="I887" s="222"/>
      <c r="J887" s="222"/>
      <c r="K887" s="222"/>
      <c r="L887" s="222"/>
      <c r="M887" s="222"/>
      <c r="N887" s="221"/>
      <c r="O887" s="221"/>
      <c r="P887" s="221"/>
      <c r="Q887" s="221"/>
      <c r="R887" s="222"/>
      <c r="S887" s="222"/>
      <c r="T887" s="222"/>
      <c r="U887" s="222"/>
      <c r="V887" s="222"/>
      <c r="W887" s="222"/>
      <c r="X887" s="222"/>
      <c r="Y887" s="222"/>
      <c r="Z887" s="212"/>
      <c r="AA887" s="212"/>
      <c r="AB887" s="212"/>
      <c r="AC887" s="212"/>
      <c r="AD887" s="212"/>
      <c r="AE887" s="212"/>
      <c r="AF887" s="212"/>
      <c r="AG887" s="212" t="s">
        <v>288</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outlineLevel="3" x14ac:dyDescent="0.2">
      <c r="A888" s="219"/>
      <c r="B888" s="220"/>
      <c r="C888" s="249" t="s">
        <v>1513</v>
      </c>
      <c r="D888" s="226"/>
      <c r="E888" s="227"/>
      <c r="F888" s="222"/>
      <c r="G888" s="222"/>
      <c r="H888" s="222"/>
      <c r="I888" s="222"/>
      <c r="J888" s="222"/>
      <c r="K888" s="222"/>
      <c r="L888" s="222"/>
      <c r="M888" s="222"/>
      <c r="N888" s="221"/>
      <c r="O888" s="221"/>
      <c r="P888" s="221"/>
      <c r="Q888" s="221"/>
      <c r="R888" s="222"/>
      <c r="S888" s="222"/>
      <c r="T888" s="222"/>
      <c r="U888" s="222"/>
      <c r="V888" s="222"/>
      <c r="W888" s="222"/>
      <c r="X888" s="222"/>
      <c r="Y888" s="222"/>
      <c r="Z888" s="212"/>
      <c r="AA888" s="212"/>
      <c r="AB888" s="212"/>
      <c r="AC888" s="212"/>
      <c r="AD888" s="212"/>
      <c r="AE888" s="212"/>
      <c r="AF888" s="212"/>
      <c r="AG888" s="212" t="s">
        <v>288</v>
      </c>
      <c r="AH888" s="212">
        <v>0</v>
      </c>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3" x14ac:dyDescent="0.2">
      <c r="A889" s="219"/>
      <c r="B889" s="220"/>
      <c r="C889" s="249" t="s">
        <v>1514</v>
      </c>
      <c r="D889" s="226"/>
      <c r="E889" s="227"/>
      <c r="F889" s="222"/>
      <c r="G889" s="222"/>
      <c r="H889" s="222"/>
      <c r="I889" s="222"/>
      <c r="J889" s="222"/>
      <c r="K889" s="222"/>
      <c r="L889" s="222"/>
      <c r="M889" s="222"/>
      <c r="N889" s="221"/>
      <c r="O889" s="221"/>
      <c r="P889" s="221"/>
      <c r="Q889" s="221"/>
      <c r="R889" s="222"/>
      <c r="S889" s="222"/>
      <c r="T889" s="222"/>
      <c r="U889" s="222"/>
      <c r="V889" s="222"/>
      <c r="W889" s="222"/>
      <c r="X889" s="222"/>
      <c r="Y889" s="222"/>
      <c r="Z889" s="212"/>
      <c r="AA889" s="212"/>
      <c r="AB889" s="212"/>
      <c r="AC889" s="212"/>
      <c r="AD889" s="212"/>
      <c r="AE889" s="212"/>
      <c r="AF889" s="212"/>
      <c r="AG889" s="212" t="s">
        <v>288</v>
      </c>
      <c r="AH889" s="212">
        <v>0</v>
      </c>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3" x14ac:dyDescent="0.2">
      <c r="A890" s="219"/>
      <c r="B890" s="220"/>
      <c r="C890" s="249" t="s">
        <v>387</v>
      </c>
      <c r="D890" s="226"/>
      <c r="E890" s="227">
        <v>1</v>
      </c>
      <c r="F890" s="222"/>
      <c r="G890" s="222"/>
      <c r="H890" s="222"/>
      <c r="I890" s="222"/>
      <c r="J890" s="222"/>
      <c r="K890" s="222"/>
      <c r="L890" s="222"/>
      <c r="M890" s="222"/>
      <c r="N890" s="221"/>
      <c r="O890" s="221"/>
      <c r="P890" s="221"/>
      <c r="Q890" s="221"/>
      <c r="R890" s="222"/>
      <c r="S890" s="222"/>
      <c r="T890" s="222"/>
      <c r="U890" s="222"/>
      <c r="V890" s="222"/>
      <c r="W890" s="222"/>
      <c r="X890" s="222"/>
      <c r="Y890" s="222"/>
      <c r="Z890" s="212"/>
      <c r="AA890" s="212"/>
      <c r="AB890" s="212"/>
      <c r="AC890" s="212"/>
      <c r="AD890" s="212"/>
      <c r="AE890" s="212"/>
      <c r="AF890" s="212"/>
      <c r="AG890" s="212" t="s">
        <v>288</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1" x14ac:dyDescent="0.2">
      <c r="A891" s="236">
        <v>286</v>
      </c>
      <c r="B891" s="237" t="s">
        <v>1515</v>
      </c>
      <c r="C891" s="247" t="s">
        <v>1516</v>
      </c>
      <c r="D891" s="238" t="s">
        <v>886</v>
      </c>
      <c r="E891" s="239">
        <v>1</v>
      </c>
      <c r="F891" s="240"/>
      <c r="G891" s="241">
        <f>ROUND(E891*F891,2)</f>
        <v>0</v>
      </c>
      <c r="H891" s="240"/>
      <c r="I891" s="241">
        <f>ROUND(E891*H891,2)</f>
        <v>0</v>
      </c>
      <c r="J891" s="240"/>
      <c r="K891" s="241">
        <f>ROUND(E891*J891,2)</f>
        <v>0</v>
      </c>
      <c r="L891" s="241">
        <v>21</v>
      </c>
      <c r="M891" s="241">
        <f>G891*(1+L891/100)</f>
        <v>0</v>
      </c>
      <c r="N891" s="239">
        <v>0</v>
      </c>
      <c r="O891" s="239">
        <f>ROUND(E891*N891,2)</f>
        <v>0</v>
      </c>
      <c r="P891" s="239">
        <v>0</v>
      </c>
      <c r="Q891" s="239">
        <f>ROUND(E891*P891,2)</f>
        <v>0</v>
      </c>
      <c r="R891" s="241"/>
      <c r="S891" s="241" t="s">
        <v>316</v>
      </c>
      <c r="T891" s="242" t="s">
        <v>281</v>
      </c>
      <c r="U891" s="222">
        <v>0</v>
      </c>
      <c r="V891" s="222">
        <f>ROUND(E891*U891,2)</f>
        <v>0</v>
      </c>
      <c r="W891" s="222"/>
      <c r="X891" s="222" t="s">
        <v>399</v>
      </c>
      <c r="Y891" s="222" t="s">
        <v>283</v>
      </c>
      <c r="Z891" s="212"/>
      <c r="AA891" s="212"/>
      <c r="AB891" s="212"/>
      <c r="AC891" s="212"/>
      <c r="AD891" s="212"/>
      <c r="AE891" s="212"/>
      <c r="AF891" s="212"/>
      <c r="AG891" s="212" t="s">
        <v>400</v>
      </c>
      <c r="AH891" s="212"/>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2" x14ac:dyDescent="0.2">
      <c r="A892" s="219"/>
      <c r="B892" s="220"/>
      <c r="C892" s="248" t="s">
        <v>1517</v>
      </c>
      <c r="D892" s="244"/>
      <c r="E892" s="244"/>
      <c r="F892" s="244"/>
      <c r="G892" s="244"/>
      <c r="H892" s="222"/>
      <c r="I892" s="222"/>
      <c r="J892" s="222"/>
      <c r="K892" s="222"/>
      <c r="L892" s="222"/>
      <c r="M892" s="222"/>
      <c r="N892" s="221"/>
      <c r="O892" s="221"/>
      <c r="P892" s="221"/>
      <c r="Q892" s="221"/>
      <c r="R892" s="222"/>
      <c r="S892" s="222"/>
      <c r="T892" s="222"/>
      <c r="U892" s="222"/>
      <c r="V892" s="222"/>
      <c r="W892" s="222"/>
      <c r="X892" s="222"/>
      <c r="Y892" s="222"/>
      <c r="Z892" s="212"/>
      <c r="AA892" s="212"/>
      <c r="AB892" s="212"/>
      <c r="AC892" s="212"/>
      <c r="AD892" s="212"/>
      <c r="AE892" s="212"/>
      <c r="AF892" s="212"/>
      <c r="AG892" s="212" t="s">
        <v>286</v>
      </c>
      <c r="AH892" s="212"/>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2" x14ac:dyDescent="0.2">
      <c r="A893" s="219"/>
      <c r="B893" s="220"/>
      <c r="C893" s="249" t="s">
        <v>1518</v>
      </c>
      <c r="D893" s="226"/>
      <c r="E893" s="227"/>
      <c r="F893" s="222"/>
      <c r="G893" s="222"/>
      <c r="H893" s="222"/>
      <c r="I893" s="222"/>
      <c r="J893" s="222"/>
      <c r="K893" s="222"/>
      <c r="L893" s="222"/>
      <c r="M893" s="222"/>
      <c r="N893" s="221"/>
      <c r="O893" s="221"/>
      <c r="P893" s="221"/>
      <c r="Q893" s="221"/>
      <c r="R893" s="222"/>
      <c r="S893" s="222"/>
      <c r="T893" s="222"/>
      <c r="U893" s="222"/>
      <c r="V893" s="222"/>
      <c r="W893" s="222"/>
      <c r="X893" s="222"/>
      <c r="Y893" s="222"/>
      <c r="Z893" s="212"/>
      <c r="AA893" s="212"/>
      <c r="AB893" s="212"/>
      <c r="AC893" s="212"/>
      <c r="AD893" s="212"/>
      <c r="AE893" s="212"/>
      <c r="AF893" s="212"/>
      <c r="AG893" s="212" t="s">
        <v>288</v>
      </c>
      <c r="AH893" s="212">
        <v>0</v>
      </c>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3" x14ac:dyDescent="0.2">
      <c r="A894" s="219"/>
      <c r="B894" s="220"/>
      <c r="C894" s="249" t="s">
        <v>1519</v>
      </c>
      <c r="D894" s="226"/>
      <c r="E894" s="227"/>
      <c r="F894" s="222"/>
      <c r="G894" s="222"/>
      <c r="H894" s="222"/>
      <c r="I894" s="222"/>
      <c r="J894" s="222"/>
      <c r="K894" s="222"/>
      <c r="L894" s="222"/>
      <c r="M894" s="222"/>
      <c r="N894" s="221"/>
      <c r="O894" s="221"/>
      <c r="P894" s="221"/>
      <c r="Q894" s="221"/>
      <c r="R894" s="222"/>
      <c r="S894" s="222"/>
      <c r="T894" s="222"/>
      <c r="U894" s="222"/>
      <c r="V894" s="222"/>
      <c r="W894" s="222"/>
      <c r="X894" s="222"/>
      <c r="Y894" s="222"/>
      <c r="Z894" s="212"/>
      <c r="AA894" s="212"/>
      <c r="AB894" s="212"/>
      <c r="AC894" s="212"/>
      <c r="AD894" s="212"/>
      <c r="AE894" s="212"/>
      <c r="AF894" s="212"/>
      <c r="AG894" s="212" t="s">
        <v>288</v>
      </c>
      <c r="AH894" s="212">
        <v>0</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
      <c r="A895" s="219"/>
      <c r="B895" s="220"/>
      <c r="C895" s="249" t="s">
        <v>1520</v>
      </c>
      <c r="D895" s="226"/>
      <c r="E895" s="227"/>
      <c r="F895" s="222"/>
      <c r="G895" s="222"/>
      <c r="H895" s="222"/>
      <c r="I895" s="222"/>
      <c r="J895" s="222"/>
      <c r="K895" s="222"/>
      <c r="L895" s="222"/>
      <c r="M895" s="222"/>
      <c r="N895" s="221"/>
      <c r="O895" s="221"/>
      <c r="P895" s="221"/>
      <c r="Q895" s="221"/>
      <c r="R895" s="222"/>
      <c r="S895" s="222"/>
      <c r="T895" s="222"/>
      <c r="U895" s="222"/>
      <c r="V895" s="222"/>
      <c r="W895" s="222"/>
      <c r="X895" s="222"/>
      <c r="Y895" s="222"/>
      <c r="Z895" s="212"/>
      <c r="AA895" s="212"/>
      <c r="AB895" s="212"/>
      <c r="AC895" s="212"/>
      <c r="AD895" s="212"/>
      <c r="AE895" s="212"/>
      <c r="AF895" s="212"/>
      <c r="AG895" s="212" t="s">
        <v>288</v>
      </c>
      <c r="AH895" s="212">
        <v>0</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49" t="s">
        <v>1521</v>
      </c>
      <c r="D896" s="226"/>
      <c r="E896" s="227"/>
      <c r="F896" s="222"/>
      <c r="G896" s="222"/>
      <c r="H896" s="222"/>
      <c r="I896" s="222"/>
      <c r="J896" s="222"/>
      <c r="K896" s="222"/>
      <c r="L896" s="222"/>
      <c r="M896" s="222"/>
      <c r="N896" s="221"/>
      <c r="O896" s="221"/>
      <c r="P896" s="221"/>
      <c r="Q896" s="221"/>
      <c r="R896" s="222"/>
      <c r="S896" s="222"/>
      <c r="T896" s="222"/>
      <c r="U896" s="222"/>
      <c r="V896" s="222"/>
      <c r="W896" s="222"/>
      <c r="X896" s="222"/>
      <c r="Y896" s="222"/>
      <c r="Z896" s="212"/>
      <c r="AA896" s="212"/>
      <c r="AB896" s="212"/>
      <c r="AC896" s="212"/>
      <c r="AD896" s="212"/>
      <c r="AE896" s="212"/>
      <c r="AF896" s="212"/>
      <c r="AG896" s="212" t="s">
        <v>288</v>
      </c>
      <c r="AH896" s="212">
        <v>0</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outlineLevel="3" x14ac:dyDescent="0.2">
      <c r="A897" s="219"/>
      <c r="B897" s="220"/>
      <c r="C897" s="249" t="s">
        <v>1522</v>
      </c>
      <c r="D897" s="226"/>
      <c r="E897" s="227"/>
      <c r="F897" s="222"/>
      <c r="G897" s="222"/>
      <c r="H897" s="222"/>
      <c r="I897" s="222"/>
      <c r="J897" s="222"/>
      <c r="K897" s="222"/>
      <c r="L897" s="222"/>
      <c r="M897" s="222"/>
      <c r="N897" s="221"/>
      <c r="O897" s="221"/>
      <c r="P897" s="221"/>
      <c r="Q897" s="221"/>
      <c r="R897" s="222"/>
      <c r="S897" s="222"/>
      <c r="T897" s="222"/>
      <c r="U897" s="222"/>
      <c r="V897" s="222"/>
      <c r="W897" s="222"/>
      <c r="X897" s="222"/>
      <c r="Y897" s="222"/>
      <c r="Z897" s="212"/>
      <c r="AA897" s="212"/>
      <c r="AB897" s="212"/>
      <c r="AC897" s="212"/>
      <c r="AD897" s="212"/>
      <c r="AE897" s="212"/>
      <c r="AF897" s="212"/>
      <c r="AG897" s="212" t="s">
        <v>288</v>
      </c>
      <c r="AH897" s="212">
        <v>0</v>
      </c>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3" x14ac:dyDescent="0.2">
      <c r="A898" s="219"/>
      <c r="B898" s="220"/>
      <c r="C898" s="249" t="s">
        <v>387</v>
      </c>
      <c r="D898" s="226"/>
      <c r="E898" s="227">
        <v>1</v>
      </c>
      <c r="F898" s="222"/>
      <c r="G898" s="222"/>
      <c r="H898" s="222"/>
      <c r="I898" s="222"/>
      <c r="J898" s="222"/>
      <c r="K898" s="222"/>
      <c r="L898" s="222"/>
      <c r="M898" s="222"/>
      <c r="N898" s="221"/>
      <c r="O898" s="221"/>
      <c r="P898" s="221"/>
      <c r="Q898" s="221"/>
      <c r="R898" s="222"/>
      <c r="S898" s="222"/>
      <c r="T898" s="222"/>
      <c r="U898" s="222"/>
      <c r="V898" s="222"/>
      <c r="W898" s="222"/>
      <c r="X898" s="222"/>
      <c r="Y898" s="222"/>
      <c r="Z898" s="212"/>
      <c r="AA898" s="212"/>
      <c r="AB898" s="212"/>
      <c r="AC898" s="212"/>
      <c r="AD898" s="212"/>
      <c r="AE898" s="212"/>
      <c r="AF898" s="212"/>
      <c r="AG898" s="212" t="s">
        <v>288</v>
      </c>
      <c r="AH898" s="212">
        <v>0</v>
      </c>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1" x14ac:dyDescent="0.2">
      <c r="A899" s="236">
        <v>287</v>
      </c>
      <c r="B899" s="237" t="s">
        <v>1523</v>
      </c>
      <c r="C899" s="247" t="s">
        <v>1524</v>
      </c>
      <c r="D899" s="238" t="s">
        <v>886</v>
      </c>
      <c r="E899" s="239">
        <v>1</v>
      </c>
      <c r="F899" s="240"/>
      <c r="G899" s="241">
        <f>ROUND(E899*F899,2)</f>
        <v>0</v>
      </c>
      <c r="H899" s="240"/>
      <c r="I899" s="241">
        <f>ROUND(E899*H899,2)</f>
        <v>0</v>
      </c>
      <c r="J899" s="240"/>
      <c r="K899" s="241">
        <f>ROUND(E899*J899,2)</f>
        <v>0</v>
      </c>
      <c r="L899" s="241">
        <v>21</v>
      </c>
      <c r="M899" s="241">
        <f>G899*(1+L899/100)</f>
        <v>0</v>
      </c>
      <c r="N899" s="239">
        <v>0</v>
      </c>
      <c r="O899" s="239">
        <f>ROUND(E899*N899,2)</f>
        <v>0</v>
      </c>
      <c r="P899" s="239">
        <v>0</v>
      </c>
      <c r="Q899" s="239">
        <f>ROUND(E899*P899,2)</f>
        <v>0</v>
      </c>
      <c r="R899" s="241"/>
      <c r="S899" s="241" t="s">
        <v>316</v>
      </c>
      <c r="T899" s="242" t="s">
        <v>281</v>
      </c>
      <c r="U899" s="222">
        <v>0</v>
      </c>
      <c r="V899" s="222">
        <f>ROUND(E899*U899,2)</f>
        <v>0</v>
      </c>
      <c r="W899" s="222"/>
      <c r="X899" s="222" t="s">
        <v>399</v>
      </c>
      <c r="Y899" s="222" t="s">
        <v>283</v>
      </c>
      <c r="Z899" s="212"/>
      <c r="AA899" s="212"/>
      <c r="AB899" s="212"/>
      <c r="AC899" s="212"/>
      <c r="AD899" s="212"/>
      <c r="AE899" s="212"/>
      <c r="AF899" s="212"/>
      <c r="AG899" s="212" t="s">
        <v>400</v>
      </c>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2" x14ac:dyDescent="0.2">
      <c r="A900" s="219"/>
      <c r="B900" s="220"/>
      <c r="C900" s="248" t="s">
        <v>1525</v>
      </c>
      <c r="D900" s="244"/>
      <c r="E900" s="244"/>
      <c r="F900" s="244"/>
      <c r="G900" s="244"/>
      <c r="H900" s="222"/>
      <c r="I900" s="222"/>
      <c r="J900" s="222"/>
      <c r="K900" s="222"/>
      <c r="L900" s="222"/>
      <c r="M900" s="222"/>
      <c r="N900" s="221"/>
      <c r="O900" s="221"/>
      <c r="P900" s="221"/>
      <c r="Q900" s="221"/>
      <c r="R900" s="222"/>
      <c r="S900" s="222"/>
      <c r="T900" s="222"/>
      <c r="U900" s="222"/>
      <c r="V900" s="222"/>
      <c r="W900" s="222"/>
      <c r="X900" s="222"/>
      <c r="Y900" s="222"/>
      <c r="Z900" s="212"/>
      <c r="AA900" s="212"/>
      <c r="AB900" s="212"/>
      <c r="AC900" s="212"/>
      <c r="AD900" s="212"/>
      <c r="AE900" s="212"/>
      <c r="AF900" s="212"/>
      <c r="AG900" s="212" t="s">
        <v>286</v>
      </c>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1" x14ac:dyDescent="0.2">
      <c r="A901" s="236">
        <v>288</v>
      </c>
      <c r="B901" s="237" t="s">
        <v>1526</v>
      </c>
      <c r="C901" s="247" t="s">
        <v>1527</v>
      </c>
      <c r="D901" s="238" t="s">
        <v>886</v>
      </c>
      <c r="E901" s="239">
        <v>6</v>
      </c>
      <c r="F901" s="240"/>
      <c r="G901" s="241">
        <f>ROUND(E901*F901,2)</f>
        <v>0</v>
      </c>
      <c r="H901" s="240"/>
      <c r="I901" s="241">
        <f>ROUND(E901*H901,2)</f>
        <v>0</v>
      </c>
      <c r="J901" s="240"/>
      <c r="K901" s="241">
        <f>ROUND(E901*J901,2)</f>
        <v>0</v>
      </c>
      <c r="L901" s="241">
        <v>21</v>
      </c>
      <c r="M901" s="241">
        <f>G901*(1+L901/100)</f>
        <v>0</v>
      </c>
      <c r="N901" s="239">
        <v>0</v>
      </c>
      <c r="O901" s="239">
        <f>ROUND(E901*N901,2)</f>
        <v>0</v>
      </c>
      <c r="P901" s="239">
        <v>0</v>
      </c>
      <c r="Q901" s="239">
        <f>ROUND(E901*P901,2)</f>
        <v>0</v>
      </c>
      <c r="R901" s="241"/>
      <c r="S901" s="241" t="s">
        <v>316</v>
      </c>
      <c r="T901" s="242" t="s">
        <v>281</v>
      </c>
      <c r="U901" s="222">
        <v>0</v>
      </c>
      <c r="V901" s="222">
        <f>ROUND(E901*U901,2)</f>
        <v>0</v>
      </c>
      <c r="W901" s="222"/>
      <c r="X901" s="222" t="s">
        <v>399</v>
      </c>
      <c r="Y901" s="222" t="s">
        <v>283</v>
      </c>
      <c r="Z901" s="212"/>
      <c r="AA901" s="212"/>
      <c r="AB901" s="212"/>
      <c r="AC901" s="212"/>
      <c r="AD901" s="212"/>
      <c r="AE901" s="212"/>
      <c r="AF901" s="212"/>
      <c r="AG901" s="212" t="s">
        <v>400</v>
      </c>
      <c r="AH901" s="212"/>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2" x14ac:dyDescent="0.2">
      <c r="A902" s="219"/>
      <c r="B902" s="220"/>
      <c r="C902" s="248" t="s">
        <v>1528</v>
      </c>
      <c r="D902" s="244"/>
      <c r="E902" s="244"/>
      <c r="F902" s="244"/>
      <c r="G902" s="244"/>
      <c r="H902" s="222"/>
      <c r="I902" s="222"/>
      <c r="J902" s="222"/>
      <c r="K902" s="222"/>
      <c r="L902" s="222"/>
      <c r="M902" s="222"/>
      <c r="N902" s="221"/>
      <c r="O902" s="221"/>
      <c r="P902" s="221"/>
      <c r="Q902" s="221"/>
      <c r="R902" s="222"/>
      <c r="S902" s="222"/>
      <c r="T902" s="222"/>
      <c r="U902" s="222"/>
      <c r="V902" s="222"/>
      <c r="W902" s="222"/>
      <c r="X902" s="222"/>
      <c r="Y902" s="222"/>
      <c r="Z902" s="212"/>
      <c r="AA902" s="212"/>
      <c r="AB902" s="212"/>
      <c r="AC902" s="212"/>
      <c r="AD902" s="212"/>
      <c r="AE902" s="212"/>
      <c r="AF902" s="212"/>
      <c r="AG902" s="212" t="s">
        <v>286</v>
      </c>
      <c r="AH902" s="212"/>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outlineLevel="2" x14ac:dyDescent="0.2">
      <c r="A903" s="219"/>
      <c r="B903" s="220"/>
      <c r="C903" s="249" t="s">
        <v>1529</v>
      </c>
      <c r="D903" s="226"/>
      <c r="E903" s="227"/>
      <c r="F903" s="222"/>
      <c r="G903" s="222"/>
      <c r="H903" s="222"/>
      <c r="I903" s="222"/>
      <c r="J903" s="222"/>
      <c r="K903" s="222"/>
      <c r="L903" s="222"/>
      <c r="M903" s="222"/>
      <c r="N903" s="221"/>
      <c r="O903" s="221"/>
      <c r="P903" s="221"/>
      <c r="Q903" s="221"/>
      <c r="R903" s="222"/>
      <c r="S903" s="222"/>
      <c r="T903" s="222"/>
      <c r="U903" s="222"/>
      <c r="V903" s="222"/>
      <c r="W903" s="222"/>
      <c r="X903" s="222"/>
      <c r="Y903" s="222"/>
      <c r="Z903" s="212"/>
      <c r="AA903" s="212"/>
      <c r="AB903" s="212"/>
      <c r="AC903" s="212"/>
      <c r="AD903" s="212"/>
      <c r="AE903" s="212"/>
      <c r="AF903" s="212"/>
      <c r="AG903" s="212" t="s">
        <v>288</v>
      </c>
      <c r="AH903" s="212">
        <v>0</v>
      </c>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3" x14ac:dyDescent="0.2">
      <c r="A904" s="219"/>
      <c r="B904" s="220"/>
      <c r="C904" s="249" t="s">
        <v>1530</v>
      </c>
      <c r="D904" s="226"/>
      <c r="E904" s="227"/>
      <c r="F904" s="222"/>
      <c r="G904" s="222"/>
      <c r="H904" s="222"/>
      <c r="I904" s="222"/>
      <c r="J904" s="222"/>
      <c r="K904" s="222"/>
      <c r="L904" s="222"/>
      <c r="M904" s="222"/>
      <c r="N904" s="221"/>
      <c r="O904" s="221"/>
      <c r="P904" s="221"/>
      <c r="Q904" s="221"/>
      <c r="R904" s="222"/>
      <c r="S904" s="222"/>
      <c r="T904" s="222"/>
      <c r="U904" s="222"/>
      <c r="V904" s="222"/>
      <c r="W904" s="222"/>
      <c r="X904" s="222"/>
      <c r="Y904" s="222"/>
      <c r="Z904" s="212"/>
      <c r="AA904" s="212"/>
      <c r="AB904" s="212"/>
      <c r="AC904" s="212"/>
      <c r="AD904" s="212"/>
      <c r="AE904" s="212"/>
      <c r="AF904" s="212"/>
      <c r="AG904" s="212" t="s">
        <v>288</v>
      </c>
      <c r="AH904" s="212">
        <v>0</v>
      </c>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3" x14ac:dyDescent="0.2">
      <c r="A905" s="219"/>
      <c r="B905" s="220"/>
      <c r="C905" s="249" t="s">
        <v>1531</v>
      </c>
      <c r="D905" s="226"/>
      <c r="E905" s="227"/>
      <c r="F905" s="222"/>
      <c r="G905" s="222"/>
      <c r="H905" s="222"/>
      <c r="I905" s="222"/>
      <c r="J905" s="222"/>
      <c r="K905" s="222"/>
      <c r="L905" s="222"/>
      <c r="M905" s="222"/>
      <c r="N905" s="221"/>
      <c r="O905" s="221"/>
      <c r="P905" s="221"/>
      <c r="Q905" s="221"/>
      <c r="R905" s="222"/>
      <c r="S905" s="222"/>
      <c r="T905" s="222"/>
      <c r="U905" s="222"/>
      <c r="V905" s="222"/>
      <c r="W905" s="222"/>
      <c r="X905" s="222"/>
      <c r="Y905" s="222"/>
      <c r="Z905" s="212"/>
      <c r="AA905" s="212"/>
      <c r="AB905" s="212"/>
      <c r="AC905" s="212"/>
      <c r="AD905" s="212"/>
      <c r="AE905" s="212"/>
      <c r="AF905" s="212"/>
      <c r="AG905" s="212" t="s">
        <v>288</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49" t="s">
        <v>1532</v>
      </c>
      <c r="D906" s="226"/>
      <c r="E906" s="227"/>
      <c r="F906" s="222"/>
      <c r="G906" s="222"/>
      <c r="H906" s="222"/>
      <c r="I906" s="222"/>
      <c r="J906" s="222"/>
      <c r="K906" s="222"/>
      <c r="L906" s="222"/>
      <c r="M906" s="222"/>
      <c r="N906" s="221"/>
      <c r="O906" s="221"/>
      <c r="P906" s="221"/>
      <c r="Q906" s="221"/>
      <c r="R906" s="222"/>
      <c r="S906" s="222"/>
      <c r="T906" s="222"/>
      <c r="U906" s="222"/>
      <c r="V906" s="222"/>
      <c r="W906" s="222"/>
      <c r="X906" s="222"/>
      <c r="Y906" s="222"/>
      <c r="Z906" s="212"/>
      <c r="AA906" s="212"/>
      <c r="AB906" s="212"/>
      <c r="AC906" s="212"/>
      <c r="AD906" s="212"/>
      <c r="AE906" s="212"/>
      <c r="AF906" s="212"/>
      <c r="AG906" s="212" t="s">
        <v>288</v>
      </c>
      <c r="AH906" s="212">
        <v>0</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3" x14ac:dyDescent="0.2">
      <c r="A907" s="219"/>
      <c r="B907" s="220"/>
      <c r="C907" s="249" t="s">
        <v>1533</v>
      </c>
      <c r="D907" s="226"/>
      <c r="E907" s="227">
        <v>6</v>
      </c>
      <c r="F907" s="222"/>
      <c r="G907" s="222"/>
      <c r="H907" s="222"/>
      <c r="I907" s="222"/>
      <c r="J907" s="222"/>
      <c r="K907" s="222"/>
      <c r="L907" s="222"/>
      <c r="M907" s="222"/>
      <c r="N907" s="221"/>
      <c r="O907" s="221"/>
      <c r="P907" s="221"/>
      <c r="Q907" s="221"/>
      <c r="R907" s="222"/>
      <c r="S907" s="222"/>
      <c r="T907" s="222"/>
      <c r="U907" s="222"/>
      <c r="V907" s="222"/>
      <c r="W907" s="222"/>
      <c r="X907" s="222"/>
      <c r="Y907" s="222"/>
      <c r="Z907" s="212"/>
      <c r="AA907" s="212"/>
      <c r="AB907" s="212"/>
      <c r="AC907" s="212"/>
      <c r="AD907" s="212"/>
      <c r="AE907" s="212"/>
      <c r="AF907" s="212"/>
      <c r="AG907" s="212" t="s">
        <v>288</v>
      </c>
      <c r="AH907" s="212">
        <v>0</v>
      </c>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outlineLevel="1" x14ac:dyDescent="0.2">
      <c r="A908" s="236">
        <v>289</v>
      </c>
      <c r="B908" s="237" t="s">
        <v>1534</v>
      </c>
      <c r="C908" s="247" t="s">
        <v>1535</v>
      </c>
      <c r="D908" s="238" t="s">
        <v>1105</v>
      </c>
      <c r="E908" s="239">
        <v>1</v>
      </c>
      <c r="F908" s="240"/>
      <c r="G908" s="241">
        <f>ROUND(E908*F908,2)</f>
        <v>0</v>
      </c>
      <c r="H908" s="240"/>
      <c r="I908" s="241">
        <f>ROUND(E908*H908,2)</f>
        <v>0</v>
      </c>
      <c r="J908" s="240"/>
      <c r="K908" s="241">
        <f>ROUND(E908*J908,2)</f>
        <v>0</v>
      </c>
      <c r="L908" s="241">
        <v>21</v>
      </c>
      <c r="M908" s="241">
        <f>G908*(1+L908/100)</f>
        <v>0</v>
      </c>
      <c r="N908" s="239">
        <v>0</v>
      </c>
      <c r="O908" s="239">
        <f>ROUND(E908*N908,2)</f>
        <v>0</v>
      </c>
      <c r="P908" s="239">
        <v>0</v>
      </c>
      <c r="Q908" s="239">
        <f>ROUND(E908*P908,2)</f>
        <v>0</v>
      </c>
      <c r="R908" s="241"/>
      <c r="S908" s="241" t="s">
        <v>316</v>
      </c>
      <c r="T908" s="242" t="s">
        <v>281</v>
      </c>
      <c r="U908" s="222">
        <v>0</v>
      </c>
      <c r="V908" s="222">
        <f>ROUND(E908*U908,2)</f>
        <v>0</v>
      </c>
      <c r="W908" s="222"/>
      <c r="X908" s="222" t="s">
        <v>399</v>
      </c>
      <c r="Y908" s="222" t="s">
        <v>283</v>
      </c>
      <c r="Z908" s="212"/>
      <c r="AA908" s="212"/>
      <c r="AB908" s="212"/>
      <c r="AC908" s="212"/>
      <c r="AD908" s="212"/>
      <c r="AE908" s="212"/>
      <c r="AF908" s="212"/>
      <c r="AG908" s="212" t="s">
        <v>400</v>
      </c>
      <c r="AH908" s="212"/>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2" x14ac:dyDescent="0.2">
      <c r="A909" s="219"/>
      <c r="B909" s="220"/>
      <c r="C909" s="249" t="s">
        <v>1536</v>
      </c>
      <c r="D909" s="226"/>
      <c r="E909" s="227"/>
      <c r="F909" s="222"/>
      <c r="G909" s="222"/>
      <c r="H909" s="222"/>
      <c r="I909" s="222"/>
      <c r="J909" s="222"/>
      <c r="K909" s="222"/>
      <c r="L909" s="222"/>
      <c r="M909" s="222"/>
      <c r="N909" s="221"/>
      <c r="O909" s="221"/>
      <c r="P909" s="221"/>
      <c r="Q909" s="221"/>
      <c r="R909" s="222"/>
      <c r="S909" s="222"/>
      <c r="T909" s="222"/>
      <c r="U909" s="222"/>
      <c r="V909" s="222"/>
      <c r="W909" s="222"/>
      <c r="X909" s="222"/>
      <c r="Y909" s="222"/>
      <c r="Z909" s="212"/>
      <c r="AA909" s="212"/>
      <c r="AB909" s="212"/>
      <c r="AC909" s="212"/>
      <c r="AD909" s="212"/>
      <c r="AE909" s="212"/>
      <c r="AF909" s="212"/>
      <c r="AG909" s="212" t="s">
        <v>288</v>
      </c>
      <c r="AH909" s="212">
        <v>0</v>
      </c>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3" x14ac:dyDescent="0.2">
      <c r="A910" s="219"/>
      <c r="B910" s="220"/>
      <c r="C910" s="249" t="s">
        <v>1537</v>
      </c>
      <c r="D910" s="226"/>
      <c r="E910" s="227"/>
      <c r="F910" s="222"/>
      <c r="G910" s="222"/>
      <c r="H910" s="222"/>
      <c r="I910" s="222"/>
      <c r="J910" s="222"/>
      <c r="K910" s="222"/>
      <c r="L910" s="222"/>
      <c r="M910" s="222"/>
      <c r="N910" s="221"/>
      <c r="O910" s="221"/>
      <c r="P910" s="221"/>
      <c r="Q910" s="221"/>
      <c r="R910" s="222"/>
      <c r="S910" s="222"/>
      <c r="T910" s="222"/>
      <c r="U910" s="222"/>
      <c r="V910" s="222"/>
      <c r="W910" s="222"/>
      <c r="X910" s="222"/>
      <c r="Y910" s="222"/>
      <c r="Z910" s="212"/>
      <c r="AA910" s="212"/>
      <c r="AB910" s="212"/>
      <c r="AC910" s="212"/>
      <c r="AD910" s="212"/>
      <c r="AE910" s="212"/>
      <c r="AF910" s="212"/>
      <c r="AG910" s="212" t="s">
        <v>288</v>
      </c>
      <c r="AH910" s="212">
        <v>0</v>
      </c>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3" x14ac:dyDescent="0.2">
      <c r="A911" s="219"/>
      <c r="B911" s="220"/>
      <c r="C911" s="249" t="s">
        <v>1538</v>
      </c>
      <c r="D911" s="226"/>
      <c r="E911" s="227"/>
      <c r="F911" s="222"/>
      <c r="G911" s="222"/>
      <c r="H911" s="222"/>
      <c r="I911" s="222"/>
      <c r="J911" s="222"/>
      <c r="K911" s="222"/>
      <c r="L911" s="222"/>
      <c r="M911" s="222"/>
      <c r="N911" s="221"/>
      <c r="O911" s="221"/>
      <c r="P911" s="221"/>
      <c r="Q911" s="221"/>
      <c r="R911" s="222"/>
      <c r="S911" s="222"/>
      <c r="T911" s="222"/>
      <c r="U911" s="222"/>
      <c r="V911" s="222"/>
      <c r="W911" s="222"/>
      <c r="X911" s="222"/>
      <c r="Y911" s="222"/>
      <c r="Z911" s="212"/>
      <c r="AA911" s="212"/>
      <c r="AB911" s="212"/>
      <c r="AC911" s="212"/>
      <c r="AD911" s="212"/>
      <c r="AE911" s="212"/>
      <c r="AF911" s="212"/>
      <c r="AG911" s="212" t="s">
        <v>288</v>
      </c>
      <c r="AH911" s="212">
        <v>0</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outlineLevel="3" x14ac:dyDescent="0.2">
      <c r="A912" s="219"/>
      <c r="B912" s="220"/>
      <c r="C912" s="249" t="s">
        <v>1539</v>
      </c>
      <c r="D912" s="226"/>
      <c r="E912" s="227"/>
      <c r="F912" s="222"/>
      <c r="G912" s="222"/>
      <c r="H912" s="222"/>
      <c r="I912" s="222"/>
      <c r="J912" s="222"/>
      <c r="K912" s="222"/>
      <c r="L912" s="222"/>
      <c r="M912" s="222"/>
      <c r="N912" s="221"/>
      <c r="O912" s="221"/>
      <c r="P912" s="221"/>
      <c r="Q912" s="221"/>
      <c r="R912" s="222"/>
      <c r="S912" s="222"/>
      <c r="T912" s="222"/>
      <c r="U912" s="222"/>
      <c r="V912" s="222"/>
      <c r="W912" s="222"/>
      <c r="X912" s="222"/>
      <c r="Y912" s="222"/>
      <c r="Z912" s="212"/>
      <c r="AA912" s="212"/>
      <c r="AB912" s="212"/>
      <c r="AC912" s="212"/>
      <c r="AD912" s="212"/>
      <c r="AE912" s="212"/>
      <c r="AF912" s="212"/>
      <c r="AG912" s="212" t="s">
        <v>288</v>
      </c>
      <c r="AH912" s="212">
        <v>0</v>
      </c>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3" x14ac:dyDescent="0.2">
      <c r="A913" s="219"/>
      <c r="B913" s="220"/>
      <c r="C913" s="249" t="s">
        <v>1540</v>
      </c>
      <c r="D913" s="226"/>
      <c r="E913" s="227"/>
      <c r="F913" s="222"/>
      <c r="G913" s="222"/>
      <c r="H913" s="222"/>
      <c r="I913" s="222"/>
      <c r="J913" s="222"/>
      <c r="K913" s="222"/>
      <c r="L913" s="222"/>
      <c r="M913" s="222"/>
      <c r="N913" s="221"/>
      <c r="O913" s="221"/>
      <c r="P913" s="221"/>
      <c r="Q913" s="221"/>
      <c r="R913" s="222"/>
      <c r="S913" s="222"/>
      <c r="T913" s="222"/>
      <c r="U913" s="222"/>
      <c r="V913" s="222"/>
      <c r="W913" s="222"/>
      <c r="X913" s="222"/>
      <c r="Y913" s="222"/>
      <c r="Z913" s="212"/>
      <c r="AA913" s="212"/>
      <c r="AB913" s="212"/>
      <c r="AC913" s="212"/>
      <c r="AD913" s="212"/>
      <c r="AE913" s="212"/>
      <c r="AF913" s="212"/>
      <c r="AG913" s="212" t="s">
        <v>288</v>
      </c>
      <c r="AH913" s="212">
        <v>0</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49" t="s">
        <v>1541</v>
      </c>
      <c r="D914" s="226"/>
      <c r="E914" s="227"/>
      <c r="F914" s="222"/>
      <c r="G914" s="222"/>
      <c r="H914" s="222"/>
      <c r="I914" s="222"/>
      <c r="J914" s="222"/>
      <c r="K914" s="222"/>
      <c r="L914" s="222"/>
      <c r="M914" s="222"/>
      <c r="N914" s="221"/>
      <c r="O914" s="221"/>
      <c r="P914" s="221"/>
      <c r="Q914" s="221"/>
      <c r="R914" s="222"/>
      <c r="S914" s="222"/>
      <c r="T914" s="222"/>
      <c r="U914" s="222"/>
      <c r="V914" s="222"/>
      <c r="W914" s="222"/>
      <c r="X914" s="222"/>
      <c r="Y914" s="222"/>
      <c r="Z914" s="212"/>
      <c r="AA914" s="212"/>
      <c r="AB914" s="212"/>
      <c r="AC914" s="212"/>
      <c r="AD914" s="212"/>
      <c r="AE914" s="212"/>
      <c r="AF914" s="212"/>
      <c r="AG914" s="212" t="s">
        <v>288</v>
      </c>
      <c r="AH914" s="212">
        <v>0</v>
      </c>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49" t="s">
        <v>1542</v>
      </c>
      <c r="D915" s="226"/>
      <c r="E915" s="227"/>
      <c r="F915" s="222"/>
      <c r="G915" s="222"/>
      <c r="H915" s="222"/>
      <c r="I915" s="222"/>
      <c r="J915" s="222"/>
      <c r="K915" s="222"/>
      <c r="L915" s="222"/>
      <c r="M915" s="222"/>
      <c r="N915" s="221"/>
      <c r="O915" s="221"/>
      <c r="P915" s="221"/>
      <c r="Q915" s="221"/>
      <c r="R915" s="222"/>
      <c r="S915" s="222"/>
      <c r="T915" s="222"/>
      <c r="U915" s="222"/>
      <c r="V915" s="222"/>
      <c r="W915" s="222"/>
      <c r="X915" s="222"/>
      <c r="Y915" s="222"/>
      <c r="Z915" s="212"/>
      <c r="AA915" s="212"/>
      <c r="AB915" s="212"/>
      <c r="AC915" s="212"/>
      <c r="AD915" s="212"/>
      <c r="AE915" s="212"/>
      <c r="AF915" s="212"/>
      <c r="AG915" s="212" t="s">
        <v>288</v>
      </c>
      <c r="AH915" s="212">
        <v>0</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outlineLevel="3" x14ac:dyDescent="0.2">
      <c r="A916" s="219"/>
      <c r="B916" s="220"/>
      <c r="C916" s="249" t="s">
        <v>1543</v>
      </c>
      <c r="D916" s="226"/>
      <c r="E916" s="227"/>
      <c r="F916" s="222"/>
      <c r="G916" s="222"/>
      <c r="H916" s="222"/>
      <c r="I916" s="222"/>
      <c r="J916" s="222"/>
      <c r="K916" s="222"/>
      <c r="L916" s="222"/>
      <c r="M916" s="222"/>
      <c r="N916" s="221"/>
      <c r="O916" s="221"/>
      <c r="P916" s="221"/>
      <c r="Q916" s="221"/>
      <c r="R916" s="222"/>
      <c r="S916" s="222"/>
      <c r="T916" s="222"/>
      <c r="U916" s="222"/>
      <c r="V916" s="222"/>
      <c r="W916" s="222"/>
      <c r="X916" s="222"/>
      <c r="Y916" s="222"/>
      <c r="Z916" s="212"/>
      <c r="AA916" s="212"/>
      <c r="AB916" s="212"/>
      <c r="AC916" s="212"/>
      <c r="AD916" s="212"/>
      <c r="AE916" s="212"/>
      <c r="AF916" s="212"/>
      <c r="AG916" s="212" t="s">
        <v>288</v>
      </c>
      <c r="AH916" s="212">
        <v>0</v>
      </c>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3" x14ac:dyDescent="0.2">
      <c r="A917" s="219"/>
      <c r="B917" s="220"/>
      <c r="C917" s="249" t="s">
        <v>291</v>
      </c>
      <c r="D917" s="226"/>
      <c r="E917" s="227">
        <v>1</v>
      </c>
      <c r="F917" s="222"/>
      <c r="G917" s="222"/>
      <c r="H917" s="222"/>
      <c r="I917" s="222"/>
      <c r="J917" s="222"/>
      <c r="K917" s="222"/>
      <c r="L917" s="222"/>
      <c r="M917" s="222"/>
      <c r="N917" s="221"/>
      <c r="O917" s="221"/>
      <c r="P917" s="221"/>
      <c r="Q917" s="221"/>
      <c r="R917" s="222"/>
      <c r="S917" s="222"/>
      <c r="T917" s="222"/>
      <c r="U917" s="222"/>
      <c r="V917" s="222"/>
      <c r="W917" s="222"/>
      <c r="X917" s="222"/>
      <c r="Y917" s="222"/>
      <c r="Z917" s="212"/>
      <c r="AA917" s="212"/>
      <c r="AB917" s="212"/>
      <c r="AC917" s="212"/>
      <c r="AD917" s="212"/>
      <c r="AE917" s="212"/>
      <c r="AF917" s="212"/>
      <c r="AG917" s="212" t="s">
        <v>288</v>
      </c>
      <c r="AH917" s="212">
        <v>0</v>
      </c>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1" x14ac:dyDescent="0.2">
      <c r="A918" s="236">
        <v>290</v>
      </c>
      <c r="B918" s="237" t="s">
        <v>1544</v>
      </c>
      <c r="C918" s="247" t="s">
        <v>1545</v>
      </c>
      <c r="D918" s="238" t="s">
        <v>886</v>
      </c>
      <c r="E918" s="239">
        <v>128</v>
      </c>
      <c r="F918" s="240"/>
      <c r="G918" s="241">
        <f>ROUND(E918*F918,2)</f>
        <v>0</v>
      </c>
      <c r="H918" s="240"/>
      <c r="I918" s="241">
        <f>ROUND(E918*H918,2)</f>
        <v>0</v>
      </c>
      <c r="J918" s="240"/>
      <c r="K918" s="241">
        <f>ROUND(E918*J918,2)</f>
        <v>0</v>
      </c>
      <c r="L918" s="241">
        <v>21</v>
      </c>
      <c r="M918" s="241">
        <f>G918*(1+L918/100)</f>
        <v>0</v>
      </c>
      <c r="N918" s="239">
        <v>0</v>
      </c>
      <c r="O918" s="239">
        <f>ROUND(E918*N918,2)</f>
        <v>0</v>
      </c>
      <c r="P918" s="239">
        <v>0</v>
      </c>
      <c r="Q918" s="239">
        <f>ROUND(E918*P918,2)</f>
        <v>0</v>
      </c>
      <c r="R918" s="241"/>
      <c r="S918" s="241" t="s">
        <v>316</v>
      </c>
      <c r="T918" s="242" t="s">
        <v>281</v>
      </c>
      <c r="U918" s="222">
        <v>0</v>
      </c>
      <c r="V918" s="222">
        <f>ROUND(E918*U918,2)</f>
        <v>0</v>
      </c>
      <c r="W918" s="222"/>
      <c r="X918" s="222" t="s">
        <v>399</v>
      </c>
      <c r="Y918" s="222" t="s">
        <v>283</v>
      </c>
      <c r="Z918" s="212"/>
      <c r="AA918" s="212"/>
      <c r="AB918" s="212"/>
      <c r="AC918" s="212"/>
      <c r="AD918" s="212"/>
      <c r="AE918" s="212"/>
      <c r="AF918" s="212"/>
      <c r="AG918" s="212" t="s">
        <v>400</v>
      </c>
      <c r="AH918" s="212"/>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outlineLevel="2" x14ac:dyDescent="0.2">
      <c r="A919" s="219"/>
      <c r="B919" s="220"/>
      <c r="C919" s="249" t="s">
        <v>1546</v>
      </c>
      <c r="D919" s="226"/>
      <c r="E919" s="227">
        <v>32</v>
      </c>
      <c r="F919" s="222"/>
      <c r="G919" s="222"/>
      <c r="H919" s="222"/>
      <c r="I919" s="222"/>
      <c r="J919" s="222"/>
      <c r="K919" s="222"/>
      <c r="L919" s="222"/>
      <c r="M919" s="222"/>
      <c r="N919" s="221"/>
      <c r="O919" s="221"/>
      <c r="P919" s="221"/>
      <c r="Q919" s="221"/>
      <c r="R919" s="222"/>
      <c r="S919" s="222"/>
      <c r="T919" s="222"/>
      <c r="U919" s="222"/>
      <c r="V919" s="222"/>
      <c r="W919" s="222"/>
      <c r="X919" s="222"/>
      <c r="Y919" s="222"/>
      <c r="Z919" s="212"/>
      <c r="AA919" s="212"/>
      <c r="AB919" s="212"/>
      <c r="AC919" s="212"/>
      <c r="AD919" s="212"/>
      <c r="AE919" s="212"/>
      <c r="AF919" s="212"/>
      <c r="AG919" s="212" t="s">
        <v>288</v>
      </c>
      <c r="AH919" s="212">
        <v>0</v>
      </c>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3" x14ac:dyDescent="0.2">
      <c r="A920" s="219"/>
      <c r="B920" s="220"/>
      <c r="C920" s="249" t="s">
        <v>1547</v>
      </c>
      <c r="D920" s="226"/>
      <c r="E920" s="227">
        <v>96</v>
      </c>
      <c r="F920" s="222"/>
      <c r="G920" s="222"/>
      <c r="H920" s="222"/>
      <c r="I920" s="222"/>
      <c r="J920" s="222"/>
      <c r="K920" s="222"/>
      <c r="L920" s="222"/>
      <c r="M920" s="222"/>
      <c r="N920" s="221"/>
      <c r="O920" s="221"/>
      <c r="P920" s="221"/>
      <c r="Q920" s="221"/>
      <c r="R920" s="222"/>
      <c r="S920" s="222"/>
      <c r="T920" s="222"/>
      <c r="U920" s="222"/>
      <c r="V920" s="222"/>
      <c r="W920" s="222"/>
      <c r="X920" s="222"/>
      <c r="Y920" s="222"/>
      <c r="Z920" s="212"/>
      <c r="AA920" s="212"/>
      <c r="AB920" s="212"/>
      <c r="AC920" s="212"/>
      <c r="AD920" s="212"/>
      <c r="AE920" s="212"/>
      <c r="AF920" s="212"/>
      <c r="AG920" s="212" t="s">
        <v>288</v>
      </c>
      <c r="AH920" s="212">
        <v>0</v>
      </c>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
      <c r="A921" s="219"/>
      <c r="B921" s="220"/>
      <c r="C921" s="249" t="s">
        <v>1548</v>
      </c>
      <c r="D921" s="226"/>
      <c r="E921" s="227"/>
      <c r="F921" s="222"/>
      <c r="G921" s="222"/>
      <c r="H921" s="222"/>
      <c r="I921" s="222"/>
      <c r="J921" s="222"/>
      <c r="K921" s="222"/>
      <c r="L921" s="222"/>
      <c r="M921" s="222"/>
      <c r="N921" s="221"/>
      <c r="O921" s="221"/>
      <c r="P921" s="221"/>
      <c r="Q921" s="221"/>
      <c r="R921" s="222"/>
      <c r="S921" s="222"/>
      <c r="T921" s="222"/>
      <c r="U921" s="222"/>
      <c r="V921" s="222"/>
      <c r="W921" s="222"/>
      <c r="X921" s="222"/>
      <c r="Y921" s="222"/>
      <c r="Z921" s="212"/>
      <c r="AA921" s="212"/>
      <c r="AB921" s="212"/>
      <c r="AC921" s="212"/>
      <c r="AD921" s="212"/>
      <c r="AE921" s="212"/>
      <c r="AF921" s="212"/>
      <c r="AG921" s="212" t="s">
        <v>288</v>
      </c>
      <c r="AH921" s="212">
        <v>0</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1" x14ac:dyDescent="0.2">
      <c r="A922" s="236">
        <v>291</v>
      </c>
      <c r="B922" s="237" t="s">
        <v>1549</v>
      </c>
      <c r="C922" s="247" t="s">
        <v>1550</v>
      </c>
      <c r="D922" s="238" t="s">
        <v>1105</v>
      </c>
      <c r="E922" s="239">
        <v>1</v>
      </c>
      <c r="F922" s="240"/>
      <c r="G922" s="241">
        <f>ROUND(E922*F922,2)</f>
        <v>0</v>
      </c>
      <c r="H922" s="240"/>
      <c r="I922" s="241">
        <f>ROUND(E922*H922,2)</f>
        <v>0</v>
      </c>
      <c r="J922" s="240"/>
      <c r="K922" s="241">
        <f>ROUND(E922*J922,2)</f>
        <v>0</v>
      </c>
      <c r="L922" s="241">
        <v>21</v>
      </c>
      <c r="M922" s="241">
        <f>G922*(1+L922/100)</f>
        <v>0</v>
      </c>
      <c r="N922" s="239">
        <v>0</v>
      </c>
      <c r="O922" s="239">
        <f>ROUND(E922*N922,2)</f>
        <v>0</v>
      </c>
      <c r="P922" s="239">
        <v>0</v>
      </c>
      <c r="Q922" s="239">
        <f>ROUND(E922*P922,2)</f>
        <v>0</v>
      </c>
      <c r="R922" s="241"/>
      <c r="S922" s="241" t="s">
        <v>316</v>
      </c>
      <c r="T922" s="242" t="s">
        <v>281</v>
      </c>
      <c r="U922" s="222">
        <v>0</v>
      </c>
      <c r="V922" s="222">
        <f>ROUND(E922*U922,2)</f>
        <v>0</v>
      </c>
      <c r="W922" s="222"/>
      <c r="X922" s="222" t="s">
        <v>399</v>
      </c>
      <c r="Y922" s="222" t="s">
        <v>283</v>
      </c>
      <c r="Z922" s="212"/>
      <c r="AA922" s="212"/>
      <c r="AB922" s="212"/>
      <c r="AC922" s="212"/>
      <c r="AD922" s="212"/>
      <c r="AE922" s="212"/>
      <c r="AF922" s="212"/>
      <c r="AG922" s="212" t="s">
        <v>400</v>
      </c>
      <c r="AH922" s="212"/>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2" x14ac:dyDescent="0.2">
      <c r="A923" s="219"/>
      <c r="B923" s="220"/>
      <c r="C923" s="248" t="s">
        <v>1486</v>
      </c>
      <c r="D923" s="244"/>
      <c r="E923" s="244"/>
      <c r="F923" s="244"/>
      <c r="G923" s="244"/>
      <c r="H923" s="222"/>
      <c r="I923" s="222"/>
      <c r="J923" s="222"/>
      <c r="K923" s="222"/>
      <c r="L923" s="222"/>
      <c r="M923" s="222"/>
      <c r="N923" s="221"/>
      <c r="O923" s="221"/>
      <c r="P923" s="221"/>
      <c r="Q923" s="221"/>
      <c r="R923" s="222"/>
      <c r="S923" s="222"/>
      <c r="T923" s="222"/>
      <c r="U923" s="222"/>
      <c r="V923" s="222"/>
      <c r="W923" s="222"/>
      <c r="X923" s="222"/>
      <c r="Y923" s="222"/>
      <c r="Z923" s="212"/>
      <c r="AA923" s="212"/>
      <c r="AB923" s="212"/>
      <c r="AC923" s="212"/>
      <c r="AD923" s="212"/>
      <c r="AE923" s="212"/>
      <c r="AF923" s="212"/>
      <c r="AG923" s="212" t="s">
        <v>286</v>
      </c>
      <c r="AH923" s="212"/>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outlineLevel="2" x14ac:dyDescent="0.2">
      <c r="A924" s="219"/>
      <c r="B924" s="220"/>
      <c r="C924" s="249" t="s">
        <v>1551</v>
      </c>
      <c r="D924" s="226"/>
      <c r="E924" s="227"/>
      <c r="F924" s="222"/>
      <c r="G924" s="222"/>
      <c r="H924" s="222"/>
      <c r="I924" s="222"/>
      <c r="J924" s="222"/>
      <c r="K924" s="222"/>
      <c r="L924" s="222"/>
      <c r="M924" s="222"/>
      <c r="N924" s="221"/>
      <c r="O924" s="221"/>
      <c r="P924" s="221"/>
      <c r="Q924" s="221"/>
      <c r="R924" s="222"/>
      <c r="S924" s="222"/>
      <c r="T924" s="222"/>
      <c r="U924" s="222"/>
      <c r="V924" s="222"/>
      <c r="W924" s="222"/>
      <c r="X924" s="222"/>
      <c r="Y924" s="222"/>
      <c r="Z924" s="212"/>
      <c r="AA924" s="212"/>
      <c r="AB924" s="212"/>
      <c r="AC924" s="212"/>
      <c r="AD924" s="212"/>
      <c r="AE924" s="212"/>
      <c r="AF924" s="212"/>
      <c r="AG924" s="212" t="s">
        <v>288</v>
      </c>
      <c r="AH924" s="212">
        <v>0</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3" x14ac:dyDescent="0.2">
      <c r="A925" s="219"/>
      <c r="B925" s="220"/>
      <c r="C925" s="249" t="s">
        <v>1552</v>
      </c>
      <c r="D925" s="226"/>
      <c r="E925" s="227"/>
      <c r="F925" s="222"/>
      <c r="G925" s="222"/>
      <c r="H925" s="222"/>
      <c r="I925" s="222"/>
      <c r="J925" s="222"/>
      <c r="K925" s="222"/>
      <c r="L925" s="222"/>
      <c r="M925" s="222"/>
      <c r="N925" s="221"/>
      <c r="O925" s="221"/>
      <c r="P925" s="221"/>
      <c r="Q925" s="221"/>
      <c r="R925" s="222"/>
      <c r="S925" s="222"/>
      <c r="T925" s="222"/>
      <c r="U925" s="222"/>
      <c r="V925" s="222"/>
      <c r="W925" s="222"/>
      <c r="X925" s="222"/>
      <c r="Y925" s="222"/>
      <c r="Z925" s="212"/>
      <c r="AA925" s="212"/>
      <c r="AB925" s="212"/>
      <c r="AC925" s="212"/>
      <c r="AD925" s="212"/>
      <c r="AE925" s="212"/>
      <c r="AF925" s="212"/>
      <c r="AG925" s="212" t="s">
        <v>288</v>
      </c>
      <c r="AH925" s="212">
        <v>0</v>
      </c>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outlineLevel="3" x14ac:dyDescent="0.2">
      <c r="A926" s="219"/>
      <c r="B926" s="220"/>
      <c r="C926" s="249" t="s">
        <v>291</v>
      </c>
      <c r="D926" s="226"/>
      <c r="E926" s="227">
        <v>1</v>
      </c>
      <c r="F926" s="222"/>
      <c r="G926" s="222"/>
      <c r="H926" s="222"/>
      <c r="I926" s="222"/>
      <c r="J926" s="222"/>
      <c r="K926" s="222"/>
      <c r="L926" s="222"/>
      <c r="M926" s="222"/>
      <c r="N926" s="221"/>
      <c r="O926" s="221"/>
      <c r="P926" s="221"/>
      <c r="Q926" s="221"/>
      <c r="R926" s="222"/>
      <c r="S926" s="222"/>
      <c r="T926" s="222"/>
      <c r="U926" s="222"/>
      <c r="V926" s="222"/>
      <c r="W926" s="222"/>
      <c r="X926" s="222"/>
      <c r="Y926" s="222"/>
      <c r="Z926" s="212"/>
      <c r="AA926" s="212"/>
      <c r="AB926" s="212"/>
      <c r="AC926" s="212"/>
      <c r="AD926" s="212"/>
      <c r="AE926" s="212"/>
      <c r="AF926" s="212"/>
      <c r="AG926" s="212" t="s">
        <v>288</v>
      </c>
      <c r="AH926" s="212">
        <v>0</v>
      </c>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outlineLevel="1" x14ac:dyDescent="0.2">
      <c r="A927" s="236">
        <v>292</v>
      </c>
      <c r="B927" s="237" t="s">
        <v>1553</v>
      </c>
      <c r="C927" s="247" t="s">
        <v>1554</v>
      </c>
      <c r="D927" s="238" t="s">
        <v>0</v>
      </c>
      <c r="E927" s="239">
        <v>9874.7070000000003</v>
      </c>
      <c r="F927" s="240"/>
      <c r="G927" s="241">
        <f>ROUND(E927*F927,2)</f>
        <v>0</v>
      </c>
      <c r="H927" s="240"/>
      <c r="I927" s="241">
        <f>ROUND(E927*H927,2)</f>
        <v>0</v>
      </c>
      <c r="J927" s="240"/>
      <c r="K927" s="241">
        <f>ROUND(E927*J927,2)</f>
        <v>0</v>
      </c>
      <c r="L927" s="241">
        <v>21</v>
      </c>
      <c r="M927" s="241">
        <f>G927*(1+L927/100)</f>
        <v>0</v>
      </c>
      <c r="N927" s="239">
        <v>0</v>
      </c>
      <c r="O927" s="239">
        <f>ROUND(E927*N927,2)</f>
        <v>0</v>
      </c>
      <c r="P927" s="239">
        <v>0</v>
      </c>
      <c r="Q927" s="239">
        <f>ROUND(E927*P927,2)</f>
        <v>0</v>
      </c>
      <c r="R927" s="241" t="s">
        <v>1095</v>
      </c>
      <c r="S927" s="241" t="s">
        <v>280</v>
      </c>
      <c r="T927" s="242" t="s">
        <v>441</v>
      </c>
      <c r="U927" s="222">
        <v>0</v>
      </c>
      <c r="V927" s="222">
        <f>ROUND(E927*U927,2)</f>
        <v>0</v>
      </c>
      <c r="W927" s="222"/>
      <c r="X927" s="222" t="s">
        <v>399</v>
      </c>
      <c r="Y927" s="222" t="s">
        <v>283</v>
      </c>
      <c r="Z927" s="212"/>
      <c r="AA927" s="212"/>
      <c r="AB927" s="212"/>
      <c r="AC927" s="212"/>
      <c r="AD927" s="212"/>
      <c r="AE927" s="212"/>
      <c r="AF927" s="212"/>
      <c r="AG927" s="212" t="s">
        <v>1036</v>
      </c>
      <c r="AH927" s="212"/>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2" x14ac:dyDescent="0.2">
      <c r="A928" s="219"/>
      <c r="B928" s="220"/>
      <c r="C928" s="264" t="s">
        <v>1076</v>
      </c>
      <c r="D928" s="256"/>
      <c r="E928" s="256"/>
      <c r="F928" s="256"/>
      <c r="G928" s="256"/>
      <c r="H928" s="222"/>
      <c r="I928" s="222"/>
      <c r="J928" s="222"/>
      <c r="K928" s="222"/>
      <c r="L928" s="222"/>
      <c r="M928" s="222"/>
      <c r="N928" s="221"/>
      <c r="O928" s="221"/>
      <c r="P928" s="221"/>
      <c r="Q928" s="221"/>
      <c r="R928" s="222"/>
      <c r="S928" s="222"/>
      <c r="T928" s="222"/>
      <c r="U928" s="222"/>
      <c r="V928" s="222"/>
      <c r="W928" s="222"/>
      <c r="X928" s="222"/>
      <c r="Y928" s="222"/>
      <c r="Z928" s="212"/>
      <c r="AA928" s="212"/>
      <c r="AB928" s="212"/>
      <c r="AC928" s="212"/>
      <c r="AD928" s="212"/>
      <c r="AE928" s="212"/>
      <c r="AF928" s="212"/>
      <c r="AG928" s="212" t="s">
        <v>448</v>
      </c>
      <c r="AH928" s="212"/>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x14ac:dyDescent="0.2">
      <c r="A929" s="229" t="s">
        <v>275</v>
      </c>
      <c r="B929" s="230" t="s">
        <v>214</v>
      </c>
      <c r="C929" s="246" t="s">
        <v>215</v>
      </c>
      <c r="D929" s="231"/>
      <c r="E929" s="232"/>
      <c r="F929" s="233"/>
      <c r="G929" s="233">
        <f>SUMIF(AG930:AG933,"&lt;&gt;NOR",G930:G933)</f>
        <v>0</v>
      </c>
      <c r="H929" s="233"/>
      <c r="I929" s="233">
        <f>SUM(I930:I933)</f>
        <v>0</v>
      </c>
      <c r="J929" s="233"/>
      <c r="K929" s="233">
        <f>SUM(K930:K933)</f>
        <v>0</v>
      </c>
      <c r="L929" s="233"/>
      <c r="M929" s="233">
        <f>SUM(M930:M933)</f>
        <v>0</v>
      </c>
      <c r="N929" s="232"/>
      <c r="O929" s="232">
        <f>SUM(O930:O933)</f>
        <v>0</v>
      </c>
      <c r="P929" s="232"/>
      <c r="Q929" s="232">
        <f>SUM(Q930:Q933)</f>
        <v>0</v>
      </c>
      <c r="R929" s="233"/>
      <c r="S929" s="233"/>
      <c r="T929" s="234"/>
      <c r="U929" s="228"/>
      <c r="V929" s="228">
        <f>SUM(V930:V933)</f>
        <v>0.38</v>
      </c>
      <c r="W929" s="228"/>
      <c r="X929" s="228"/>
      <c r="Y929" s="228"/>
      <c r="AG929" t="s">
        <v>276</v>
      </c>
    </row>
    <row r="930" spans="1:60" ht="22.5" outlineLevel="1" x14ac:dyDescent="0.2">
      <c r="A930" s="236">
        <v>293</v>
      </c>
      <c r="B930" s="237" t="s">
        <v>1555</v>
      </c>
      <c r="C930" s="247" t="s">
        <v>1556</v>
      </c>
      <c r="D930" s="238" t="s">
        <v>564</v>
      </c>
      <c r="E930" s="239">
        <v>1.6</v>
      </c>
      <c r="F930" s="240"/>
      <c r="G930" s="241">
        <f>ROUND(E930*F930,2)</f>
        <v>0</v>
      </c>
      <c r="H930" s="240"/>
      <c r="I930" s="241">
        <f>ROUND(E930*H930,2)</f>
        <v>0</v>
      </c>
      <c r="J930" s="240"/>
      <c r="K930" s="241">
        <f>ROUND(E930*J930,2)</f>
        <v>0</v>
      </c>
      <c r="L930" s="241">
        <v>21</v>
      </c>
      <c r="M930" s="241">
        <f>G930*(1+L930/100)</f>
        <v>0</v>
      </c>
      <c r="N930" s="239">
        <v>3.6000000000000002E-4</v>
      </c>
      <c r="O930" s="239">
        <f>ROUND(E930*N930,2)</f>
        <v>0</v>
      </c>
      <c r="P930" s="239">
        <v>0</v>
      </c>
      <c r="Q930" s="239">
        <f>ROUND(E930*P930,2)</f>
        <v>0</v>
      </c>
      <c r="R930" s="241" t="s">
        <v>1557</v>
      </c>
      <c r="S930" s="241" t="s">
        <v>280</v>
      </c>
      <c r="T930" s="242" t="s">
        <v>441</v>
      </c>
      <c r="U930" s="222">
        <v>0.23599999999999999</v>
      </c>
      <c r="V930" s="222">
        <f>ROUND(E930*U930,2)</f>
        <v>0.38</v>
      </c>
      <c r="W930" s="222"/>
      <c r="X930" s="222" t="s">
        <v>399</v>
      </c>
      <c r="Y930" s="222" t="s">
        <v>283</v>
      </c>
      <c r="Z930" s="212"/>
      <c r="AA930" s="212"/>
      <c r="AB930" s="212"/>
      <c r="AC930" s="212"/>
      <c r="AD930" s="212"/>
      <c r="AE930" s="212"/>
      <c r="AF930" s="212"/>
      <c r="AG930" s="212" t="s">
        <v>400</v>
      </c>
      <c r="AH930" s="212"/>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row>
    <row r="931" spans="1:60" outlineLevel="2" x14ac:dyDescent="0.2">
      <c r="A931" s="219"/>
      <c r="B931" s="220"/>
      <c r="C931" s="249" t="s">
        <v>1558</v>
      </c>
      <c r="D931" s="226"/>
      <c r="E931" s="227">
        <v>1.6</v>
      </c>
      <c r="F931" s="222"/>
      <c r="G931" s="222"/>
      <c r="H931" s="222"/>
      <c r="I931" s="222"/>
      <c r="J931" s="222"/>
      <c r="K931" s="222"/>
      <c r="L931" s="222"/>
      <c r="M931" s="222"/>
      <c r="N931" s="221"/>
      <c r="O931" s="221"/>
      <c r="P931" s="221"/>
      <c r="Q931" s="221"/>
      <c r="R931" s="222"/>
      <c r="S931" s="222"/>
      <c r="T931" s="222"/>
      <c r="U931" s="222"/>
      <c r="V931" s="222"/>
      <c r="W931" s="222"/>
      <c r="X931" s="222"/>
      <c r="Y931" s="222"/>
      <c r="Z931" s="212"/>
      <c r="AA931" s="212"/>
      <c r="AB931" s="212"/>
      <c r="AC931" s="212"/>
      <c r="AD931" s="212"/>
      <c r="AE931" s="212"/>
      <c r="AF931" s="212"/>
      <c r="AG931" s="212" t="s">
        <v>288</v>
      </c>
      <c r="AH931" s="212">
        <v>0</v>
      </c>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ht="22.5" outlineLevel="1" x14ac:dyDescent="0.2">
      <c r="A932" s="236">
        <v>294</v>
      </c>
      <c r="B932" s="237" t="s">
        <v>1559</v>
      </c>
      <c r="C932" s="247" t="s">
        <v>1560</v>
      </c>
      <c r="D932" s="238" t="s">
        <v>439</v>
      </c>
      <c r="E932" s="239">
        <v>0.17119999999999999</v>
      </c>
      <c r="F932" s="240"/>
      <c r="G932" s="241">
        <f>ROUND(E932*F932,2)</f>
        <v>0</v>
      </c>
      <c r="H932" s="240"/>
      <c r="I932" s="241">
        <f>ROUND(E932*H932,2)</f>
        <v>0</v>
      </c>
      <c r="J932" s="240"/>
      <c r="K932" s="241">
        <f>ROUND(E932*J932,2)</f>
        <v>0</v>
      </c>
      <c r="L932" s="241">
        <v>21</v>
      </c>
      <c r="M932" s="241">
        <f>G932*(1+L932/100)</f>
        <v>0</v>
      </c>
      <c r="N932" s="239">
        <v>1.9199999999999998E-2</v>
      </c>
      <c r="O932" s="239">
        <f>ROUND(E932*N932,2)</f>
        <v>0</v>
      </c>
      <c r="P932" s="239">
        <v>0</v>
      </c>
      <c r="Q932" s="239">
        <f>ROUND(E932*P932,2)</f>
        <v>0</v>
      </c>
      <c r="R932" s="241" t="s">
        <v>889</v>
      </c>
      <c r="S932" s="241" t="s">
        <v>280</v>
      </c>
      <c r="T932" s="242" t="s">
        <v>441</v>
      </c>
      <c r="U932" s="222">
        <v>0</v>
      </c>
      <c r="V932" s="222">
        <f>ROUND(E932*U932,2)</f>
        <v>0</v>
      </c>
      <c r="W932" s="222"/>
      <c r="X932" s="222" t="s">
        <v>831</v>
      </c>
      <c r="Y932" s="222" t="s">
        <v>283</v>
      </c>
      <c r="Z932" s="212"/>
      <c r="AA932" s="212"/>
      <c r="AB932" s="212"/>
      <c r="AC932" s="212"/>
      <c r="AD932" s="212"/>
      <c r="AE932" s="212"/>
      <c r="AF932" s="212"/>
      <c r="AG932" s="212" t="s">
        <v>832</v>
      </c>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2" x14ac:dyDescent="0.2">
      <c r="A933" s="219"/>
      <c r="B933" s="220"/>
      <c r="C933" s="249" t="s">
        <v>1561</v>
      </c>
      <c r="D933" s="226"/>
      <c r="E933" s="227">
        <v>0.17119999999999999</v>
      </c>
      <c r="F933" s="222"/>
      <c r="G933" s="222"/>
      <c r="H933" s="222"/>
      <c r="I933" s="222"/>
      <c r="J933" s="222"/>
      <c r="K933" s="222"/>
      <c r="L933" s="222"/>
      <c r="M933" s="222"/>
      <c r="N933" s="221"/>
      <c r="O933" s="221"/>
      <c r="P933" s="221"/>
      <c r="Q933" s="221"/>
      <c r="R933" s="222"/>
      <c r="S933" s="222"/>
      <c r="T933" s="222"/>
      <c r="U933" s="222"/>
      <c r="V933" s="222"/>
      <c r="W933" s="222"/>
      <c r="X933" s="222"/>
      <c r="Y933" s="222"/>
      <c r="Z933" s="212"/>
      <c r="AA933" s="212"/>
      <c r="AB933" s="212"/>
      <c r="AC933" s="212"/>
      <c r="AD933" s="212"/>
      <c r="AE933" s="212"/>
      <c r="AF933" s="212"/>
      <c r="AG933" s="212" t="s">
        <v>288</v>
      </c>
      <c r="AH933" s="212">
        <v>0</v>
      </c>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x14ac:dyDescent="0.2">
      <c r="A934" s="229" t="s">
        <v>275</v>
      </c>
      <c r="B934" s="230" t="s">
        <v>216</v>
      </c>
      <c r="C934" s="246" t="s">
        <v>217</v>
      </c>
      <c r="D934" s="231"/>
      <c r="E934" s="232"/>
      <c r="F934" s="233"/>
      <c r="G934" s="233">
        <f>SUMIF(AG935:AG939,"&lt;&gt;NOR",G935:G939)</f>
        <v>0</v>
      </c>
      <c r="H934" s="233"/>
      <c r="I934" s="233">
        <f>SUM(I935:I939)</f>
        <v>0</v>
      </c>
      <c r="J934" s="233"/>
      <c r="K934" s="233">
        <f>SUM(K935:K939)</f>
        <v>0</v>
      </c>
      <c r="L934" s="233"/>
      <c r="M934" s="233">
        <f>SUM(M935:M939)</f>
        <v>0</v>
      </c>
      <c r="N934" s="232"/>
      <c r="O934" s="232">
        <f>SUM(O935:O939)</f>
        <v>1.19</v>
      </c>
      <c r="P934" s="232"/>
      <c r="Q934" s="232">
        <f>SUM(Q935:Q939)</f>
        <v>0</v>
      </c>
      <c r="R934" s="233"/>
      <c r="S934" s="233"/>
      <c r="T934" s="234"/>
      <c r="U934" s="228"/>
      <c r="V934" s="228">
        <f>SUM(V935:V939)</f>
        <v>111.68</v>
      </c>
      <c r="W934" s="228"/>
      <c r="X934" s="228"/>
      <c r="Y934" s="228"/>
      <c r="AG934" t="s">
        <v>276</v>
      </c>
    </row>
    <row r="935" spans="1:60" ht="22.5" outlineLevel="1" x14ac:dyDescent="0.2">
      <c r="A935" s="236">
        <v>295</v>
      </c>
      <c r="B935" s="237" t="s">
        <v>1562</v>
      </c>
      <c r="C935" s="247" t="s">
        <v>1563</v>
      </c>
      <c r="D935" s="238" t="s">
        <v>439</v>
      </c>
      <c r="E935" s="239">
        <v>126.3758</v>
      </c>
      <c r="F935" s="240"/>
      <c r="G935" s="241">
        <f>ROUND(E935*F935,2)</f>
        <v>0</v>
      </c>
      <c r="H935" s="240"/>
      <c r="I935" s="241">
        <f>ROUND(E935*H935,2)</f>
        <v>0</v>
      </c>
      <c r="J935" s="240"/>
      <c r="K935" s="241">
        <f>ROUND(E935*J935,2)</f>
        <v>0</v>
      </c>
      <c r="L935" s="241">
        <v>21</v>
      </c>
      <c r="M935" s="241">
        <f>G935*(1+L935/100)</f>
        <v>0</v>
      </c>
      <c r="N935" s="239">
        <v>9.4400000000000005E-3</v>
      </c>
      <c r="O935" s="239">
        <f>ROUND(E935*N935,2)</f>
        <v>1.19</v>
      </c>
      <c r="P935" s="239">
        <v>0</v>
      </c>
      <c r="Q935" s="239">
        <f>ROUND(E935*P935,2)</f>
        <v>0</v>
      </c>
      <c r="R935" s="241" t="s">
        <v>1564</v>
      </c>
      <c r="S935" s="241" t="s">
        <v>316</v>
      </c>
      <c r="T935" s="242" t="s">
        <v>441</v>
      </c>
      <c r="U935" s="222">
        <v>0.88373999999999997</v>
      </c>
      <c r="V935" s="222">
        <f>ROUND(E935*U935,2)</f>
        <v>111.68</v>
      </c>
      <c r="W935" s="222"/>
      <c r="X935" s="222" t="s">
        <v>734</v>
      </c>
      <c r="Y935" s="222" t="s">
        <v>283</v>
      </c>
      <c r="Z935" s="212"/>
      <c r="AA935" s="212"/>
      <c r="AB935" s="212"/>
      <c r="AC935" s="212"/>
      <c r="AD935" s="212"/>
      <c r="AE935" s="212"/>
      <c r="AF935" s="212"/>
      <c r="AG935" s="212" t="s">
        <v>735</v>
      </c>
      <c r="AH935" s="212"/>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ht="22.5" outlineLevel="2" x14ac:dyDescent="0.2">
      <c r="A936" s="219"/>
      <c r="B936" s="220"/>
      <c r="C936" s="264" t="s">
        <v>1565</v>
      </c>
      <c r="D936" s="256"/>
      <c r="E936" s="256"/>
      <c r="F936" s="256"/>
      <c r="G936" s="256"/>
      <c r="H936" s="222"/>
      <c r="I936" s="222"/>
      <c r="J936" s="222"/>
      <c r="K936" s="222"/>
      <c r="L936" s="222"/>
      <c r="M936" s="222"/>
      <c r="N936" s="221"/>
      <c r="O936" s="221"/>
      <c r="P936" s="221"/>
      <c r="Q936" s="221"/>
      <c r="R936" s="222"/>
      <c r="S936" s="222"/>
      <c r="T936" s="222"/>
      <c r="U936" s="222"/>
      <c r="V936" s="222"/>
      <c r="W936" s="222"/>
      <c r="X936" s="222"/>
      <c r="Y936" s="222"/>
      <c r="Z936" s="212"/>
      <c r="AA936" s="212"/>
      <c r="AB936" s="212"/>
      <c r="AC936" s="212"/>
      <c r="AD936" s="212"/>
      <c r="AE936" s="212"/>
      <c r="AF936" s="212"/>
      <c r="AG936" s="212" t="s">
        <v>448</v>
      </c>
      <c r="AH936" s="212"/>
      <c r="AI936" s="212"/>
      <c r="AJ936" s="212"/>
      <c r="AK936" s="212"/>
      <c r="AL936" s="212"/>
      <c r="AM936" s="212"/>
      <c r="AN936" s="212"/>
      <c r="AO936" s="212"/>
      <c r="AP936" s="212"/>
      <c r="AQ936" s="212"/>
      <c r="AR936" s="212"/>
      <c r="AS936" s="212"/>
      <c r="AT936" s="212"/>
      <c r="AU936" s="212"/>
      <c r="AV936" s="212"/>
      <c r="AW936" s="212"/>
      <c r="AX936" s="212"/>
      <c r="AY936" s="212"/>
      <c r="AZ936" s="212"/>
      <c r="BA936" s="243" t="str">
        <f>C936</f>
        <v>lepení a dodávka podlahoviny z PVC, bez podkladu. Svaření podlahoviny. Dodávka a lepení podlahových soklíků z měkčeného PVC. Pastování a vyleštění podlah.</v>
      </c>
      <c r="BB936" s="212"/>
      <c r="BC936" s="212"/>
      <c r="BD936" s="212"/>
      <c r="BE936" s="212"/>
      <c r="BF936" s="212"/>
      <c r="BG936" s="212"/>
      <c r="BH936" s="212"/>
    </row>
    <row r="937" spans="1:60" outlineLevel="2" x14ac:dyDescent="0.2">
      <c r="A937" s="219"/>
      <c r="B937" s="220"/>
      <c r="C937" s="249" t="s">
        <v>617</v>
      </c>
      <c r="D937" s="226"/>
      <c r="E937" s="227">
        <v>25.5532</v>
      </c>
      <c r="F937" s="222"/>
      <c r="G937" s="222"/>
      <c r="H937" s="222"/>
      <c r="I937" s="222"/>
      <c r="J937" s="222"/>
      <c r="K937" s="222"/>
      <c r="L937" s="222"/>
      <c r="M937" s="222"/>
      <c r="N937" s="221"/>
      <c r="O937" s="221"/>
      <c r="P937" s="221"/>
      <c r="Q937" s="221"/>
      <c r="R937" s="222"/>
      <c r="S937" s="222"/>
      <c r="T937" s="222"/>
      <c r="U937" s="222"/>
      <c r="V937" s="222"/>
      <c r="W937" s="222"/>
      <c r="X937" s="222"/>
      <c r="Y937" s="222"/>
      <c r="Z937" s="212"/>
      <c r="AA937" s="212"/>
      <c r="AB937" s="212"/>
      <c r="AC937" s="212"/>
      <c r="AD937" s="212"/>
      <c r="AE937" s="212"/>
      <c r="AF937" s="212"/>
      <c r="AG937" s="212" t="s">
        <v>288</v>
      </c>
      <c r="AH937" s="212">
        <v>0</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outlineLevel="3" x14ac:dyDescent="0.2">
      <c r="A938" s="219"/>
      <c r="B938" s="220"/>
      <c r="C938" s="249" t="s">
        <v>618</v>
      </c>
      <c r="D938" s="226"/>
      <c r="E938" s="227">
        <v>24.494</v>
      </c>
      <c r="F938" s="222"/>
      <c r="G938" s="222"/>
      <c r="H938" s="222"/>
      <c r="I938" s="222"/>
      <c r="J938" s="222"/>
      <c r="K938" s="222"/>
      <c r="L938" s="222"/>
      <c r="M938" s="222"/>
      <c r="N938" s="221"/>
      <c r="O938" s="221"/>
      <c r="P938" s="221"/>
      <c r="Q938" s="221"/>
      <c r="R938" s="222"/>
      <c r="S938" s="222"/>
      <c r="T938" s="222"/>
      <c r="U938" s="222"/>
      <c r="V938" s="222"/>
      <c r="W938" s="222"/>
      <c r="X938" s="222"/>
      <c r="Y938" s="222"/>
      <c r="Z938" s="212"/>
      <c r="AA938" s="212"/>
      <c r="AB938" s="212"/>
      <c r="AC938" s="212"/>
      <c r="AD938" s="212"/>
      <c r="AE938" s="212"/>
      <c r="AF938" s="212"/>
      <c r="AG938" s="212" t="s">
        <v>288</v>
      </c>
      <c r="AH938" s="212">
        <v>0</v>
      </c>
      <c r="AI938" s="212"/>
      <c r="AJ938" s="212"/>
      <c r="AK938" s="212"/>
      <c r="AL938" s="212"/>
      <c r="AM938" s="212"/>
      <c r="AN938" s="212"/>
      <c r="AO938" s="212"/>
      <c r="AP938" s="212"/>
      <c r="AQ938" s="212"/>
      <c r="AR938" s="212"/>
      <c r="AS938" s="212"/>
      <c r="AT938" s="212"/>
      <c r="AU938" s="212"/>
      <c r="AV938" s="212"/>
      <c r="AW938" s="212"/>
      <c r="AX938" s="212"/>
      <c r="AY938" s="212"/>
      <c r="AZ938" s="212"/>
      <c r="BA938" s="212"/>
      <c r="BB938" s="212"/>
      <c r="BC938" s="212"/>
      <c r="BD938" s="212"/>
      <c r="BE938" s="212"/>
      <c r="BF938" s="212"/>
      <c r="BG938" s="212"/>
      <c r="BH938" s="212"/>
    </row>
    <row r="939" spans="1:60" outlineLevel="3" x14ac:dyDescent="0.2">
      <c r="A939" s="219"/>
      <c r="B939" s="220"/>
      <c r="C939" s="249" t="s">
        <v>619</v>
      </c>
      <c r="D939" s="226"/>
      <c r="E939" s="227">
        <v>76.328599999999994</v>
      </c>
      <c r="F939" s="222"/>
      <c r="G939" s="222"/>
      <c r="H939" s="222"/>
      <c r="I939" s="222"/>
      <c r="J939" s="222"/>
      <c r="K939" s="222"/>
      <c r="L939" s="222"/>
      <c r="M939" s="222"/>
      <c r="N939" s="221"/>
      <c r="O939" s="221"/>
      <c r="P939" s="221"/>
      <c r="Q939" s="221"/>
      <c r="R939" s="222"/>
      <c r="S939" s="222"/>
      <c r="T939" s="222"/>
      <c r="U939" s="222"/>
      <c r="V939" s="222"/>
      <c r="W939" s="222"/>
      <c r="X939" s="222"/>
      <c r="Y939" s="222"/>
      <c r="Z939" s="212"/>
      <c r="AA939" s="212"/>
      <c r="AB939" s="212"/>
      <c r="AC939" s="212"/>
      <c r="AD939" s="212"/>
      <c r="AE939" s="212"/>
      <c r="AF939" s="212"/>
      <c r="AG939" s="212" t="s">
        <v>288</v>
      </c>
      <c r="AH939" s="212">
        <v>0</v>
      </c>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x14ac:dyDescent="0.2">
      <c r="A940" s="229" t="s">
        <v>275</v>
      </c>
      <c r="B940" s="230" t="s">
        <v>218</v>
      </c>
      <c r="C940" s="246" t="s">
        <v>219</v>
      </c>
      <c r="D940" s="231"/>
      <c r="E940" s="232"/>
      <c r="F940" s="233"/>
      <c r="G940" s="233">
        <f>SUMIF(AG941:AG953,"&lt;&gt;NOR",G941:G953)</f>
        <v>0</v>
      </c>
      <c r="H940" s="233"/>
      <c r="I940" s="233">
        <f>SUM(I941:I953)</f>
        <v>0</v>
      </c>
      <c r="J940" s="233"/>
      <c r="K940" s="233">
        <f>SUM(K941:K953)</f>
        <v>0</v>
      </c>
      <c r="L940" s="233"/>
      <c r="M940" s="233">
        <f>SUM(M941:M953)</f>
        <v>0</v>
      </c>
      <c r="N940" s="232"/>
      <c r="O940" s="232">
        <f>SUM(O941:O953)</f>
        <v>0.47</v>
      </c>
      <c r="P940" s="232"/>
      <c r="Q940" s="232">
        <f>SUM(Q941:Q953)</f>
        <v>0</v>
      </c>
      <c r="R940" s="233"/>
      <c r="S940" s="233"/>
      <c r="T940" s="234"/>
      <c r="U940" s="228"/>
      <c r="V940" s="228">
        <f>SUM(V941:V953)</f>
        <v>48.89</v>
      </c>
      <c r="W940" s="228"/>
      <c r="X940" s="228"/>
      <c r="Y940" s="228"/>
      <c r="AG940" t="s">
        <v>276</v>
      </c>
    </row>
    <row r="941" spans="1:60" outlineLevel="1" x14ac:dyDescent="0.2">
      <c r="A941" s="236">
        <v>296</v>
      </c>
      <c r="B941" s="237" t="s">
        <v>1566</v>
      </c>
      <c r="C941" s="247" t="s">
        <v>1567</v>
      </c>
      <c r="D941" s="238" t="s">
        <v>439</v>
      </c>
      <c r="E941" s="239">
        <v>7.6950000000000003</v>
      </c>
      <c r="F941" s="240"/>
      <c r="G941" s="241">
        <f>ROUND(E941*F941,2)</f>
        <v>0</v>
      </c>
      <c r="H941" s="240"/>
      <c r="I941" s="241">
        <f>ROUND(E941*H941,2)</f>
        <v>0</v>
      </c>
      <c r="J941" s="240"/>
      <c r="K941" s="241">
        <f>ROUND(E941*J941,2)</f>
        <v>0</v>
      </c>
      <c r="L941" s="241">
        <v>21</v>
      </c>
      <c r="M941" s="241">
        <f>G941*(1+L941/100)</f>
        <v>0</v>
      </c>
      <c r="N941" s="239">
        <v>1.728E-2</v>
      </c>
      <c r="O941" s="239">
        <f>ROUND(E941*N941,2)</f>
        <v>0.13</v>
      </c>
      <c r="P941" s="239">
        <v>0</v>
      </c>
      <c r="Q941" s="239">
        <f>ROUND(E941*P941,2)</f>
        <v>0</v>
      </c>
      <c r="R941" s="241" t="s">
        <v>1564</v>
      </c>
      <c r="S941" s="241" t="s">
        <v>280</v>
      </c>
      <c r="T941" s="242" t="s">
        <v>441</v>
      </c>
      <c r="U941" s="222">
        <v>1.1618599999999999</v>
      </c>
      <c r="V941" s="222">
        <f>ROUND(E941*U941,2)</f>
        <v>8.94</v>
      </c>
      <c r="W941" s="222"/>
      <c r="X941" s="222" t="s">
        <v>734</v>
      </c>
      <c r="Y941" s="222" t="s">
        <v>283</v>
      </c>
      <c r="Z941" s="212"/>
      <c r="AA941" s="212"/>
      <c r="AB941" s="212"/>
      <c r="AC941" s="212"/>
      <c r="AD941" s="212"/>
      <c r="AE941" s="212"/>
      <c r="AF941" s="212"/>
      <c r="AG941" s="212" t="s">
        <v>735</v>
      </c>
      <c r="AH941" s="212"/>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2" x14ac:dyDescent="0.2">
      <c r="A942" s="219"/>
      <c r="B942" s="220"/>
      <c r="C942" s="264" t="s">
        <v>1568</v>
      </c>
      <c r="D942" s="256"/>
      <c r="E942" s="256"/>
      <c r="F942" s="256"/>
      <c r="G942" s="256"/>
      <c r="H942" s="222"/>
      <c r="I942" s="222"/>
      <c r="J942" s="222"/>
      <c r="K942" s="222"/>
      <c r="L942" s="222"/>
      <c r="M942" s="222"/>
      <c r="N942" s="221"/>
      <c r="O942" s="221"/>
      <c r="P942" s="221"/>
      <c r="Q942" s="221"/>
      <c r="R942" s="222"/>
      <c r="S942" s="222"/>
      <c r="T942" s="222"/>
      <c r="U942" s="222"/>
      <c r="V942" s="222"/>
      <c r="W942" s="222"/>
      <c r="X942" s="222"/>
      <c r="Y942" s="222"/>
      <c r="Z942" s="212"/>
      <c r="AA942" s="212"/>
      <c r="AB942" s="212"/>
      <c r="AC942" s="212"/>
      <c r="AD942" s="212"/>
      <c r="AE942" s="212"/>
      <c r="AF942" s="212"/>
      <c r="AG942" s="212" t="s">
        <v>448</v>
      </c>
      <c r="AH942" s="212"/>
      <c r="AI942" s="212"/>
      <c r="AJ942" s="212"/>
      <c r="AK942" s="212"/>
      <c r="AL942" s="212"/>
      <c r="AM942" s="212"/>
      <c r="AN942" s="212"/>
      <c r="AO942" s="212"/>
      <c r="AP942" s="212"/>
      <c r="AQ942" s="212"/>
      <c r="AR942" s="212"/>
      <c r="AS942" s="212"/>
      <c r="AT942" s="212"/>
      <c r="AU942" s="212"/>
      <c r="AV942" s="212"/>
      <c r="AW942" s="212"/>
      <c r="AX942" s="212"/>
      <c r="AY942" s="212"/>
      <c r="AZ942" s="212"/>
      <c r="BA942" s="243" t="str">
        <f>C942</f>
        <v>z dlaždic keramických kladených do malty, včetně spárování a podílu práce v omezeném prostoru a na malých plochách.</v>
      </c>
      <c r="BB942" s="212"/>
      <c r="BC942" s="212"/>
      <c r="BD942" s="212"/>
      <c r="BE942" s="212"/>
      <c r="BF942" s="212"/>
      <c r="BG942" s="212"/>
      <c r="BH942" s="212"/>
    </row>
    <row r="943" spans="1:60" outlineLevel="2" x14ac:dyDescent="0.2">
      <c r="A943" s="219"/>
      <c r="B943" s="220"/>
      <c r="C943" s="249" t="s">
        <v>1569</v>
      </c>
      <c r="D943" s="226"/>
      <c r="E943" s="227">
        <v>7.6950000000000003</v>
      </c>
      <c r="F943" s="222"/>
      <c r="G943" s="222"/>
      <c r="H943" s="222"/>
      <c r="I943" s="222"/>
      <c r="J943" s="222"/>
      <c r="K943" s="222"/>
      <c r="L943" s="222"/>
      <c r="M943" s="222"/>
      <c r="N943" s="221"/>
      <c r="O943" s="221"/>
      <c r="P943" s="221"/>
      <c r="Q943" s="221"/>
      <c r="R943" s="222"/>
      <c r="S943" s="222"/>
      <c r="T943" s="222"/>
      <c r="U943" s="222"/>
      <c r="V943" s="222"/>
      <c r="W943" s="222"/>
      <c r="X943" s="222"/>
      <c r="Y943" s="222"/>
      <c r="Z943" s="212"/>
      <c r="AA943" s="212"/>
      <c r="AB943" s="212"/>
      <c r="AC943" s="212"/>
      <c r="AD943" s="212"/>
      <c r="AE943" s="212"/>
      <c r="AF943" s="212"/>
      <c r="AG943" s="212" t="s">
        <v>288</v>
      </c>
      <c r="AH943" s="212">
        <v>0</v>
      </c>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1" x14ac:dyDescent="0.2">
      <c r="A944" s="236">
        <v>297</v>
      </c>
      <c r="B944" s="237" t="s">
        <v>1570</v>
      </c>
      <c r="C944" s="247" t="s">
        <v>1571</v>
      </c>
      <c r="D944" s="238" t="s">
        <v>492</v>
      </c>
      <c r="E944" s="239">
        <v>235</v>
      </c>
      <c r="F944" s="240"/>
      <c r="G944" s="241">
        <f>ROUND(E944*F944,2)</f>
        <v>0</v>
      </c>
      <c r="H944" s="240"/>
      <c r="I944" s="241">
        <f>ROUND(E944*H944,2)</f>
        <v>0</v>
      </c>
      <c r="J944" s="240"/>
      <c r="K944" s="241">
        <f>ROUND(E944*J944,2)</f>
        <v>0</v>
      </c>
      <c r="L944" s="241">
        <v>21</v>
      </c>
      <c r="M944" s="241">
        <f>G944*(1+L944/100)</f>
        <v>0</v>
      </c>
      <c r="N944" s="239">
        <v>1.2800000000000001E-3</v>
      </c>
      <c r="O944" s="239">
        <f>ROUND(E944*N944,2)</f>
        <v>0.3</v>
      </c>
      <c r="P944" s="239">
        <v>0</v>
      </c>
      <c r="Q944" s="239">
        <f>ROUND(E944*P944,2)</f>
        <v>0</v>
      </c>
      <c r="R944" s="241" t="s">
        <v>1557</v>
      </c>
      <c r="S944" s="241" t="s">
        <v>280</v>
      </c>
      <c r="T944" s="242" t="s">
        <v>441</v>
      </c>
      <c r="U944" s="222">
        <v>0.17</v>
      </c>
      <c r="V944" s="222">
        <f>ROUND(E944*U944,2)</f>
        <v>39.950000000000003</v>
      </c>
      <c r="W944" s="222"/>
      <c r="X944" s="222" t="s">
        <v>399</v>
      </c>
      <c r="Y944" s="222" t="s">
        <v>283</v>
      </c>
      <c r="Z944" s="212"/>
      <c r="AA944" s="212"/>
      <c r="AB944" s="212"/>
      <c r="AC944" s="212"/>
      <c r="AD944" s="212"/>
      <c r="AE944" s="212"/>
      <c r="AF944" s="212"/>
      <c r="AG944" s="212" t="s">
        <v>400</v>
      </c>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outlineLevel="2" x14ac:dyDescent="0.2">
      <c r="A945" s="219"/>
      <c r="B945" s="220"/>
      <c r="C945" s="249" t="s">
        <v>1572</v>
      </c>
      <c r="D945" s="226"/>
      <c r="E945" s="227">
        <v>120</v>
      </c>
      <c r="F945" s="222"/>
      <c r="G945" s="222"/>
      <c r="H945" s="222"/>
      <c r="I945" s="222"/>
      <c r="J945" s="222"/>
      <c r="K945" s="222"/>
      <c r="L945" s="222"/>
      <c r="M945" s="222"/>
      <c r="N945" s="221"/>
      <c r="O945" s="221"/>
      <c r="P945" s="221"/>
      <c r="Q945" s="221"/>
      <c r="R945" s="222"/>
      <c r="S945" s="222"/>
      <c r="T945" s="222"/>
      <c r="U945" s="222"/>
      <c r="V945" s="222"/>
      <c r="W945" s="222"/>
      <c r="X945" s="222"/>
      <c r="Y945" s="222"/>
      <c r="Z945" s="212"/>
      <c r="AA945" s="212"/>
      <c r="AB945" s="212"/>
      <c r="AC945" s="212"/>
      <c r="AD945" s="212"/>
      <c r="AE945" s="212"/>
      <c r="AF945" s="212"/>
      <c r="AG945" s="212" t="s">
        <v>288</v>
      </c>
      <c r="AH945" s="212">
        <v>0</v>
      </c>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outlineLevel="3" x14ac:dyDescent="0.2">
      <c r="A946" s="219"/>
      <c r="B946" s="220"/>
      <c r="C946" s="249" t="s">
        <v>1573</v>
      </c>
      <c r="D946" s="226"/>
      <c r="E946" s="227">
        <v>115</v>
      </c>
      <c r="F946" s="222"/>
      <c r="G946" s="222"/>
      <c r="H946" s="222"/>
      <c r="I946" s="222"/>
      <c r="J946" s="222"/>
      <c r="K946" s="222"/>
      <c r="L946" s="222"/>
      <c r="M946" s="222"/>
      <c r="N946" s="221"/>
      <c r="O946" s="221"/>
      <c r="P946" s="221"/>
      <c r="Q946" s="221"/>
      <c r="R946" s="222"/>
      <c r="S946" s="222"/>
      <c r="T946" s="222"/>
      <c r="U946" s="222"/>
      <c r="V946" s="222"/>
      <c r="W946" s="222"/>
      <c r="X946" s="222"/>
      <c r="Y946" s="222"/>
      <c r="Z946" s="212"/>
      <c r="AA946" s="212"/>
      <c r="AB946" s="212"/>
      <c r="AC946" s="212"/>
      <c r="AD946" s="212"/>
      <c r="AE946" s="212"/>
      <c r="AF946" s="212"/>
      <c r="AG946" s="212" t="s">
        <v>288</v>
      </c>
      <c r="AH946" s="212">
        <v>0</v>
      </c>
      <c r="AI946" s="212"/>
      <c r="AJ946" s="212"/>
      <c r="AK946" s="212"/>
      <c r="AL946" s="212"/>
      <c r="AM946" s="212"/>
      <c r="AN946" s="212"/>
      <c r="AO946" s="212"/>
      <c r="AP946" s="212"/>
      <c r="AQ946" s="212"/>
      <c r="AR946" s="212"/>
      <c r="AS946" s="212"/>
      <c r="AT946" s="212"/>
      <c r="AU946" s="212"/>
      <c r="AV946" s="212"/>
      <c r="AW946" s="212"/>
      <c r="AX946" s="212"/>
      <c r="AY946" s="212"/>
      <c r="AZ946" s="212"/>
      <c r="BA946" s="212"/>
      <c r="BB946" s="212"/>
      <c r="BC946" s="212"/>
      <c r="BD946" s="212"/>
      <c r="BE946" s="212"/>
      <c r="BF946" s="212"/>
      <c r="BG946" s="212"/>
      <c r="BH946" s="212"/>
    </row>
    <row r="947" spans="1:60" ht="22.5" outlineLevel="1" x14ac:dyDescent="0.2">
      <c r="A947" s="236">
        <v>298</v>
      </c>
      <c r="B947" s="237" t="s">
        <v>1574</v>
      </c>
      <c r="C947" s="247" t="s">
        <v>1575</v>
      </c>
      <c r="D947" s="238" t="s">
        <v>439</v>
      </c>
      <c r="E947" s="239">
        <v>68.231999999999999</v>
      </c>
      <c r="F947" s="240"/>
      <c r="G947" s="241">
        <f>ROUND(E947*F947,2)</f>
        <v>0</v>
      </c>
      <c r="H947" s="240"/>
      <c r="I947" s="241">
        <f>ROUND(E947*H947,2)</f>
        <v>0</v>
      </c>
      <c r="J947" s="240"/>
      <c r="K947" s="241">
        <f>ROUND(E947*J947,2)</f>
        <v>0</v>
      </c>
      <c r="L947" s="241">
        <v>21</v>
      </c>
      <c r="M947" s="241">
        <f>G947*(1+L947/100)</f>
        <v>0</v>
      </c>
      <c r="N947" s="239">
        <v>5.9999999999999995E-4</v>
      </c>
      <c r="O947" s="239">
        <f>ROUND(E947*N947,2)</f>
        <v>0.04</v>
      </c>
      <c r="P947" s="239">
        <v>0</v>
      </c>
      <c r="Q947" s="239">
        <f>ROUND(E947*P947,2)</f>
        <v>0</v>
      </c>
      <c r="R947" s="241" t="s">
        <v>1557</v>
      </c>
      <c r="S947" s="241" t="s">
        <v>280</v>
      </c>
      <c r="T947" s="242" t="s">
        <v>441</v>
      </c>
      <c r="U947" s="222">
        <v>0</v>
      </c>
      <c r="V947" s="222">
        <f>ROUND(E947*U947,2)</f>
        <v>0</v>
      </c>
      <c r="W947" s="222"/>
      <c r="X947" s="222" t="s">
        <v>399</v>
      </c>
      <c r="Y947" s="222" t="s">
        <v>283</v>
      </c>
      <c r="Z947" s="212"/>
      <c r="AA947" s="212"/>
      <c r="AB947" s="212"/>
      <c r="AC947" s="212"/>
      <c r="AD947" s="212"/>
      <c r="AE947" s="212"/>
      <c r="AF947" s="212"/>
      <c r="AG947" s="212" t="s">
        <v>400</v>
      </c>
      <c r="AH947" s="212"/>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outlineLevel="2" x14ac:dyDescent="0.2">
      <c r="A948" s="219"/>
      <c r="B948" s="220"/>
      <c r="C948" s="249" t="s">
        <v>1002</v>
      </c>
      <c r="D948" s="226"/>
      <c r="E948" s="227">
        <v>29.841999999999999</v>
      </c>
      <c r="F948" s="222"/>
      <c r="G948" s="222"/>
      <c r="H948" s="222"/>
      <c r="I948" s="222"/>
      <c r="J948" s="222"/>
      <c r="K948" s="222"/>
      <c r="L948" s="222"/>
      <c r="M948" s="222"/>
      <c r="N948" s="221"/>
      <c r="O948" s="221"/>
      <c r="P948" s="221"/>
      <c r="Q948" s="221"/>
      <c r="R948" s="222"/>
      <c r="S948" s="222"/>
      <c r="T948" s="222"/>
      <c r="U948" s="222"/>
      <c r="V948" s="222"/>
      <c r="W948" s="222"/>
      <c r="X948" s="222"/>
      <c r="Y948" s="222"/>
      <c r="Z948" s="212"/>
      <c r="AA948" s="212"/>
      <c r="AB948" s="212"/>
      <c r="AC948" s="212"/>
      <c r="AD948" s="212"/>
      <c r="AE948" s="212"/>
      <c r="AF948" s="212"/>
      <c r="AG948" s="212" t="s">
        <v>288</v>
      </c>
      <c r="AH948" s="212">
        <v>0</v>
      </c>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outlineLevel="3" x14ac:dyDescent="0.2">
      <c r="A949" s="219"/>
      <c r="B949" s="220"/>
      <c r="C949" s="249" t="s">
        <v>1003</v>
      </c>
      <c r="D949" s="226"/>
      <c r="E949" s="227">
        <v>10.31</v>
      </c>
      <c r="F949" s="222"/>
      <c r="G949" s="222"/>
      <c r="H949" s="222"/>
      <c r="I949" s="222"/>
      <c r="J949" s="222"/>
      <c r="K949" s="222"/>
      <c r="L949" s="222"/>
      <c r="M949" s="222"/>
      <c r="N949" s="221"/>
      <c r="O949" s="221"/>
      <c r="P949" s="221"/>
      <c r="Q949" s="221"/>
      <c r="R949" s="222"/>
      <c r="S949" s="222"/>
      <c r="T949" s="222"/>
      <c r="U949" s="222"/>
      <c r="V949" s="222"/>
      <c r="W949" s="222"/>
      <c r="X949" s="222"/>
      <c r="Y949" s="222"/>
      <c r="Z949" s="212"/>
      <c r="AA949" s="212"/>
      <c r="AB949" s="212"/>
      <c r="AC949" s="212"/>
      <c r="AD949" s="212"/>
      <c r="AE949" s="212"/>
      <c r="AF949" s="212"/>
      <c r="AG949" s="212" t="s">
        <v>288</v>
      </c>
      <c r="AH949" s="212">
        <v>0</v>
      </c>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row>
    <row r="950" spans="1:60" outlineLevel="3" x14ac:dyDescent="0.2">
      <c r="A950" s="219"/>
      <c r="B950" s="220"/>
      <c r="C950" s="249" t="s">
        <v>1004</v>
      </c>
      <c r="D950" s="226"/>
      <c r="E950" s="227">
        <v>10.31</v>
      </c>
      <c r="F950" s="222"/>
      <c r="G950" s="222"/>
      <c r="H950" s="222"/>
      <c r="I950" s="222"/>
      <c r="J950" s="222"/>
      <c r="K950" s="222"/>
      <c r="L950" s="222"/>
      <c r="M950" s="222"/>
      <c r="N950" s="221"/>
      <c r="O950" s="221"/>
      <c r="P950" s="221"/>
      <c r="Q950" s="221"/>
      <c r="R950" s="222"/>
      <c r="S950" s="222"/>
      <c r="T950" s="222"/>
      <c r="U950" s="222"/>
      <c r="V950" s="222"/>
      <c r="W950" s="222"/>
      <c r="X950" s="222"/>
      <c r="Y950" s="222"/>
      <c r="Z950" s="212"/>
      <c r="AA950" s="212"/>
      <c r="AB950" s="212"/>
      <c r="AC950" s="212"/>
      <c r="AD950" s="212"/>
      <c r="AE950" s="212"/>
      <c r="AF950" s="212"/>
      <c r="AG950" s="212" t="s">
        <v>288</v>
      </c>
      <c r="AH950" s="212">
        <v>0</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outlineLevel="3" x14ac:dyDescent="0.2">
      <c r="A951" s="219"/>
      <c r="B951" s="220"/>
      <c r="C951" s="249" t="s">
        <v>1005</v>
      </c>
      <c r="D951" s="226"/>
      <c r="E951" s="227">
        <v>9.4600000000000009</v>
      </c>
      <c r="F951" s="222"/>
      <c r="G951" s="222"/>
      <c r="H951" s="222"/>
      <c r="I951" s="222"/>
      <c r="J951" s="222"/>
      <c r="K951" s="222"/>
      <c r="L951" s="222"/>
      <c r="M951" s="222"/>
      <c r="N951" s="221"/>
      <c r="O951" s="221"/>
      <c r="P951" s="221"/>
      <c r="Q951" s="221"/>
      <c r="R951" s="222"/>
      <c r="S951" s="222"/>
      <c r="T951" s="222"/>
      <c r="U951" s="222"/>
      <c r="V951" s="222"/>
      <c r="W951" s="222"/>
      <c r="X951" s="222"/>
      <c r="Y951" s="222"/>
      <c r="Z951" s="212"/>
      <c r="AA951" s="212"/>
      <c r="AB951" s="212"/>
      <c r="AC951" s="212"/>
      <c r="AD951" s="212"/>
      <c r="AE951" s="212"/>
      <c r="AF951" s="212"/>
      <c r="AG951" s="212" t="s">
        <v>288</v>
      </c>
      <c r="AH951" s="212">
        <v>0</v>
      </c>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outlineLevel="3" x14ac:dyDescent="0.2">
      <c r="A952" s="219"/>
      <c r="B952" s="220"/>
      <c r="C952" s="249" t="s">
        <v>1006</v>
      </c>
      <c r="D952" s="226"/>
      <c r="E952" s="227">
        <v>8.31</v>
      </c>
      <c r="F952" s="222"/>
      <c r="G952" s="222"/>
      <c r="H952" s="222"/>
      <c r="I952" s="222"/>
      <c r="J952" s="222"/>
      <c r="K952" s="222"/>
      <c r="L952" s="222"/>
      <c r="M952" s="222"/>
      <c r="N952" s="221"/>
      <c r="O952" s="221"/>
      <c r="P952" s="221"/>
      <c r="Q952" s="221"/>
      <c r="R952" s="222"/>
      <c r="S952" s="222"/>
      <c r="T952" s="222"/>
      <c r="U952" s="222"/>
      <c r="V952" s="222"/>
      <c r="W952" s="222"/>
      <c r="X952" s="222"/>
      <c r="Y952" s="222"/>
      <c r="Z952" s="212"/>
      <c r="AA952" s="212"/>
      <c r="AB952" s="212"/>
      <c r="AC952" s="212"/>
      <c r="AD952" s="212"/>
      <c r="AE952" s="212"/>
      <c r="AF952" s="212"/>
      <c r="AG952" s="212" t="s">
        <v>288</v>
      </c>
      <c r="AH952" s="212">
        <v>0</v>
      </c>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row>
    <row r="953" spans="1:60" outlineLevel="1" x14ac:dyDescent="0.2">
      <c r="A953" s="257">
        <v>299</v>
      </c>
      <c r="B953" s="258" t="s">
        <v>1576</v>
      </c>
      <c r="C953" s="265" t="s">
        <v>1577</v>
      </c>
      <c r="D953" s="259" t="s">
        <v>0</v>
      </c>
      <c r="E953" s="260">
        <v>227.3064</v>
      </c>
      <c r="F953" s="261"/>
      <c r="G953" s="262">
        <f>ROUND(E953*F953,2)</f>
        <v>0</v>
      </c>
      <c r="H953" s="261"/>
      <c r="I953" s="262">
        <f>ROUND(E953*H953,2)</f>
        <v>0</v>
      </c>
      <c r="J953" s="261"/>
      <c r="K953" s="262">
        <f>ROUND(E953*J953,2)</f>
        <v>0</v>
      </c>
      <c r="L953" s="262">
        <v>21</v>
      </c>
      <c r="M953" s="262">
        <f>G953*(1+L953/100)</f>
        <v>0</v>
      </c>
      <c r="N953" s="260">
        <v>0</v>
      </c>
      <c r="O953" s="260">
        <f>ROUND(E953*N953,2)</f>
        <v>0</v>
      </c>
      <c r="P953" s="260">
        <v>0</v>
      </c>
      <c r="Q953" s="260">
        <f>ROUND(E953*P953,2)</f>
        <v>0</v>
      </c>
      <c r="R953" s="262" t="s">
        <v>1557</v>
      </c>
      <c r="S953" s="262" t="s">
        <v>280</v>
      </c>
      <c r="T953" s="263" t="s">
        <v>441</v>
      </c>
      <c r="U953" s="222">
        <v>0</v>
      </c>
      <c r="V953" s="222">
        <f>ROUND(E953*U953,2)</f>
        <v>0</v>
      </c>
      <c r="W953" s="222"/>
      <c r="X953" s="222" t="s">
        <v>399</v>
      </c>
      <c r="Y953" s="222" t="s">
        <v>283</v>
      </c>
      <c r="Z953" s="212"/>
      <c r="AA953" s="212"/>
      <c r="AB953" s="212"/>
      <c r="AC953" s="212"/>
      <c r="AD953" s="212"/>
      <c r="AE953" s="212"/>
      <c r="AF953" s="212"/>
      <c r="AG953" s="212" t="s">
        <v>1036</v>
      </c>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x14ac:dyDescent="0.2">
      <c r="A954" s="229" t="s">
        <v>275</v>
      </c>
      <c r="B954" s="230" t="s">
        <v>220</v>
      </c>
      <c r="C954" s="246" t="s">
        <v>221</v>
      </c>
      <c r="D954" s="231"/>
      <c r="E954" s="232"/>
      <c r="F954" s="233"/>
      <c r="G954" s="233">
        <f>SUMIF(AG955:AG971,"&lt;&gt;NOR",G955:G971)</f>
        <v>0</v>
      </c>
      <c r="H954" s="233"/>
      <c r="I954" s="233">
        <f>SUM(I955:I971)</f>
        <v>0</v>
      </c>
      <c r="J954" s="233"/>
      <c r="K954" s="233">
        <f>SUM(K955:K971)</f>
        <v>0</v>
      </c>
      <c r="L954" s="233"/>
      <c r="M954" s="233">
        <f>SUM(M955:M971)</f>
        <v>0</v>
      </c>
      <c r="N954" s="232"/>
      <c r="O954" s="232">
        <f>SUM(O955:O971)</f>
        <v>0.1</v>
      </c>
      <c r="P954" s="232"/>
      <c r="Q954" s="232">
        <f>SUM(Q955:Q971)</f>
        <v>0</v>
      </c>
      <c r="R954" s="233"/>
      <c r="S954" s="233"/>
      <c r="T954" s="234"/>
      <c r="U954" s="228"/>
      <c r="V954" s="228">
        <f>SUM(V955:V971)</f>
        <v>80.59</v>
      </c>
      <c r="W954" s="228"/>
      <c r="X954" s="228"/>
      <c r="Y954" s="228"/>
      <c r="AG954" t="s">
        <v>276</v>
      </c>
    </row>
    <row r="955" spans="1:60" outlineLevel="1" x14ac:dyDescent="0.2">
      <c r="A955" s="236">
        <v>300</v>
      </c>
      <c r="B955" s="237" t="s">
        <v>1578</v>
      </c>
      <c r="C955" s="247" t="s">
        <v>1579</v>
      </c>
      <c r="D955" s="238" t="s">
        <v>1396</v>
      </c>
      <c r="E955" s="239">
        <v>106</v>
      </c>
      <c r="F955" s="240"/>
      <c r="G955" s="241">
        <f>ROUND(E955*F955,2)</f>
        <v>0</v>
      </c>
      <c r="H955" s="240"/>
      <c r="I955" s="241">
        <f>ROUND(E955*H955,2)</f>
        <v>0</v>
      </c>
      <c r="J955" s="240"/>
      <c r="K955" s="241">
        <f>ROUND(E955*J955,2)</f>
        <v>0</v>
      </c>
      <c r="L955" s="241">
        <v>21</v>
      </c>
      <c r="M955" s="241">
        <f>G955*(1+L955/100)</f>
        <v>0</v>
      </c>
      <c r="N955" s="239">
        <v>0</v>
      </c>
      <c r="O955" s="239">
        <f>ROUND(E955*N955,2)</f>
        <v>0</v>
      </c>
      <c r="P955" s="239">
        <v>0</v>
      </c>
      <c r="Q955" s="239">
        <f>ROUND(E955*P955,2)</f>
        <v>0</v>
      </c>
      <c r="R955" s="241"/>
      <c r="S955" s="241" t="s">
        <v>316</v>
      </c>
      <c r="T955" s="242" t="s">
        <v>281</v>
      </c>
      <c r="U955" s="222">
        <v>0</v>
      </c>
      <c r="V955" s="222">
        <f>ROUND(E955*U955,2)</f>
        <v>0</v>
      </c>
      <c r="W955" s="222"/>
      <c r="X955" s="222" t="s">
        <v>399</v>
      </c>
      <c r="Y955" s="222" t="s">
        <v>283</v>
      </c>
      <c r="Z955" s="212"/>
      <c r="AA955" s="212"/>
      <c r="AB955" s="212"/>
      <c r="AC955" s="212"/>
      <c r="AD955" s="212"/>
      <c r="AE955" s="212"/>
      <c r="AF955" s="212"/>
      <c r="AG955" s="212" t="s">
        <v>400</v>
      </c>
      <c r="AH955" s="212"/>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2" x14ac:dyDescent="0.2">
      <c r="A956" s="219"/>
      <c r="B956" s="220"/>
      <c r="C956" s="249" t="s">
        <v>1580</v>
      </c>
      <c r="D956" s="226"/>
      <c r="E956" s="227">
        <v>106</v>
      </c>
      <c r="F956" s="222"/>
      <c r="G956" s="222"/>
      <c r="H956" s="222"/>
      <c r="I956" s="222"/>
      <c r="J956" s="222"/>
      <c r="K956" s="222"/>
      <c r="L956" s="222"/>
      <c r="M956" s="222"/>
      <c r="N956" s="221"/>
      <c r="O956" s="221"/>
      <c r="P956" s="221"/>
      <c r="Q956" s="221"/>
      <c r="R956" s="222"/>
      <c r="S956" s="222"/>
      <c r="T956" s="222"/>
      <c r="U956" s="222"/>
      <c r="V956" s="222"/>
      <c r="W956" s="222"/>
      <c r="X956" s="222"/>
      <c r="Y956" s="222"/>
      <c r="Z956" s="212"/>
      <c r="AA956" s="212"/>
      <c r="AB956" s="212"/>
      <c r="AC956" s="212"/>
      <c r="AD956" s="212"/>
      <c r="AE956" s="212"/>
      <c r="AF956" s="212"/>
      <c r="AG956" s="212" t="s">
        <v>288</v>
      </c>
      <c r="AH956" s="212">
        <v>0</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outlineLevel="1" x14ac:dyDescent="0.2">
      <c r="A957" s="236">
        <v>301</v>
      </c>
      <c r="B957" s="237" t="s">
        <v>1581</v>
      </c>
      <c r="C957" s="247" t="s">
        <v>1582</v>
      </c>
      <c r="D957" s="238" t="s">
        <v>439</v>
      </c>
      <c r="E957" s="239">
        <v>145.68</v>
      </c>
      <c r="F957" s="240"/>
      <c r="G957" s="241">
        <f>ROUND(E957*F957,2)</f>
        <v>0</v>
      </c>
      <c r="H957" s="240"/>
      <c r="I957" s="241">
        <f>ROUND(E957*H957,2)</f>
        <v>0</v>
      </c>
      <c r="J957" s="240"/>
      <c r="K957" s="241">
        <f>ROUND(E957*J957,2)</f>
        <v>0</v>
      </c>
      <c r="L957" s="241">
        <v>21</v>
      </c>
      <c r="M957" s="241">
        <f>G957*(1+L957/100)</f>
        <v>0</v>
      </c>
      <c r="N957" s="239">
        <v>1.0000000000000001E-5</v>
      </c>
      <c r="O957" s="239">
        <f>ROUND(E957*N957,2)</f>
        <v>0</v>
      </c>
      <c r="P957" s="239">
        <v>0</v>
      </c>
      <c r="Q957" s="239">
        <f>ROUND(E957*P957,2)</f>
        <v>0</v>
      </c>
      <c r="R957" s="241" t="s">
        <v>1583</v>
      </c>
      <c r="S957" s="241" t="s">
        <v>280</v>
      </c>
      <c r="T957" s="242" t="s">
        <v>441</v>
      </c>
      <c r="U957" s="222">
        <v>7.1999999999999995E-2</v>
      </c>
      <c r="V957" s="222">
        <f>ROUND(E957*U957,2)</f>
        <v>10.49</v>
      </c>
      <c r="W957" s="222"/>
      <c r="X957" s="222" t="s">
        <v>399</v>
      </c>
      <c r="Y957" s="222" t="s">
        <v>283</v>
      </c>
      <c r="Z957" s="212"/>
      <c r="AA957" s="212"/>
      <c r="AB957" s="212"/>
      <c r="AC957" s="212"/>
      <c r="AD957" s="212"/>
      <c r="AE957" s="212"/>
      <c r="AF957" s="212"/>
      <c r="AG957" s="212" t="s">
        <v>400</v>
      </c>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outlineLevel="2" x14ac:dyDescent="0.2">
      <c r="A958" s="219"/>
      <c r="B958" s="220"/>
      <c r="C958" s="249" t="s">
        <v>1584</v>
      </c>
      <c r="D958" s="226"/>
      <c r="E958" s="227">
        <v>39.68</v>
      </c>
      <c r="F958" s="222"/>
      <c r="G958" s="222"/>
      <c r="H958" s="222"/>
      <c r="I958" s="222"/>
      <c r="J958" s="222"/>
      <c r="K958" s="222"/>
      <c r="L958" s="222"/>
      <c r="M958" s="222"/>
      <c r="N958" s="221"/>
      <c r="O958" s="221"/>
      <c r="P958" s="221"/>
      <c r="Q958" s="221"/>
      <c r="R958" s="222"/>
      <c r="S958" s="222"/>
      <c r="T958" s="222"/>
      <c r="U958" s="222"/>
      <c r="V958" s="222"/>
      <c r="W958" s="222"/>
      <c r="X958" s="222"/>
      <c r="Y958" s="222"/>
      <c r="Z958" s="212"/>
      <c r="AA958" s="212"/>
      <c r="AB958" s="212"/>
      <c r="AC958" s="212"/>
      <c r="AD958" s="212"/>
      <c r="AE958" s="212"/>
      <c r="AF958" s="212"/>
      <c r="AG958" s="212" t="s">
        <v>288</v>
      </c>
      <c r="AH958" s="212">
        <v>0</v>
      </c>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3" x14ac:dyDescent="0.2">
      <c r="A959" s="219"/>
      <c r="B959" s="220"/>
      <c r="C959" s="249" t="s">
        <v>1585</v>
      </c>
      <c r="D959" s="226"/>
      <c r="E959" s="227">
        <v>106</v>
      </c>
      <c r="F959" s="222"/>
      <c r="G959" s="222"/>
      <c r="H959" s="222"/>
      <c r="I959" s="222"/>
      <c r="J959" s="222"/>
      <c r="K959" s="222"/>
      <c r="L959" s="222"/>
      <c r="M959" s="222"/>
      <c r="N959" s="221"/>
      <c r="O959" s="221"/>
      <c r="P959" s="221"/>
      <c r="Q959" s="221"/>
      <c r="R959" s="222"/>
      <c r="S959" s="222"/>
      <c r="T959" s="222"/>
      <c r="U959" s="222"/>
      <c r="V959" s="222"/>
      <c r="W959" s="222"/>
      <c r="X959" s="222"/>
      <c r="Y959" s="222"/>
      <c r="Z959" s="212"/>
      <c r="AA959" s="212"/>
      <c r="AB959" s="212"/>
      <c r="AC959" s="212"/>
      <c r="AD959" s="212"/>
      <c r="AE959" s="212"/>
      <c r="AF959" s="212"/>
      <c r="AG959" s="212" t="s">
        <v>288</v>
      </c>
      <c r="AH959" s="212">
        <v>0</v>
      </c>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outlineLevel="1" x14ac:dyDescent="0.2">
      <c r="A960" s="236">
        <v>302</v>
      </c>
      <c r="B960" s="237" t="s">
        <v>1586</v>
      </c>
      <c r="C960" s="247" t="s">
        <v>1587</v>
      </c>
      <c r="D960" s="238" t="s">
        <v>439</v>
      </c>
      <c r="E960" s="239">
        <v>239.9812</v>
      </c>
      <c r="F960" s="240"/>
      <c r="G960" s="241">
        <f>ROUND(E960*F960,2)</f>
        <v>0</v>
      </c>
      <c r="H960" s="240"/>
      <c r="I960" s="241">
        <f>ROUND(E960*H960,2)</f>
        <v>0</v>
      </c>
      <c r="J960" s="240"/>
      <c r="K960" s="241">
        <f>ROUND(E960*J960,2)</f>
        <v>0</v>
      </c>
      <c r="L960" s="241">
        <v>21</v>
      </c>
      <c r="M960" s="241">
        <f>G960*(1+L960/100)</f>
        <v>0</v>
      </c>
      <c r="N960" s="239">
        <v>4.2000000000000002E-4</v>
      </c>
      <c r="O960" s="239">
        <f>ROUND(E960*N960,2)</f>
        <v>0.1</v>
      </c>
      <c r="P960" s="239">
        <v>0</v>
      </c>
      <c r="Q960" s="239">
        <f>ROUND(E960*P960,2)</f>
        <v>0</v>
      </c>
      <c r="R960" s="241" t="s">
        <v>1583</v>
      </c>
      <c r="S960" s="241" t="s">
        <v>280</v>
      </c>
      <c r="T960" s="242" t="s">
        <v>441</v>
      </c>
      <c r="U960" s="222">
        <v>0.28699999999999998</v>
      </c>
      <c r="V960" s="222">
        <f>ROUND(E960*U960,2)</f>
        <v>68.87</v>
      </c>
      <c r="W960" s="222"/>
      <c r="X960" s="222" t="s">
        <v>399</v>
      </c>
      <c r="Y960" s="222" t="s">
        <v>283</v>
      </c>
      <c r="Z960" s="212"/>
      <c r="AA960" s="212"/>
      <c r="AB960" s="212"/>
      <c r="AC960" s="212"/>
      <c r="AD960" s="212"/>
      <c r="AE960" s="212"/>
      <c r="AF960" s="212"/>
      <c r="AG960" s="212" t="s">
        <v>400</v>
      </c>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row>
    <row r="961" spans="1:60" outlineLevel="2" x14ac:dyDescent="0.2">
      <c r="A961" s="219"/>
      <c r="B961" s="220"/>
      <c r="C961" s="248" t="s">
        <v>1588</v>
      </c>
      <c r="D961" s="244"/>
      <c r="E961" s="244"/>
      <c r="F961" s="244"/>
      <c r="G961" s="244"/>
      <c r="H961" s="222"/>
      <c r="I961" s="222"/>
      <c r="J961" s="222"/>
      <c r="K961" s="222"/>
      <c r="L961" s="222"/>
      <c r="M961" s="222"/>
      <c r="N961" s="221"/>
      <c r="O961" s="221"/>
      <c r="P961" s="221"/>
      <c r="Q961" s="221"/>
      <c r="R961" s="222"/>
      <c r="S961" s="222"/>
      <c r="T961" s="222"/>
      <c r="U961" s="222"/>
      <c r="V961" s="222"/>
      <c r="W961" s="222"/>
      <c r="X961" s="222"/>
      <c r="Y961" s="222"/>
      <c r="Z961" s="212"/>
      <c r="AA961" s="212"/>
      <c r="AB961" s="212"/>
      <c r="AC961" s="212"/>
      <c r="AD961" s="212"/>
      <c r="AE961" s="212"/>
      <c r="AF961" s="212"/>
      <c r="AG961" s="212" t="s">
        <v>286</v>
      </c>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2" x14ac:dyDescent="0.2">
      <c r="A962" s="219"/>
      <c r="B962" s="220"/>
      <c r="C962" s="249" t="s">
        <v>1589</v>
      </c>
      <c r="D962" s="226"/>
      <c r="E962" s="227">
        <v>39.68</v>
      </c>
      <c r="F962" s="222"/>
      <c r="G962" s="222"/>
      <c r="H962" s="222"/>
      <c r="I962" s="222"/>
      <c r="J962" s="222"/>
      <c r="K962" s="222"/>
      <c r="L962" s="222"/>
      <c r="M962" s="222"/>
      <c r="N962" s="221"/>
      <c r="O962" s="221"/>
      <c r="P962" s="221"/>
      <c r="Q962" s="221"/>
      <c r="R962" s="222"/>
      <c r="S962" s="222"/>
      <c r="T962" s="222"/>
      <c r="U962" s="222"/>
      <c r="V962" s="222"/>
      <c r="W962" s="222"/>
      <c r="X962" s="222"/>
      <c r="Y962" s="222"/>
      <c r="Z962" s="212"/>
      <c r="AA962" s="212"/>
      <c r="AB962" s="212"/>
      <c r="AC962" s="212"/>
      <c r="AD962" s="212"/>
      <c r="AE962" s="212"/>
      <c r="AF962" s="212"/>
      <c r="AG962" s="212" t="s">
        <v>288</v>
      </c>
      <c r="AH962" s="212">
        <v>0</v>
      </c>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3" x14ac:dyDescent="0.2">
      <c r="A963" s="219"/>
      <c r="B963" s="220"/>
      <c r="C963" s="249" t="s">
        <v>1590</v>
      </c>
      <c r="D963" s="226"/>
      <c r="E963" s="227">
        <v>106</v>
      </c>
      <c r="F963" s="222"/>
      <c r="G963" s="222"/>
      <c r="H963" s="222"/>
      <c r="I963" s="222"/>
      <c r="J963" s="222"/>
      <c r="K963" s="222"/>
      <c r="L963" s="222"/>
      <c r="M963" s="222"/>
      <c r="N963" s="221"/>
      <c r="O963" s="221"/>
      <c r="P963" s="221"/>
      <c r="Q963" s="221"/>
      <c r="R963" s="222"/>
      <c r="S963" s="222"/>
      <c r="T963" s="222"/>
      <c r="U963" s="222"/>
      <c r="V963" s="222"/>
      <c r="W963" s="222"/>
      <c r="X963" s="222"/>
      <c r="Y963" s="222"/>
      <c r="Z963" s="212"/>
      <c r="AA963" s="212"/>
      <c r="AB963" s="212"/>
      <c r="AC963" s="212"/>
      <c r="AD963" s="212"/>
      <c r="AE963" s="212"/>
      <c r="AF963" s="212"/>
      <c r="AG963" s="212" t="s">
        <v>288</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
      <c r="A964" s="219"/>
      <c r="B964" s="220"/>
      <c r="C964" s="249" t="s">
        <v>1591</v>
      </c>
      <c r="D964" s="226"/>
      <c r="E964" s="227">
        <v>8.1623999999999999</v>
      </c>
      <c r="F964" s="222"/>
      <c r="G964" s="222"/>
      <c r="H964" s="222"/>
      <c r="I964" s="222"/>
      <c r="J964" s="222"/>
      <c r="K964" s="222"/>
      <c r="L964" s="222"/>
      <c r="M964" s="222"/>
      <c r="N964" s="221"/>
      <c r="O964" s="221"/>
      <c r="P964" s="221"/>
      <c r="Q964" s="221"/>
      <c r="R964" s="222"/>
      <c r="S964" s="222"/>
      <c r="T964" s="222"/>
      <c r="U964" s="222"/>
      <c r="V964" s="222"/>
      <c r="W964" s="222"/>
      <c r="X964" s="222"/>
      <c r="Y964" s="222"/>
      <c r="Z964" s="212"/>
      <c r="AA964" s="212"/>
      <c r="AB964" s="212"/>
      <c r="AC964" s="212"/>
      <c r="AD964" s="212"/>
      <c r="AE964" s="212"/>
      <c r="AF964" s="212"/>
      <c r="AG964" s="212" t="s">
        <v>288</v>
      </c>
      <c r="AH964" s="212">
        <v>0</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outlineLevel="3" x14ac:dyDescent="0.2">
      <c r="A965" s="219"/>
      <c r="B965" s="220"/>
      <c r="C965" s="249" t="s">
        <v>1592</v>
      </c>
      <c r="D965" s="226"/>
      <c r="E965" s="227">
        <v>22.561599999999999</v>
      </c>
      <c r="F965" s="222"/>
      <c r="G965" s="222"/>
      <c r="H965" s="222"/>
      <c r="I965" s="222"/>
      <c r="J965" s="222"/>
      <c r="K965" s="222"/>
      <c r="L965" s="222"/>
      <c r="M965" s="222"/>
      <c r="N965" s="221"/>
      <c r="O965" s="221"/>
      <c r="P965" s="221"/>
      <c r="Q965" s="221"/>
      <c r="R965" s="222"/>
      <c r="S965" s="222"/>
      <c r="T965" s="222"/>
      <c r="U965" s="222"/>
      <c r="V965" s="222"/>
      <c r="W965" s="222"/>
      <c r="X965" s="222"/>
      <c r="Y965" s="222"/>
      <c r="Z965" s="212"/>
      <c r="AA965" s="212"/>
      <c r="AB965" s="212"/>
      <c r="AC965" s="212"/>
      <c r="AD965" s="212"/>
      <c r="AE965" s="212"/>
      <c r="AF965" s="212"/>
      <c r="AG965" s="212" t="s">
        <v>288</v>
      </c>
      <c r="AH965" s="212">
        <v>0</v>
      </c>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3" x14ac:dyDescent="0.2">
      <c r="A966" s="219"/>
      <c r="B966" s="220"/>
      <c r="C966" s="249" t="s">
        <v>1593</v>
      </c>
      <c r="D966" s="226"/>
      <c r="E966" s="227">
        <v>30.019200000000001</v>
      </c>
      <c r="F966" s="222"/>
      <c r="G966" s="222"/>
      <c r="H966" s="222"/>
      <c r="I966" s="222"/>
      <c r="J966" s="222"/>
      <c r="K966" s="222"/>
      <c r="L966" s="222"/>
      <c r="M966" s="222"/>
      <c r="N966" s="221"/>
      <c r="O966" s="221"/>
      <c r="P966" s="221"/>
      <c r="Q966" s="221"/>
      <c r="R966" s="222"/>
      <c r="S966" s="222"/>
      <c r="T966" s="222"/>
      <c r="U966" s="222"/>
      <c r="V966" s="222"/>
      <c r="W966" s="222"/>
      <c r="X966" s="222"/>
      <c r="Y966" s="222"/>
      <c r="Z966" s="212"/>
      <c r="AA966" s="212"/>
      <c r="AB966" s="212"/>
      <c r="AC966" s="212"/>
      <c r="AD966" s="212"/>
      <c r="AE966" s="212"/>
      <c r="AF966" s="212"/>
      <c r="AG966" s="212" t="s">
        <v>288</v>
      </c>
      <c r="AH966" s="212">
        <v>0</v>
      </c>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3" x14ac:dyDescent="0.2">
      <c r="A967" s="219"/>
      <c r="B967" s="220"/>
      <c r="C967" s="249" t="s">
        <v>1594</v>
      </c>
      <c r="D967" s="226"/>
      <c r="E967" s="227">
        <v>14.976000000000001</v>
      </c>
      <c r="F967" s="222"/>
      <c r="G967" s="222"/>
      <c r="H967" s="222"/>
      <c r="I967" s="222"/>
      <c r="J967" s="222"/>
      <c r="K967" s="222"/>
      <c r="L967" s="222"/>
      <c r="M967" s="222"/>
      <c r="N967" s="221"/>
      <c r="O967" s="221"/>
      <c r="P967" s="221"/>
      <c r="Q967" s="221"/>
      <c r="R967" s="222"/>
      <c r="S967" s="222"/>
      <c r="T967" s="222"/>
      <c r="U967" s="222"/>
      <c r="V967" s="222"/>
      <c r="W967" s="222"/>
      <c r="X967" s="222"/>
      <c r="Y967" s="222"/>
      <c r="Z967" s="212"/>
      <c r="AA967" s="212"/>
      <c r="AB967" s="212"/>
      <c r="AC967" s="212"/>
      <c r="AD967" s="212"/>
      <c r="AE967" s="212"/>
      <c r="AF967" s="212"/>
      <c r="AG967" s="212" t="s">
        <v>288</v>
      </c>
      <c r="AH967" s="212">
        <v>0</v>
      </c>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3" x14ac:dyDescent="0.2">
      <c r="A968" s="219"/>
      <c r="B968" s="220"/>
      <c r="C968" s="249" t="s">
        <v>1595</v>
      </c>
      <c r="D968" s="226"/>
      <c r="E968" s="227">
        <v>15.263999999999999</v>
      </c>
      <c r="F968" s="222"/>
      <c r="G968" s="222"/>
      <c r="H968" s="222"/>
      <c r="I968" s="222"/>
      <c r="J968" s="222"/>
      <c r="K968" s="222"/>
      <c r="L968" s="222"/>
      <c r="M968" s="222"/>
      <c r="N968" s="221"/>
      <c r="O968" s="221"/>
      <c r="P968" s="221"/>
      <c r="Q968" s="221"/>
      <c r="R968" s="222"/>
      <c r="S968" s="222"/>
      <c r="T968" s="222"/>
      <c r="U968" s="222"/>
      <c r="V968" s="222"/>
      <c r="W968" s="222"/>
      <c r="X968" s="222"/>
      <c r="Y968" s="222"/>
      <c r="Z968" s="212"/>
      <c r="AA968" s="212"/>
      <c r="AB968" s="212"/>
      <c r="AC968" s="212"/>
      <c r="AD968" s="212"/>
      <c r="AE968" s="212"/>
      <c r="AF968" s="212"/>
      <c r="AG968" s="212" t="s">
        <v>288</v>
      </c>
      <c r="AH968" s="212">
        <v>0</v>
      </c>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outlineLevel="3" x14ac:dyDescent="0.2">
      <c r="A969" s="219"/>
      <c r="B969" s="220"/>
      <c r="C969" s="249" t="s">
        <v>1596</v>
      </c>
      <c r="D969" s="226"/>
      <c r="E969" s="227">
        <v>3.3180000000000001</v>
      </c>
      <c r="F969" s="222"/>
      <c r="G969" s="222"/>
      <c r="H969" s="222"/>
      <c r="I969" s="222"/>
      <c r="J969" s="222"/>
      <c r="K969" s="222"/>
      <c r="L969" s="222"/>
      <c r="M969" s="222"/>
      <c r="N969" s="221"/>
      <c r="O969" s="221"/>
      <c r="P969" s="221"/>
      <c r="Q969" s="221"/>
      <c r="R969" s="222"/>
      <c r="S969" s="222"/>
      <c r="T969" s="222"/>
      <c r="U969" s="222"/>
      <c r="V969" s="222"/>
      <c r="W969" s="222"/>
      <c r="X969" s="222"/>
      <c r="Y969" s="222"/>
      <c r="Z969" s="212"/>
      <c r="AA969" s="212"/>
      <c r="AB969" s="212"/>
      <c r="AC969" s="212"/>
      <c r="AD969" s="212"/>
      <c r="AE969" s="212"/>
      <c r="AF969" s="212"/>
      <c r="AG969" s="212" t="s">
        <v>288</v>
      </c>
      <c r="AH969" s="212">
        <v>0</v>
      </c>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ht="22.5" outlineLevel="1" x14ac:dyDescent="0.2">
      <c r="A970" s="236">
        <v>303</v>
      </c>
      <c r="B970" s="237" t="s">
        <v>1597</v>
      </c>
      <c r="C970" s="247" t="s">
        <v>1598</v>
      </c>
      <c r="D970" s="238" t="s">
        <v>439</v>
      </c>
      <c r="E970" s="239">
        <v>8.1999999999999993</v>
      </c>
      <c r="F970" s="240"/>
      <c r="G970" s="241">
        <f>ROUND(E970*F970,2)</f>
        <v>0</v>
      </c>
      <c r="H970" s="240"/>
      <c r="I970" s="241">
        <f>ROUND(E970*H970,2)</f>
        <v>0</v>
      </c>
      <c r="J970" s="240"/>
      <c r="K970" s="241">
        <f>ROUND(E970*J970,2)</f>
        <v>0</v>
      </c>
      <c r="L970" s="241">
        <v>21</v>
      </c>
      <c r="M970" s="241">
        <f>G970*(1+L970/100)</f>
        <v>0</v>
      </c>
      <c r="N970" s="239">
        <v>1.6000000000000001E-4</v>
      </c>
      <c r="O970" s="239">
        <f>ROUND(E970*N970,2)</f>
        <v>0</v>
      </c>
      <c r="P970" s="239">
        <v>0</v>
      </c>
      <c r="Q970" s="239">
        <f>ROUND(E970*P970,2)</f>
        <v>0</v>
      </c>
      <c r="R970" s="241" t="s">
        <v>1583</v>
      </c>
      <c r="S970" s="241" t="s">
        <v>280</v>
      </c>
      <c r="T970" s="242" t="s">
        <v>441</v>
      </c>
      <c r="U970" s="222">
        <v>0.15</v>
      </c>
      <c r="V970" s="222">
        <f>ROUND(E970*U970,2)</f>
        <v>1.23</v>
      </c>
      <c r="W970" s="222"/>
      <c r="X970" s="222" t="s">
        <v>399</v>
      </c>
      <c r="Y970" s="222" t="s">
        <v>283</v>
      </c>
      <c r="Z970" s="212"/>
      <c r="AA970" s="212"/>
      <c r="AB970" s="212"/>
      <c r="AC970" s="212"/>
      <c r="AD970" s="212"/>
      <c r="AE970" s="212"/>
      <c r="AF970" s="212"/>
      <c r="AG970" s="212" t="s">
        <v>400</v>
      </c>
      <c r="AH970" s="212"/>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2" x14ac:dyDescent="0.2">
      <c r="A971" s="219"/>
      <c r="B971" s="220"/>
      <c r="C971" s="248" t="s">
        <v>1599</v>
      </c>
      <c r="D971" s="244"/>
      <c r="E971" s="244"/>
      <c r="F971" s="244"/>
      <c r="G971" s="244"/>
      <c r="H971" s="222"/>
      <c r="I971" s="222"/>
      <c r="J971" s="222"/>
      <c r="K971" s="222"/>
      <c r="L971" s="222"/>
      <c r="M971" s="222"/>
      <c r="N971" s="221"/>
      <c r="O971" s="221"/>
      <c r="P971" s="221"/>
      <c r="Q971" s="221"/>
      <c r="R971" s="222"/>
      <c r="S971" s="222"/>
      <c r="T971" s="222"/>
      <c r="U971" s="222"/>
      <c r="V971" s="222"/>
      <c r="W971" s="222"/>
      <c r="X971" s="222"/>
      <c r="Y971" s="222"/>
      <c r="Z971" s="212"/>
      <c r="AA971" s="212"/>
      <c r="AB971" s="212"/>
      <c r="AC971" s="212"/>
      <c r="AD971" s="212"/>
      <c r="AE971" s="212"/>
      <c r="AF971" s="212"/>
      <c r="AG971" s="212" t="s">
        <v>286</v>
      </c>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x14ac:dyDescent="0.2">
      <c r="A972" s="229" t="s">
        <v>275</v>
      </c>
      <c r="B972" s="230" t="s">
        <v>222</v>
      </c>
      <c r="C972" s="246" t="s">
        <v>223</v>
      </c>
      <c r="D972" s="231"/>
      <c r="E972" s="232"/>
      <c r="F972" s="233"/>
      <c r="G972" s="233">
        <f>SUMIF(AG973:AG976,"&lt;&gt;NOR",G973:G976)</f>
        <v>0</v>
      </c>
      <c r="H972" s="233"/>
      <c r="I972" s="233">
        <f>SUM(I973:I976)</f>
        <v>0</v>
      </c>
      <c r="J972" s="233"/>
      <c r="K972" s="233">
        <f>SUM(K973:K976)</f>
        <v>0</v>
      </c>
      <c r="L972" s="233"/>
      <c r="M972" s="233">
        <f>SUM(M973:M976)</f>
        <v>0</v>
      </c>
      <c r="N972" s="232"/>
      <c r="O972" s="232">
        <f>SUM(O973:O976)</f>
        <v>0.71</v>
      </c>
      <c r="P972" s="232"/>
      <c r="Q972" s="232">
        <f>SUM(Q973:Q976)</f>
        <v>0</v>
      </c>
      <c r="R972" s="233"/>
      <c r="S972" s="233"/>
      <c r="T972" s="234"/>
      <c r="U972" s="228"/>
      <c r="V972" s="228">
        <f>SUM(V973:V976)</f>
        <v>298.12</v>
      </c>
      <c r="W972" s="228"/>
      <c r="X972" s="228"/>
      <c r="Y972" s="228"/>
      <c r="AG972" t="s">
        <v>276</v>
      </c>
    </row>
    <row r="973" spans="1:60" outlineLevel="1" x14ac:dyDescent="0.2">
      <c r="A973" s="236">
        <v>304</v>
      </c>
      <c r="B973" s="237" t="s">
        <v>1600</v>
      </c>
      <c r="C973" s="247" t="s">
        <v>1601</v>
      </c>
      <c r="D973" s="238" t="s">
        <v>439</v>
      </c>
      <c r="E973" s="239">
        <v>2218.3655600000002</v>
      </c>
      <c r="F973" s="240"/>
      <c r="G973" s="241">
        <f>ROUND(E973*F973,2)</f>
        <v>0</v>
      </c>
      <c r="H973" s="240"/>
      <c r="I973" s="241">
        <f>ROUND(E973*H973,2)</f>
        <v>0</v>
      </c>
      <c r="J973" s="240"/>
      <c r="K973" s="241">
        <f>ROUND(E973*J973,2)</f>
        <v>0</v>
      </c>
      <c r="L973" s="241">
        <v>21</v>
      </c>
      <c r="M973" s="241">
        <f>G973*(1+L973/100)</f>
        <v>0</v>
      </c>
      <c r="N973" s="239">
        <v>1.7000000000000001E-4</v>
      </c>
      <c r="O973" s="239">
        <f>ROUND(E973*N973,2)</f>
        <v>0.38</v>
      </c>
      <c r="P973" s="239">
        <v>0</v>
      </c>
      <c r="Q973" s="239">
        <f>ROUND(E973*P973,2)</f>
        <v>0</v>
      </c>
      <c r="R973" s="241" t="s">
        <v>1602</v>
      </c>
      <c r="S973" s="241" t="s">
        <v>280</v>
      </c>
      <c r="T973" s="242" t="s">
        <v>441</v>
      </c>
      <c r="U973" s="222">
        <v>3.2480000000000002E-2</v>
      </c>
      <c r="V973" s="222">
        <f>ROUND(E973*U973,2)</f>
        <v>72.05</v>
      </c>
      <c r="W973" s="222"/>
      <c r="X973" s="222" t="s">
        <v>399</v>
      </c>
      <c r="Y973" s="222" t="s">
        <v>283</v>
      </c>
      <c r="Z973" s="212"/>
      <c r="AA973" s="212"/>
      <c r="AB973" s="212"/>
      <c r="AC973" s="212"/>
      <c r="AD973" s="212"/>
      <c r="AE973" s="212"/>
      <c r="AF973" s="212"/>
      <c r="AG973" s="212" t="s">
        <v>400</v>
      </c>
      <c r="AH973" s="212"/>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2" x14ac:dyDescent="0.2">
      <c r="A974" s="219"/>
      <c r="B974" s="220"/>
      <c r="C974" s="249" t="s">
        <v>1603</v>
      </c>
      <c r="D974" s="226"/>
      <c r="E974" s="227">
        <v>938.47015999999996</v>
      </c>
      <c r="F974" s="222"/>
      <c r="G974" s="222"/>
      <c r="H974" s="222"/>
      <c r="I974" s="222"/>
      <c r="J974" s="222"/>
      <c r="K974" s="222"/>
      <c r="L974" s="222"/>
      <c r="M974" s="222"/>
      <c r="N974" s="221"/>
      <c r="O974" s="221"/>
      <c r="P974" s="221"/>
      <c r="Q974" s="221"/>
      <c r="R974" s="222"/>
      <c r="S974" s="222"/>
      <c r="T974" s="222"/>
      <c r="U974" s="222"/>
      <c r="V974" s="222"/>
      <c r="W974" s="222"/>
      <c r="X974" s="222"/>
      <c r="Y974" s="222"/>
      <c r="Z974" s="212"/>
      <c r="AA974" s="212"/>
      <c r="AB974" s="212"/>
      <c r="AC974" s="212"/>
      <c r="AD974" s="212"/>
      <c r="AE974" s="212"/>
      <c r="AF974" s="212"/>
      <c r="AG974" s="212" t="s">
        <v>288</v>
      </c>
      <c r="AH974" s="212">
        <v>0</v>
      </c>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3" x14ac:dyDescent="0.2">
      <c r="A975" s="219"/>
      <c r="B975" s="220"/>
      <c r="C975" s="249" t="s">
        <v>1604</v>
      </c>
      <c r="D975" s="226"/>
      <c r="E975" s="227">
        <v>1279.8954000000001</v>
      </c>
      <c r="F975" s="222"/>
      <c r="G975" s="222"/>
      <c r="H975" s="222"/>
      <c r="I975" s="222"/>
      <c r="J975" s="222"/>
      <c r="K975" s="222"/>
      <c r="L975" s="222"/>
      <c r="M975" s="222"/>
      <c r="N975" s="221"/>
      <c r="O975" s="221"/>
      <c r="P975" s="221"/>
      <c r="Q975" s="221"/>
      <c r="R975" s="222"/>
      <c r="S975" s="222"/>
      <c r="T975" s="222"/>
      <c r="U975" s="222"/>
      <c r="V975" s="222"/>
      <c r="W975" s="222"/>
      <c r="X975" s="222"/>
      <c r="Y975" s="222"/>
      <c r="Z975" s="212"/>
      <c r="AA975" s="212"/>
      <c r="AB975" s="212"/>
      <c r="AC975" s="212"/>
      <c r="AD975" s="212"/>
      <c r="AE975" s="212"/>
      <c r="AF975" s="212"/>
      <c r="AG975" s="212" t="s">
        <v>288</v>
      </c>
      <c r="AH975" s="212">
        <v>0</v>
      </c>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1" x14ac:dyDescent="0.2">
      <c r="A976" s="257">
        <v>305</v>
      </c>
      <c r="B976" s="258" t="s">
        <v>1605</v>
      </c>
      <c r="C976" s="265" t="s">
        <v>1606</v>
      </c>
      <c r="D976" s="259" t="s">
        <v>439</v>
      </c>
      <c r="E976" s="260">
        <v>2218.3655600000002</v>
      </c>
      <c r="F976" s="261"/>
      <c r="G976" s="262">
        <f>ROUND(E976*F976,2)</f>
        <v>0</v>
      </c>
      <c r="H976" s="261"/>
      <c r="I976" s="262">
        <f>ROUND(E976*H976,2)</f>
        <v>0</v>
      </c>
      <c r="J976" s="261"/>
      <c r="K976" s="262">
        <f>ROUND(E976*J976,2)</f>
        <v>0</v>
      </c>
      <c r="L976" s="262">
        <v>21</v>
      </c>
      <c r="M976" s="262">
        <f>G976*(1+L976/100)</f>
        <v>0</v>
      </c>
      <c r="N976" s="260">
        <v>1.4999999999999999E-4</v>
      </c>
      <c r="O976" s="260">
        <f>ROUND(E976*N976,2)</f>
        <v>0.33</v>
      </c>
      <c r="P976" s="260">
        <v>0</v>
      </c>
      <c r="Q976" s="260">
        <f>ROUND(E976*P976,2)</f>
        <v>0</v>
      </c>
      <c r="R976" s="262" t="s">
        <v>1602</v>
      </c>
      <c r="S976" s="262" t="s">
        <v>280</v>
      </c>
      <c r="T976" s="263" t="s">
        <v>1410</v>
      </c>
      <c r="U976" s="222">
        <v>0.10191</v>
      </c>
      <c r="V976" s="222">
        <f>ROUND(E976*U976,2)</f>
        <v>226.07</v>
      </c>
      <c r="W976" s="222"/>
      <c r="X976" s="222" t="s">
        <v>399</v>
      </c>
      <c r="Y976" s="222" t="s">
        <v>283</v>
      </c>
      <c r="Z976" s="212"/>
      <c r="AA976" s="212"/>
      <c r="AB976" s="212"/>
      <c r="AC976" s="212"/>
      <c r="AD976" s="212"/>
      <c r="AE976" s="212"/>
      <c r="AF976" s="212"/>
      <c r="AG976" s="212" t="s">
        <v>400</v>
      </c>
      <c r="AH976" s="212"/>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x14ac:dyDescent="0.2">
      <c r="A977" s="229" t="s">
        <v>275</v>
      </c>
      <c r="B977" s="230" t="s">
        <v>224</v>
      </c>
      <c r="C977" s="246" t="s">
        <v>225</v>
      </c>
      <c r="D977" s="231"/>
      <c r="E977" s="232"/>
      <c r="F977" s="233"/>
      <c r="G977" s="233">
        <f>SUMIF(AG978:AG1001,"&lt;&gt;NOR",G978:G1001)</f>
        <v>0</v>
      </c>
      <c r="H977" s="233"/>
      <c r="I977" s="233">
        <f>SUM(I978:I1001)</f>
        <v>0</v>
      </c>
      <c r="J977" s="233"/>
      <c r="K977" s="233">
        <f>SUM(K978:K1001)</f>
        <v>0</v>
      </c>
      <c r="L977" s="233"/>
      <c r="M977" s="233">
        <f>SUM(M978:M1001)</f>
        <v>0</v>
      </c>
      <c r="N977" s="232"/>
      <c r="O977" s="232">
        <f>SUM(O978:O1001)</f>
        <v>0.01</v>
      </c>
      <c r="P977" s="232"/>
      <c r="Q977" s="232">
        <f>SUM(Q978:Q1001)</f>
        <v>0</v>
      </c>
      <c r="R977" s="233"/>
      <c r="S977" s="233"/>
      <c r="T977" s="234"/>
      <c r="U977" s="228"/>
      <c r="V977" s="228">
        <f>SUM(V978:V1001)</f>
        <v>2.12</v>
      </c>
      <c r="W977" s="228"/>
      <c r="X977" s="228"/>
      <c r="Y977" s="228"/>
      <c r="AG977" t="s">
        <v>276</v>
      </c>
    </row>
    <row r="978" spans="1:60" outlineLevel="1" x14ac:dyDescent="0.2">
      <c r="A978" s="236">
        <v>306</v>
      </c>
      <c r="B978" s="237" t="s">
        <v>1607</v>
      </c>
      <c r="C978" s="247" t="s">
        <v>1608</v>
      </c>
      <c r="D978" s="238" t="s">
        <v>1105</v>
      </c>
      <c r="E978" s="239">
        <v>1</v>
      </c>
      <c r="F978" s="240"/>
      <c r="G978" s="241">
        <f>ROUND(E978*F978,2)</f>
        <v>0</v>
      </c>
      <c r="H978" s="240"/>
      <c r="I978" s="241">
        <f>ROUND(E978*H978,2)</f>
        <v>0</v>
      </c>
      <c r="J978" s="240"/>
      <c r="K978" s="241">
        <f>ROUND(E978*J978,2)</f>
        <v>0</v>
      </c>
      <c r="L978" s="241">
        <v>21</v>
      </c>
      <c r="M978" s="241">
        <f>G978*(1+L978/100)</f>
        <v>0</v>
      </c>
      <c r="N978" s="239">
        <v>0</v>
      </c>
      <c r="O978" s="239">
        <f>ROUND(E978*N978,2)</f>
        <v>0</v>
      </c>
      <c r="P978" s="239">
        <v>0</v>
      </c>
      <c r="Q978" s="239">
        <f>ROUND(E978*P978,2)</f>
        <v>0</v>
      </c>
      <c r="R978" s="241"/>
      <c r="S978" s="241" t="s">
        <v>316</v>
      </c>
      <c r="T978" s="242" t="s">
        <v>281</v>
      </c>
      <c r="U978" s="222">
        <v>0</v>
      </c>
      <c r="V978" s="222">
        <f>ROUND(E978*U978,2)</f>
        <v>0</v>
      </c>
      <c r="W978" s="222"/>
      <c r="X978" s="222" t="s">
        <v>399</v>
      </c>
      <c r="Y978" s="222" t="s">
        <v>283</v>
      </c>
      <c r="Z978" s="212"/>
      <c r="AA978" s="212"/>
      <c r="AB978" s="212"/>
      <c r="AC978" s="212"/>
      <c r="AD978" s="212"/>
      <c r="AE978" s="212"/>
      <c r="AF978" s="212"/>
      <c r="AG978" s="212" t="s">
        <v>400</v>
      </c>
      <c r="AH978" s="212"/>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2" x14ac:dyDescent="0.2">
      <c r="A979" s="219"/>
      <c r="B979" s="220"/>
      <c r="C979" s="248" t="s">
        <v>1609</v>
      </c>
      <c r="D979" s="244"/>
      <c r="E979" s="244"/>
      <c r="F979" s="244"/>
      <c r="G979" s="244"/>
      <c r="H979" s="222"/>
      <c r="I979" s="222"/>
      <c r="J979" s="222"/>
      <c r="K979" s="222"/>
      <c r="L979" s="222"/>
      <c r="M979" s="222"/>
      <c r="N979" s="221"/>
      <c r="O979" s="221"/>
      <c r="P979" s="221"/>
      <c r="Q979" s="221"/>
      <c r="R979" s="222"/>
      <c r="S979" s="222"/>
      <c r="T979" s="222"/>
      <c r="U979" s="222"/>
      <c r="V979" s="222"/>
      <c r="W979" s="222"/>
      <c r="X979" s="222"/>
      <c r="Y979" s="222"/>
      <c r="Z979" s="212"/>
      <c r="AA979" s="212"/>
      <c r="AB979" s="212"/>
      <c r="AC979" s="212"/>
      <c r="AD979" s="212"/>
      <c r="AE979" s="212"/>
      <c r="AF979" s="212"/>
      <c r="AG979" s="212" t="s">
        <v>286</v>
      </c>
      <c r="AH979" s="212"/>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2" x14ac:dyDescent="0.2">
      <c r="A980" s="219"/>
      <c r="B980" s="220"/>
      <c r="C980" s="249" t="s">
        <v>1610</v>
      </c>
      <c r="D980" s="226"/>
      <c r="E980" s="227"/>
      <c r="F980" s="222"/>
      <c r="G980" s="222"/>
      <c r="H980" s="222"/>
      <c r="I980" s="222"/>
      <c r="J980" s="222"/>
      <c r="K980" s="222"/>
      <c r="L980" s="222"/>
      <c r="M980" s="222"/>
      <c r="N980" s="221"/>
      <c r="O980" s="221"/>
      <c r="P980" s="221"/>
      <c r="Q980" s="221"/>
      <c r="R980" s="222"/>
      <c r="S980" s="222"/>
      <c r="T980" s="222"/>
      <c r="U980" s="222"/>
      <c r="V980" s="222"/>
      <c r="W980" s="222"/>
      <c r="X980" s="222"/>
      <c r="Y980" s="222"/>
      <c r="Z980" s="212"/>
      <c r="AA980" s="212"/>
      <c r="AB980" s="212"/>
      <c r="AC980" s="212"/>
      <c r="AD980" s="212"/>
      <c r="AE980" s="212"/>
      <c r="AF980" s="212"/>
      <c r="AG980" s="212" t="s">
        <v>288</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3" x14ac:dyDescent="0.2">
      <c r="A981" s="219"/>
      <c r="B981" s="220"/>
      <c r="C981" s="249" t="s">
        <v>1611</v>
      </c>
      <c r="D981" s="226"/>
      <c r="E981" s="227"/>
      <c r="F981" s="222"/>
      <c r="G981" s="222"/>
      <c r="H981" s="222"/>
      <c r="I981" s="222"/>
      <c r="J981" s="222"/>
      <c r="K981" s="222"/>
      <c r="L981" s="222"/>
      <c r="M981" s="222"/>
      <c r="N981" s="221"/>
      <c r="O981" s="221"/>
      <c r="P981" s="221"/>
      <c r="Q981" s="221"/>
      <c r="R981" s="222"/>
      <c r="S981" s="222"/>
      <c r="T981" s="222"/>
      <c r="U981" s="222"/>
      <c r="V981" s="222"/>
      <c r="W981" s="222"/>
      <c r="X981" s="222"/>
      <c r="Y981" s="222"/>
      <c r="Z981" s="212"/>
      <c r="AA981" s="212"/>
      <c r="AB981" s="212"/>
      <c r="AC981" s="212"/>
      <c r="AD981" s="212"/>
      <c r="AE981" s="212"/>
      <c r="AF981" s="212"/>
      <c r="AG981" s="212" t="s">
        <v>288</v>
      </c>
      <c r="AH981" s="212">
        <v>0</v>
      </c>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3" x14ac:dyDescent="0.2">
      <c r="A982" s="219"/>
      <c r="B982" s="220"/>
      <c r="C982" s="249" t="s">
        <v>1612</v>
      </c>
      <c r="D982" s="226"/>
      <c r="E982" s="227"/>
      <c r="F982" s="222"/>
      <c r="G982" s="222"/>
      <c r="H982" s="222"/>
      <c r="I982" s="222"/>
      <c r="J982" s="222"/>
      <c r="K982" s="222"/>
      <c r="L982" s="222"/>
      <c r="M982" s="222"/>
      <c r="N982" s="221"/>
      <c r="O982" s="221"/>
      <c r="P982" s="221"/>
      <c r="Q982" s="221"/>
      <c r="R982" s="222"/>
      <c r="S982" s="222"/>
      <c r="T982" s="222"/>
      <c r="U982" s="222"/>
      <c r="V982" s="222"/>
      <c r="W982" s="222"/>
      <c r="X982" s="222"/>
      <c r="Y982" s="222"/>
      <c r="Z982" s="212"/>
      <c r="AA982" s="212"/>
      <c r="AB982" s="212"/>
      <c r="AC982" s="212"/>
      <c r="AD982" s="212"/>
      <c r="AE982" s="212"/>
      <c r="AF982" s="212"/>
      <c r="AG982" s="212" t="s">
        <v>288</v>
      </c>
      <c r="AH982" s="212">
        <v>0</v>
      </c>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3" x14ac:dyDescent="0.2">
      <c r="A983" s="219"/>
      <c r="B983" s="220"/>
      <c r="C983" s="249" t="s">
        <v>1613</v>
      </c>
      <c r="D983" s="226"/>
      <c r="E983" s="227"/>
      <c r="F983" s="222"/>
      <c r="G983" s="222"/>
      <c r="H983" s="222"/>
      <c r="I983" s="222"/>
      <c r="J983" s="222"/>
      <c r="K983" s="222"/>
      <c r="L983" s="222"/>
      <c r="M983" s="222"/>
      <c r="N983" s="221"/>
      <c r="O983" s="221"/>
      <c r="P983" s="221"/>
      <c r="Q983" s="221"/>
      <c r="R983" s="222"/>
      <c r="S983" s="222"/>
      <c r="T983" s="222"/>
      <c r="U983" s="222"/>
      <c r="V983" s="222"/>
      <c r="W983" s="222"/>
      <c r="X983" s="222"/>
      <c r="Y983" s="222"/>
      <c r="Z983" s="212"/>
      <c r="AA983" s="212"/>
      <c r="AB983" s="212"/>
      <c r="AC983" s="212"/>
      <c r="AD983" s="212"/>
      <c r="AE983" s="212"/>
      <c r="AF983" s="212"/>
      <c r="AG983" s="212" t="s">
        <v>288</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3" x14ac:dyDescent="0.2">
      <c r="A984" s="219"/>
      <c r="B984" s="220"/>
      <c r="C984" s="249" t="s">
        <v>1614</v>
      </c>
      <c r="D984" s="226"/>
      <c r="E984" s="227"/>
      <c r="F984" s="222"/>
      <c r="G984" s="222"/>
      <c r="H984" s="222"/>
      <c r="I984" s="222"/>
      <c r="J984" s="222"/>
      <c r="K984" s="222"/>
      <c r="L984" s="222"/>
      <c r="M984" s="222"/>
      <c r="N984" s="221"/>
      <c r="O984" s="221"/>
      <c r="P984" s="221"/>
      <c r="Q984" s="221"/>
      <c r="R984" s="222"/>
      <c r="S984" s="222"/>
      <c r="T984" s="222"/>
      <c r="U984" s="222"/>
      <c r="V984" s="222"/>
      <c r="W984" s="222"/>
      <c r="X984" s="222"/>
      <c r="Y984" s="222"/>
      <c r="Z984" s="212"/>
      <c r="AA984" s="212"/>
      <c r="AB984" s="212"/>
      <c r="AC984" s="212"/>
      <c r="AD984" s="212"/>
      <c r="AE984" s="212"/>
      <c r="AF984" s="212"/>
      <c r="AG984" s="212" t="s">
        <v>288</v>
      </c>
      <c r="AH984" s="212">
        <v>0</v>
      </c>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3" x14ac:dyDescent="0.2">
      <c r="A985" s="219"/>
      <c r="B985" s="220"/>
      <c r="C985" s="249" t="s">
        <v>1615</v>
      </c>
      <c r="D985" s="226"/>
      <c r="E985" s="227"/>
      <c r="F985" s="222"/>
      <c r="G985" s="222"/>
      <c r="H985" s="222"/>
      <c r="I985" s="222"/>
      <c r="J985" s="222"/>
      <c r="K985" s="222"/>
      <c r="L985" s="222"/>
      <c r="M985" s="222"/>
      <c r="N985" s="221"/>
      <c r="O985" s="221"/>
      <c r="P985" s="221"/>
      <c r="Q985" s="221"/>
      <c r="R985" s="222"/>
      <c r="S985" s="222"/>
      <c r="T985" s="222"/>
      <c r="U985" s="222"/>
      <c r="V985" s="222"/>
      <c r="W985" s="222"/>
      <c r="X985" s="222"/>
      <c r="Y985" s="222"/>
      <c r="Z985" s="212"/>
      <c r="AA985" s="212"/>
      <c r="AB985" s="212"/>
      <c r="AC985" s="212"/>
      <c r="AD985" s="212"/>
      <c r="AE985" s="212"/>
      <c r="AF985" s="212"/>
      <c r="AG985" s="212" t="s">
        <v>288</v>
      </c>
      <c r="AH985" s="212">
        <v>0</v>
      </c>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outlineLevel="3" x14ac:dyDescent="0.2">
      <c r="A986" s="219"/>
      <c r="B986" s="220"/>
      <c r="C986" s="249" t="s">
        <v>1616</v>
      </c>
      <c r="D986" s="226"/>
      <c r="E986" s="227"/>
      <c r="F986" s="222"/>
      <c r="G986" s="222"/>
      <c r="H986" s="222"/>
      <c r="I986" s="222"/>
      <c r="J986" s="222"/>
      <c r="K986" s="222"/>
      <c r="L986" s="222"/>
      <c r="M986" s="222"/>
      <c r="N986" s="221"/>
      <c r="O986" s="221"/>
      <c r="P986" s="221"/>
      <c r="Q986" s="221"/>
      <c r="R986" s="222"/>
      <c r="S986" s="222"/>
      <c r="T986" s="222"/>
      <c r="U986" s="222"/>
      <c r="V986" s="222"/>
      <c r="W986" s="222"/>
      <c r="X986" s="222"/>
      <c r="Y986" s="222"/>
      <c r="Z986" s="212"/>
      <c r="AA986" s="212"/>
      <c r="AB986" s="212"/>
      <c r="AC986" s="212"/>
      <c r="AD986" s="212"/>
      <c r="AE986" s="212"/>
      <c r="AF986" s="212"/>
      <c r="AG986" s="212" t="s">
        <v>288</v>
      </c>
      <c r="AH986" s="212">
        <v>0</v>
      </c>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3" x14ac:dyDescent="0.2">
      <c r="A987" s="219"/>
      <c r="B987" s="220"/>
      <c r="C987" s="249" t="s">
        <v>1617</v>
      </c>
      <c r="D987" s="226"/>
      <c r="E987" s="227"/>
      <c r="F987" s="222"/>
      <c r="G987" s="222"/>
      <c r="H987" s="222"/>
      <c r="I987" s="222"/>
      <c r="J987" s="222"/>
      <c r="K987" s="222"/>
      <c r="L987" s="222"/>
      <c r="M987" s="222"/>
      <c r="N987" s="221"/>
      <c r="O987" s="221"/>
      <c r="P987" s="221"/>
      <c r="Q987" s="221"/>
      <c r="R987" s="222"/>
      <c r="S987" s="222"/>
      <c r="T987" s="222"/>
      <c r="U987" s="222"/>
      <c r="V987" s="222"/>
      <c r="W987" s="222"/>
      <c r="X987" s="222"/>
      <c r="Y987" s="222"/>
      <c r="Z987" s="212"/>
      <c r="AA987" s="212"/>
      <c r="AB987" s="212"/>
      <c r="AC987" s="212"/>
      <c r="AD987" s="212"/>
      <c r="AE987" s="212"/>
      <c r="AF987" s="212"/>
      <c r="AG987" s="212" t="s">
        <v>288</v>
      </c>
      <c r="AH987" s="212">
        <v>0</v>
      </c>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3" x14ac:dyDescent="0.2">
      <c r="A988" s="219"/>
      <c r="B988" s="220"/>
      <c r="C988" s="249" t="s">
        <v>1618</v>
      </c>
      <c r="D988" s="226"/>
      <c r="E988" s="227"/>
      <c r="F988" s="222"/>
      <c r="G988" s="222"/>
      <c r="H988" s="222"/>
      <c r="I988" s="222"/>
      <c r="J988" s="222"/>
      <c r="K988" s="222"/>
      <c r="L988" s="222"/>
      <c r="M988" s="222"/>
      <c r="N988" s="221"/>
      <c r="O988" s="221"/>
      <c r="P988" s="221"/>
      <c r="Q988" s="221"/>
      <c r="R988" s="222"/>
      <c r="S988" s="222"/>
      <c r="T988" s="222"/>
      <c r="U988" s="222"/>
      <c r="V988" s="222"/>
      <c r="W988" s="222"/>
      <c r="X988" s="222"/>
      <c r="Y988" s="222"/>
      <c r="Z988" s="212"/>
      <c r="AA988" s="212"/>
      <c r="AB988" s="212"/>
      <c r="AC988" s="212"/>
      <c r="AD988" s="212"/>
      <c r="AE988" s="212"/>
      <c r="AF988" s="212"/>
      <c r="AG988" s="212" t="s">
        <v>288</v>
      </c>
      <c r="AH988" s="212">
        <v>0</v>
      </c>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3" x14ac:dyDescent="0.2">
      <c r="A989" s="219"/>
      <c r="B989" s="220"/>
      <c r="C989" s="249" t="s">
        <v>1619</v>
      </c>
      <c r="D989" s="226"/>
      <c r="E989" s="227"/>
      <c r="F989" s="222"/>
      <c r="G989" s="222"/>
      <c r="H989" s="222"/>
      <c r="I989" s="222"/>
      <c r="J989" s="222"/>
      <c r="K989" s="222"/>
      <c r="L989" s="222"/>
      <c r="M989" s="222"/>
      <c r="N989" s="221"/>
      <c r="O989" s="221"/>
      <c r="P989" s="221"/>
      <c r="Q989" s="221"/>
      <c r="R989" s="222"/>
      <c r="S989" s="222"/>
      <c r="T989" s="222"/>
      <c r="U989" s="222"/>
      <c r="V989" s="222"/>
      <c r="W989" s="222"/>
      <c r="X989" s="222"/>
      <c r="Y989" s="222"/>
      <c r="Z989" s="212"/>
      <c r="AA989" s="212"/>
      <c r="AB989" s="212"/>
      <c r="AC989" s="212"/>
      <c r="AD989" s="212"/>
      <c r="AE989" s="212"/>
      <c r="AF989" s="212"/>
      <c r="AG989" s="212" t="s">
        <v>288</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3" x14ac:dyDescent="0.2">
      <c r="A990" s="219"/>
      <c r="B990" s="220"/>
      <c r="C990" s="249" t="s">
        <v>1620</v>
      </c>
      <c r="D990" s="226"/>
      <c r="E990" s="227"/>
      <c r="F990" s="222"/>
      <c r="G990" s="222"/>
      <c r="H990" s="222"/>
      <c r="I990" s="222"/>
      <c r="J990" s="222"/>
      <c r="K990" s="222"/>
      <c r="L990" s="222"/>
      <c r="M990" s="222"/>
      <c r="N990" s="221"/>
      <c r="O990" s="221"/>
      <c r="P990" s="221"/>
      <c r="Q990" s="221"/>
      <c r="R990" s="222"/>
      <c r="S990" s="222"/>
      <c r="T990" s="222"/>
      <c r="U990" s="222"/>
      <c r="V990" s="222"/>
      <c r="W990" s="222"/>
      <c r="X990" s="222"/>
      <c r="Y990" s="222"/>
      <c r="Z990" s="212"/>
      <c r="AA990" s="212"/>
      <c r="AB990" s="212"/>
      <c r="AC990" s="212"/>
      <c r="AD990" s="212"/>
      <c r="AE990" s="212"/>
      <c r="AF990" s="212"/>
      <c r="AG990" s="212" t="s">
        <v>288</v>
      </c>
      <c r="AH990" s="212">
        <v>0</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outlineLevel="3" x14ac:dyDescent="0.2">
      <c r="A991" s="219"/>
      <c r="B991" s="220"/>
      <c r="C991" s="249" t="s">
        <v>1621</v>
      </c>
      <c r="D991" s="226"/>
      <c r="E991" s="227"/>
      <c r="F991" s="222"/>
      <c r="G991" s="222"/>
      <c r="H991" s="222"/>
      <c r="I991" s="222"/>
      <c r="J991" s="222"/>
      <c r="K991" s="222"/>
      <c r="L991" s="222"/>
      <c r="M991" s="222"/>
      <c r="N991" s="221"/>
      <c r="O991" s="221"/>
      <c r="P991" s="221"/>
      <c r="Q991" s="221"/>
      <c r="R991" s="222"/>
      <c r="S991" s="222"/>
      <c r="T991" s="222"/>
      <c r="U991" s="222"/>
      <c r="V991" s="222"/>
      <c r="W991" s="222"/>
      <c r="X991" s="222"/>
      <c r="Y991" s="222"/>
      <c r="Z991" s="212"/>
      <c r="AA991" s="212"/>
      <c r="AB991" s="212"/>
      <c r="AC991" s="212"/>
      <c r="AD991" s="212"/>
      <c r="AE991" s="212"/>
      <c r="AF991" s="212"/>
      <c r="AG991" s="212" t="s">
        <v>288</v>
      </c>
      <c r="AH991" s="212">
        <v>0</v>
      </c>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3" x14ac:dyDescent="0.2">
      <c r="A992" s="219"/>
      <c r="B992" s="220"/>
      <c r="C992" s="249" t="s">
        <v>291</v>
      </c>
      <c r="D992" s="226"/>
      <c r="E992" s="227">
        <v>1</v>
      </c>
      <c r="F992" s="222"/>
      <c r="G992" s="222"/>
      <c r="H992" s="222"/>
      <c r="I992" s="222"/>
      <c r="J992" s="222"/>
      <c r="K992" s="222"/>
      <c r="L992" s="222"/>
      <c r="M992" s="222"/>
      <c r="N992" s="221"/>
      <c r="O992" s="221"/>
      <c r="P992" s="221"/>
      <c r="Q992" s="221"/>
      <c r="R992" s="222"/>
      <c r="S992" s="222"/>
      <c r="T992" s="222"/>
      <c r="U992" s="222"/>
      <c r="V992" s="222"/>
      <c r="W992" s="222"/>
      <c r="X992" s="222"/>
      <c r="Y992" s="222"/>
      <c r="Z992" s="212"/>
      <c r="AA992" s="212"/>
      <c r="AB992" s="212"/>
      <c r="AC992" s="212"/>
      <c r="AD992" s="212"/>
      <c r="AE992" s="212"/>
      <c r="AF992" s="212"/>
      <c r="AG992" s="212" t="s">
        <v>288</v>
      </c>
      <c r="AH992" s="212">
        <v>0</v>
      </c>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1" x14ac:dyDescent="0.2">
      <c r="A993" s="236">
        <v>307</v>
      </c>
      <c r="B993" s="237" t="s">
        <v>1622</v>
      </c>
      <c r="C993" s="247" t="s">
        <v>1623</v>
      </c>
      <c r="D993" s="238" t="s">
        <v>439</v>
      </c>
      <c r="E993" s="239">
        <v>23.3</v>
      </c>
      <c r="F993" s="240"/>
      <c r="G993" s="241">
        <f>ROUND(E993*F993,2)</f>
        <v>0</v>
      </c>
      <c r="H993" s="240"/>
      <c r="I993" s="241">
        <f>ROUND(E993*H993,2)</f>
        <v>0</v>
      </c>
      <c r="J993" s="240"/>
      <c r="K993" s="241">
        <f>ROUND(E993*J993,2)</f>
        <v>0</v>
      </c>
      <c r="L993" s="241">
        <v>21</v>
      </c>
      <c r="M993" s="241">
        <f>G993*(1+L993/100)</f>
        <v>0</v>
      </c>
      <c r="N993" s="239">
        <v>2.9999999999999997E-4</v>
      </c>
      <c r="O993" s="239">
        <f>ROUND(E993*N993,2)</f>
        <v>0.01</v>
      </c>
      <c r="P993" s="239">
        <v>0</v>
      </c>
      <c r="Q993" s="239">
        <f>ROUND(E993*P993,2)</f>
        <v>0</v>
      </c>
      <c r="R993" s="241" t="s">
        <v>1624</v>
      </c>
      <c r="S993" s="241" t="s">
        <v>280</v>
      </c>
      <c r="T993" s="242" t="s">
        <v>441</v>
      </c>
      <c r="U993" s="222">
        <v>9.0999999999999998E-2</v>
      </c>
      <c r="V993" s="222">
        <f>ROUND(E993*U993,2)</f>
        <v>2.12</v>
      </c>
      <c r="W993" s="222"/>
      <c r="X993" s="222" t="s">
        <v>399</v>
      </c>
      <c r="Y993" s="222" t="s">
        <v>283</v>
      </c>
      <c r="Z993" s="212"/>
      <c r="AA993" s="212"/>
      <c r="AB993" s="212"/>
      <c r="AC993" s="212"/>
      <c r="AD993" s="212"/>
      <c r="AE993" s="212"/>
      <c r="AF993" s="212"/>
      <c r="AG993" s="212" t="s">
        <v>400</v>
      </c>
      <c r="AH993" s="212"/>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2" x14ac:dyDescent="0.2">
      <c r="A994" s="219"/>
      <c r="B994" s="220"/>
      <c r="C994" s="249" t="s">
        <v>1625</v>
      </c>
      <c r="D994" s="226"/>
      <c r="E994" s="227">
        <v>23.3</v>
      </c>
      <c r="F994" s="222"/>
      <c r="G994" s="222"/>
      <c r="H994" s="222"/>
      <c r="I994" s="222"/>
      <c r="J994" s="222"/>
      <c r="K994" s="222"/>
      <c r="L994" s="222"/>
      <c r="M994" s="222"/>
      <c r="N994" s="221"/>
      <c r="O994" s="221"/>
      <c r="P994" s="221"/>
      <c r="Q994" s="221"/>
      <c r="R994" s="222"/>
      <c r="S994" s="222"/>
      <c r="T994" s="222"/>
      <c r="U994" s="222"/>
      <c r="V994" s="222"/>
      <c r="W994" s="222"/>
      <c r="X994" s="222"/>
      <c r="Y994" s="222"/>
      <c r="Z994" s="212"/>
      <c r="AA994" s="212"/>
      <c r="AB994" s="212"/>
      <c r="AC994" s="212"/>
      <c r="AD994" s="212"/>
      <c r="AE994" s="212"/>
      <c r="AF994" s="212"/>
      <c r="AG994" s="212" t="s">
        <v>288</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1" x14ac:dyDescent="0.2">
      <c r="A995" s="236">
        <v>308</v>
      </c>
      <c r="B995" s="237" t="s">
        <v>1626</v>
      </c>
      <c r="C995" s="247" t="s">
        <v>1627</v>
      </c>
      <c r="D995" s="238" t="s">
        <v>886</v>
      </c>
      <c r="E995" s="239">
        <v>5</v>
      </c>
      <c r="F995" s="240"/>
      <c r="G995" s="241">
        <f>ROUND(E995*F995,2)</f>
        <v>0</v>
      </c>
      <c r="H995" s="240"/>
      <c r="I995" s="241">
        <f>ROUND(E995*H995,2)</f>
        <v>0</v>
      </c>
      <c r="J995" s="240"/>
      <c r="K995" s="241">
        <f>ROUND(E995*J995,2)</f>
        <v>0</v>
      </c>
      <c r="L995" s="241">
        <v>21</v>
      </c>
      <c r="M995" s="241">
        <f>G995*(1+L995/100)</f>
        <v>0</v>
      </c>
      <c r="N995" s="239">
        <v>0</v>
      </c>
      <c r="O995" s="239">
        <f>ROUND(E995*N995,2)</f>
        <v>0</v>
      </c>
      <c r="P995" s="239">
        <v>0</v>
      </c>
      <c r="Q995" s="239">
        <f>ROUND(E995*P995,2)</f>
        <v>0</v>
      </c>
      <c r="R995" s="241"/>
      <c r="S995" s="241" t="s">
        <v>316</v>
      </c>
      <c r="T995" s="242" t="s">
        <v>281</v>
      </c>
      <c r="U995" s="222">
        <v>0</v>
      </c>
      <c r="V995" s="222">
        <f>ROUND(E995*U995,2)</f>
        <v>0</v>
      </c>
      <c r="W995" s="222"/>
      <c r="X995" s="222" t="s">
        <v>399</v>
      </c>
      <c r="Y995" s="222" t="s">
        <v>283</v>
      </c>
      <c r="Z995" s="212"/>
      <c r="AA995" s="212"/>
      <c r="AB995" s="212"/>
      <c r="AC995" s="212"/>
      <c r="AD995" s="212"/>
      <c r="AE995" s="212"/>
      <c r="AF995" s="212"/>
      <c r="AG995" s="212" t="s">
        <v>400</v>
      </c>
      <c r="AH995" s="212"/>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ht="33.75" outlineLevel="2" x14ac:dyDescent="0.2">
      <c r="A996" s="219"/>
      <c r="B996" s="220"/>
      <c r="C996" s="248" t="s">
        <v>1628</v>
      </c>
      <c r="D996" s="244"/>
      <c r="E996" s="244"/>
      <c r="F996" s="244"/>
      <c r="G996" s="244"/>
      <c r="H996" s="222"/>
      <c r="I996" s="222"/>
      <c r="J996" s="222"/>
      <c r="K996" s="222"/>
      <c r="L996" s="222"/>
      <c r="M996" s="222"/>
      <c r="N996" s="221"/>
      <c r="O996" s="221"/>
      <c r="P996" s="221"/>
      <c r="Q996" s="221"/>
      <c r="R996" s="222"/>
      <c r="S996" s="222"/>
      <c r="T996" s="222"/>
      <c r="U996" s="222"/>
      <c r="V996" s="222"/>
      <c r="W996" s="222"/>
      <c r="X996" s="222"/>
      <c r="Y996" s="222"/>
      <c r="Z996" s="212"/>
      <c r="AA996" s="212"/>
      <c r="AB996" s="212"/>
      <c r="AC996" s="212"/>
      <c r="AD996" s="212"/>
      <c r="AE996" s="212"/>
      <c r="AF996" s="212"/>
      <c r="AG996" s="212" t="s">
        <v>286</v>
      </c>
      <c r="AH996" s="212"/>
      <c r="AI996" s="212"/>
      <c r="AJ996" s="212"/>
      <c r="AK996" s="212"/>
      <c r="AL996" s="212"/>
      <c r="AM996" s="212"/>
      <c r="AN996" s="212"/>
      <c r="AO996" s="212"/>
      <c r="AP996" s="212"/>
      <c r="AQ996" s="212"/>
      <c r="AR996" s="212"/>
      <c r="AS996" s="212"/>
      <c r="AT996" s="212"/>
      <c r="AU996" s="212"/>
      <c r="AV996" s="212"/>
      <c r="AW996" s="212"/>
      <c r="AX996" s="212"/>
      <c r="AY996" s="212"/>
      <c r="AZ996" s="212"/>
      <c r="BA996" s="243" t="str">
        <f>C996</f>
        <v>Textilní roleta prům. 42mm, látka STANDARD zatemňující, barva prachová šedá (100% polyester, 280 g/m2, přistínění cca 50-60%), mechanismus: podélný profil bez kazety a vodících lišt, barva bílá, montáž - vrtání do nadpraží, ruční ovládání kovovým řetízkem (2xP, 3xL), do otvoru - šířka: 233cm x výška: 200cm</v>
      </c>
      <c r="BB996" s="212"/>
      <c r="BC996" s="212"/>
      <c r="BD996" s="212"/>
      <c r="BE996" s="212"/>
      <c r="BF996" s="212"/>
      <c r="BG996" s="212"/>
      <c r="BH996" s="212"/>
    </row>
    <row r="997" spans="1:60" outlineLevel="2" x14ac:dyDescent="0.2">
      <c r="A997" s="219"/>
      <c r="B997" s="220"/>
      <c r="C997" s="249" t="s">
        <v>1629</v>
      </c>
      <c r="D997" s="226"/>
      <c r="E997" s="227"/>
      <c r="F997" s="222"/>
      <c r="G997" s="222"/>
      <c r="H997" s="222"/>
      <c r="I997" s="222"/>
      <c r="J997" s="222"/>
      <c r="K997" s="222"/>
      <c r="L997" s="222"/>
      <c r="M997" s="222"/>
      <c r="N997" s="221"/>
      <c r="O997" s="221"/>
      <c r="P997" s="221"/>
      <c r="Q997" s="221"/>
      <c r="R997" s="222"/>
      <c r="S997" s="222"/>
      <c r="T997" s="222"/>
      <c r="U997" s="222"/>
      <c r="V997" s="222"/>
      <c r="W997" s="222"/>
      <c r="X997" s="222"/>
      <c r="Y997" s="222"/>
      <c r="Z997" s="212"/>
      <c r="AA997" s="212"/>
      <c r="AB997" s="212"/>
      <c r="AC997" s="212"/>
      <c r="AD997" s="212"/>
      <c r="AE997" s="212"/>
      <c r="AF997" s="212"/>
      <c r="AG997" s="212" t="s">
        <v>288</v>
      </c>
      <c r="AH997" s="212">
        <v>0</v>
      </c>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3" x14ac:dyDescent="0.2">
      <c r="A998" s="219"/>
      <c r="B998" s="220"/>
      <c r="C998" s="249" t="s">
        <v>1630</v>
      </c>
      <c r="D998" s="226"/>
      <c r="E998" s="227"/>
      <c r="F998" s="222"/>
      <c r="G998" s="222"/>
      <c r="H998" s="222"/>
      <c r="I998" s="222"/>
      <c r="J998" s="222"/>
      <c r="K998" s="222"/>
      <c r="L998" s="222"/>
      <c r="M998" s="222"/>
      <c r="N998" s="221"/>
      <c r="O998" s="221"/>
      <c r="P998" s="221"/>
      <c r="Q998" s="221"/>
      <c r="R998" s="222"/>
      <c r="S998" s="222"/>
      <c r="T998" s="222"/>
      <c r="U998" s="222"/>
      <c r="V998" s="222"/>
      <c r="W998" s="222"/>
      <c r="X998" s="222"/>
      <c r="Y998" s="222"/>
      <c r="Z998" s="212"/>
      <c r="AA998" s="212"/>
      <c r="AB998" s="212"/>
      <c r="AC998" s="212"/>
      <c r="AD998" s="212"/>
      <c r="AE998" s="212"/>
      <c r="AF998" s="212"/>
      <c r="AG998" s="212" t="s">
        <v>288</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outlineLevel="3" x14ac:dyDescent="0.2">
      <c r="A999" s="219"/>
      <c r="B999" s="220"/>
      <c r="C999" s="249" t="s">
        <v>1631</v>
      </c>
      <c r="D999" s="226"/>
      <c r="E999" s="227">
        <v>5</v>
      </c>
      <c r="F999" s="222"/>
      <c r="G999" s="222"/>
      <c r="H999" s="222"/>
      <c r="I999" s="222"/>
      <c r="J999" s="222"/>
      <c r="K999" s="222"/>
      <c r="L999" s="222"/>
      <c r="M999" s="222"/>
      <c r="N999" s="221"/>
      <c r="O999" s="221"/>
      <c r="P999" s="221"/>
      <c r="Q999" s="221"/>
      <c r="R999" s="222"/>
      <c r="S999" s="222"/>
      <c r="T999" s="222"/>
      <c r="U999" s="222"/>
      <c r="V999" s="222"/>
      <c r="W999" s="222"/>
      <c r="X999" s="222"/>
      <c r="Y999" s="222"/>
      <c r="Z999" s="212"/>
      <c r="AA999" s="212"/>
      <c r="AB999" s="212"/>
      <c r="AC999" s="212"/>
      <c r="AD999" s="212"/>
      <c r="AE999" s="212"/>
      <c r="AF999" s="212"/>
      <c r="AG999" s="212" t="s">
        <v>288</v>
      </c>
      <c r="AH999" s="212">
        <v>0</v>
      </c>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1" x14ac:dyDescent="0.2">
      <c r="A1000" s="236">
        <v>309</v>
      </c>
      <c r="B1000" s="237" t="s">
        <v>1632</v>
      </c>
      <c r="C1000" s="247" t="s">
        <v>1633</v>
      </c>
      <c r="D1000" s="238" t="s">
        <v>0</v>
      </c>
      <c r="E1000" s="239">
        <v>2300.9340999999999</v>
      </c>
      <c r="F1000" s="240"/>
      <c r="G1000" s="241">
        <f>ROUND(E1000*F1000,2)</f>
        <v>0</v>
      </c>
      <c r="H1000" s="240"/>
      <c r="I1000" s="241">
        <f>ROUND(E1000*H1000,2)</f>
        <v>0</v>
      </c>
      <c r="J1000" s="240"/>
      <c r="K1000" s="241">
        <f>ROUND(E1000*J1000,2)</f>
        <v>0</v>
      </c>
      <c r="L1000" s="241">
        <v>21</v>
      </c>
      <c r="M1000" s="241">
        <f>G1000*(1+L1000/100)</f>
        <v>0</v>
      </c>
      <c r="N1000" s="239">
        <v>0</v>
      </c>
      <c r="O1000" s="239">
        <f>ROUND(E1000*N1000,2)</f>
        <v>0</v>
      </c>
      <c r="P1000" s="239">
        <v>0</v>
      </c>
      <c r="Q1000" s="239">
        <f>ROUND(E1000*P1000,2)</f>
        <v>0</v>
      </c>
      <c r="R1000" s="241" t="s">
        <v>1624</v>
      </c>
      <c r="S1000" s="241" t="s">
        <v>280</v>
      </c>
      <c r="T1000" s="242" t="s">
        <v>441</v>
      </c>
      <c r="U1000" s="222">
        <v>0</v>
      </c>
      <c r="V1000" s="222">
        <f>ROUND(E1000*U1000,2)</f>
        <v>0</v>
      </c>
      <c r="W1000" s="222"/>
      <c r="X1000" s="222" t="s">
        <v>399</v>
      </c>
      <c r="Y1000" s="222" t="s">
        <v>283</v>
      </c>
      <c r="Z1000" s="212"/>
      <c r="AA1000" s="212"/>
      <c r="AB1000" s="212"/>
      <c r="AC1000" s="212"/>
      <c r="AD1000" s="212"/>
      <c r="AE1000" s="212"/>
      <c r="AF1000" s="212"/>
      <c r="AG1000" s="212" t="s">
        <v>1036</v>
      </c>
      <c r="AH1000" s="212"/>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2" x14ac:dyDescent="0.2">
      <c r="A1001" s="219"/>
      <c r="B1001" s="220"/>
      <c r="C1001" s="264" t="s">
        <v>1076</v>
      </c>
      <c r="D1001" s="256"/>
      <c r="E1001" s="256"/>
      <c r="F1001" s="256"/>
      <c r="G1001" s="256"/>
      <c r="H1001" s="222"/>
      <c r="I1001" s="222"/>
      <c r="J1001" s="222"/>
      <c r="K1001" s="222"/>
      <c r="L1001" s="222"/>
      <c r="M1001" s="222"/>
      <c r="N1001" s="221"/>
      <c r="O1001" s="221"/>
      <c r="P1001" s="221"/>
      <c r="Q1001" s="221"/>
      <c r="R1001" s="222"/>
      <c r="S1001" s="222"/>
      <c r="T1001" s="222"/>
      <c r="U1001" s="222"/>
      <c r="V1001" s="222"/>
      <c r="W1001" s="222"/>
      <c r="X1001" s="222"/>
      <c r="Y1001" s="222"/>
      <c r="Z1001" s="212"/>
      <c r="AA1001" s="212"/>
      <c r="AB1001" s="212"/>
      <c r="AC1001" s="212"/>
      <c r="AD1001" s="212"/>
      <c r="AE1001" s="212"/>
      <c r="AF1001" s="212"/>
      <c r="AG1001" s="212" t="s">
        <v>448</v>
      </c>
      <c r="AH1001" s="212"/>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x14ac:dyDescent="0.2">
      <c r="A1002" s="229" t="s">
        <v>275</v>
      </c>
      <c r="B1002" s="230" t="s">
        <v>226</v>
      </c>
      <c r="C1002" s="246" t="s">
        <v>227</v>
      </c>
      <c r="D1002" s="231"/>
      <c r="E1002" s="232"/>
      <c r="F1002" s="233"/>
      <c r="G1002" s="233">
        <f>SUMIF(AG1003:AG1003,"&lt;&gt;NOR",G1003:G1003)</f>
        <v>0</v>
      </c>
      <c r="H1002" s="233"/>
      <c r="I1002" s="233">
        <f>SUM(I1003:I1003)</f>
        <v>0</v>
      </c>
      <c r="J1002" s="233"/>
      <c r="K1002" s="233">
        <f>SUM(K1003:K1003)</f>
        <v>0</v>
      </c>
      <c r="L1002" s="233"/>
      <c r="M1002" s="233">
        <f>SUM(M1003:M1003)</f>
        <v>0</v>
      </c>
      <c r="N1002" s="232"/>
      <c r="O1002" s="232">
        <f>SUM(O1003:O1003)</f>
        <v>0</v>
      </c>
      <c r="P1002" s="232"/>
      <c r="Q1002" s="232">
        <f>SUM(Q1003:Q1003)</f>
        <v>20.43</v>
      </c>
      <c r="R1002" s="233"/>
      <c r="S1002" s="233"/>
      <c r="T1002" s="234"/>
      <c r="U1002" s="228"/>
      <c r="V1002" s="228">
        <f>SUM(V1003:V1003)</f>
        <v>350.17</v>
      </c>
      <c r="W1002" s="228"/>
      <c r="X1002" s="228"/>
      <c r="Y1002" s="228"/>
      <c r="AG1002" t="s">
        <v>276</v>
      </c>
    </row>
    <row r="1003" spans="1:60" outlineLevel="1" x14ac:dyDescent="0.2">
      <c r="A1003" s="257">
        <v>310</v>
      </c>
      <c r="B1003" s="258" t="s">
        <v>1634</v>
      </c>
      <c r="C1003" s="265" t="s">
        <v>1635</v>
      </c>
      <c r="D1003" s="259" t="s">
        <v>439</v>
      </c>
      <c r="E1003" s="260">
        <v>1459.05</v>
      </c>
      <c r="F1003" s="261"/>
      <c r="G1003" s="262">
        <f>ROUND(E1003*F1003,2)</f>
        <v>0</v>
      </c>
      <c r="H1003" s="261"/>
      <c r="I1003" s="262">
        <f>ROUND(E1003*H1003,2)</f>
        <v>0</v>
      </c>
      <c r="J1003" s="261"/>
      <c r="K1003" s="262">
        <f>ROUND(E1003*J1003,2)</f>
        <v>0</v>
      </c>
      <c r="L1003" s="262">
        <v>21</v>
      </c>
      <c r="M1003" s="262">
        <f>G1003*(1+L1003/100)</f>
        <v>0</v>
      </c>
      <c r="N1003" s="260">
        <v>0</v>
      </c>
      <c r="O1003" s="260">
        <f>ROUND(E1003*N1003,2)</f>
        <v>0</v>
      </c>
      <c r="P1003" s="260">
        <v>1.4E-2</v>
      </c>
      <c r="Q1003" s="260">
        <f>ROUND(E1003*P1003,2)</f>
        <v>20.43</v>
      </c>
      <c r="R1003" s="262" t="s">
        <v>1636</v>
      </c>
      <c r="S1003" s="262" t="s">
        <v>280</v>
      </c>
      <c r="T1003" s="263" t="s">
        <v>441</v>
      </c>
      <c r="U1003" s="222">
        <v>0.24</v>
      </c>
      <c r="V1003" s="222">
        <f>ROUND(E1003*U1003,2)</f>
        <v>350.17</v>
      </c>
      <c r="W1003" s="222"/>
      <c r="X1003" s="222" t="s">
        <v>399</v>
      </c>
      <c r="Y1003" s="222" t="s">
        <v>283</v>
      </c>
      <c r="Z1003" s="212"/>
      <c r="AA1003" s="212"/>
      <c r="AB1003" s="212"/>
      <c r="AC1003" s="212"/>
      <c r="AD1003" s="212"/>
      <c r="AE1003" s="212"/>
      <c r="AF1003" s="212"/>
      <c r="AG1003" s="212" t="s">
        <v>400</v>
      </c>
      <c r="AH1003" s="212"/>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x14ac:dyDescent="0.2">
      <c r="A1004" s="229" t="s">
        <v>275</v>
      </c>
      <c r="B1004" s="230" t="s">
        <v>210</v>
      </c>
      <c r="C1004" s="246" t="s">
        <v>211</v>
      </c>
      <c r="D1004" s="231"/>
      <c r="E1004" s="232"/>
      <c r="F1004" s="233"/>
      <c r="G1004" s="233">
        <f>SUMIF(AG1005:AG1217,"&lt;&gt;NOR",G1005:G1217)</f>
        <v>0</v>
      </c>
      <c r="H1004" s="233"/>
      <c r="I1004" s="233">
        <f>SUM(I1005:I1217)</f>
        <v>0</v>
      </c>
      <c r="J1004" s="233"/>
      <c r="K1004" s="233">
        <f>SUM(K1005:K1217)</f>
        <v>0</v>
      </c>
      <c r="L1004" s="233"/>
      <c r="M1004" s="233">
        <f>SUM(M1005:M1217)</f>
        <v>0</v>
      </c>
      <c r="N1004" s="232"/>
      <c r="O1004" s="232">
        <f>SUM(O1005:O1217)</f>
        <v>0.04</v>
      </c>
      <c r="P1004" s="232"/>
      <c r="Q1004" s="232">
        <f>SUM(Q1005:Q1217)</f>
        <v>0</v>
      </c>
      <c r="R1004" s="233"/>
      <c r="S1004" s="233"/>
      <c r="T1004" s="234"/>
      <c r="U1004" s="228"/>
      <c r="V1004" s="228">
        <f>SUM(V1005:V1217)</f>
        <v>744.66000000000008</v>
      </c>
      <c r="W1004" s="228"/>
      <c r="X1004" s="228"/>
      <c r="Y1004" s="228"/>
      <c r="AG1004" t="s">
        <v>276</v>
      </c>
    </row>
    <row r="1005" spans="1:60" outlineLevel="1" x14ac:dyDescent="0.2">
      <c r="A1005" s="236">
        <v>311</v>
      </c>
      <c r="B1005" s="237" t="s">
        <v>1637</v>
      </c>
      <c r="C1005" s="247" t="s">
        <v>1638</v>
      </c>
      <c r="D1005" s="238" t="s">
        <v>492</v>
      </c>
      <c r="E1005" s="239">
        <v>4</v>
      </c>
      <c r="F1005" s="240"/>
      <c r="G1005" s="241">
        <f>ROUND(E1005*F1005,2)</f>
        <v>0</v>
      </c>
      <c r="H1005" s="240"/>
      <c r="I1005" s="241">
        <f>ROUND(E1005*H1005,2)</f>
        <v>0</v>
      </c>
      <c r="J1005" s="240"/>
      <c r="K1005" s="241">
        <f>ROUND(E1005*J1005,2)</f>
        <v>0</v>
      </c>
      <c r="L1005" s="241">
        <v>21</v>
      </c>
      <c r="M1005" s="241">
        <f>G1005*(1+L1005/100)</f>
        <v>0</v>
      </c>
      <c r="N1005" s="239">
        <v>0</v>
      </c>
      <c r="O1005" s="239">
        <f>ROUND(E1005*N1005,2)</f>
        <v>0</v>
      </c>
      <c r="P1005" s="239">
        <v>0</v>
      </c>
      <c r="Q1005" s="239">
        <f>ROUND(E1005*P1005,2)</f>
        <v>0</v>
      </c>
      <c r="R1005" s="241"/>
      <c r="S1005" s="241" t="s">
        <v>316</v>
      </c>
      <c r="T1005" s="242" t="s">
        <v>441</v>
      </c>
      <c r="U1005" s="222">
        <v>1.5</v>
      </c>
      <c r="V1005" s="222">
        <f>ROUND(E1005*U1005,2)</f>
        <v>6</v>
      </c>
      <c r="W1005" s="222"/>
      <c r="X1005" s="222" t="s">
        <v>399</v>
      </c>
      <c r="Y1005" s="222" t="s">
        <v>283</v>
      </c>
      <c r="Z1005" s="212"/>
      <c r="AA1005" s="212"/>
      <c r="AB1005" s="212"/>
      <c r="AC1005" s="212"/>
      <c r="AD1005" s="212"/>
      <c r="AE1005" s="212"/>
      <c r="AF1005" s="212"/>
      <c r="AG1005" s="212" t="s">
        <v>400</v>
      </c>
      <c r="AH1005" s="212"/>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outlineLevel="2" x14ac:dyDescent="0.2">
      <c r="A1006" s="219"/>
      <c r="B1006" s="220"/>
      <c r="C1006" s="249" t="s">
        <v>1639</v>
      </c>
      <c r="D1006" s="226"/>
      <c r="E1006" s="227"/>
      <c r="F1006" s="222"/>
      <c r="G1006" s="222"/>
      <c r="H1006" s="222"/>
      <c r="I1006" s="222"/>
      <c r="J1006" s="222"/>
      <c r="K1006" s="222"/>
      <c r="L1006" s="222"/>
      <c r="M1006" s="222"/>
      <c r="N1006" s="221"/>
      <c r="O1006" s="221"/>
      <c r="P1006" s="221"/>
      <c r="Q1006" s="221"/>
      <c r="R1006" s="222"/>
      <c r="S1006" s="222"/>
      <c r="T1006" s="222"/>
      <c r="U1006" s="222"/>
      <c r="V1006" s="222"/>
      <c r="W1006" s="222"/>
      <c r="X1006" s="222"/>
      <c r="Y1006" s="222"/>
      <c r="Z1006" s="212"/>
      <c r="AA1006" s="212"/>
      <c r="AB1006" s="212"/>
      <c r="AC1006" s="212"/>
      <c r="AD1006" s="212"/>
      <c r="AE1006" s="212"/>
      <c r="AF1006" s="212"/>
      <c r="AG1006" s="212" t="s">
        <v>288</v>
      </c>
      <c r="AH1006" s="212">
        <v>0</v>
      </c>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outlineLevel="3" x14ac:dyDescent="0.2">
      <c r="A1007" s="219"/>
      <c r="B1007" s="220"/>
      <c r="C1007" s="249" t="s">
        <v>1640</v>
      </c>
      <c r="D1007" s="226"/>
      <c r="E1007" s="227"/>
      <c r="F1007" s="222"/>
      <c r="G1007" s="222"/>
      <c r="H1007" s="222"/>
      <c r="I1007" s="222"/>
      <c r="J1007" s="222"/>
      <c r="K1007" s="222"/>
      <c r="L1007" s="222"/>
      <c r="M1007" s="222"/>
      <c r="N1007" s="221"/>
      <c r="O1007" s="221"/>
      <c r="P1007" s="221"/>
      <c r="Q1007" s="221"/>
      <c r="R1007" s="222"/>
      <c r="S1007" s="222"/>
      <c r="T1007" s="222"/>
      <c r="U1007" s="222"/>
      <c r="V1007" s="222"/>
      <c r="W1007" s="222"/>
      <c r="X1007" s="222"/>
      <c r="Y1007" s="222"/>
      <c r="Z1007" s="212"/>
      <c r="AA1007" s="212"/>
      <c r="AB1007" s="212"/>
      <c r="AC1007" s="212"/>
      <c r="AD1007" s="212"/>
      <c r="AE1007" s="212"/>
      <c r="AF1007" s="212"/>
      <c r="AG1007" s="212" t="s">
        <v>288</v>
      </c>
      <c r="AH1007" s="212">
        <v>0</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outlineLevel="3" x14ac:dyDescent="0.2">
      <c r="A1008" s="219"/>
      <c r="B1008" s="220"/>
      <c r="C1008" s="249" t="s">
        <v>1641</v>
      </c>
      <c r="D1008" s="226"/>
      <c r="E1008" s="227"/>
      <c r="F1008" s="222"/>
      <c r="G1008" s="222"/>
      <c r="H1008" s="222"/>
      <c r="I1008" s="222"/>
      <c r="J1008" s="222"/>
      <c r="K1008" s="222"/>
      <c r="L1008" s="222"/>
      <c r="M1008" s="222"/>
      <c r="N1008" s="221"/>
      <c r="O1008" s="221"/>
      <c r="P1008" s="221"/>
      <c r="Q1008" s="221"/>
      <c r="R1008" s="222"/>
      <c r="S1008" s="222"/>
      <c r="T1008" s="222"/>
      <c r="U1008" s="222"/>
      <c r="V1008" s="222"/>
      <c r="W1008" s="222"/>
      <c r="X1008" s="222"/>
      <c r="Y1008" s="222"/>
      <c r="Z1008" s="212"/>
      <c r="AA1008" s="212"/>
      <c r="AB1008" s="212"/>
      <c r="AC1008" s="212"/>
      <c r="AD1008" s="212"/>
      <c r="AE1008" s="212"/>
      <c r="AF1008" s="212"/>
      <c r="AG1008" s="212" t="s">
        <v>288</v>
      </c>
      <c r="AH1008" s="212">
        <v>0</v>
      </c>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3" x14ac:dyDescent="0.2">
      <c r="A1009" s="219"/>
      <c r="B1009" s="220"/>
      <c r="C1009" s="249" t="s">
        <v>1642</v>
      </c>
      <c r="D1009" s="226"/>
      <c r="E1009" s="227"/>
      <c r="F1009" s="222"/>
      <c r="G1009" s="222"/>
      <c r="H1009" s="222"/>
      <c r="I1009" s="222"/>
      <c r="J1009" s="222"/>
      <c r="K1009" s="222"/>
      <c r="L1009" s="222"/>
      <c r="M1009" s="222"/>
      <c r="N1009" s="221"/>
      <c r="O1009" s="221"/>
      <c r="P1009" s="221"/>
      <c r="Q1009" s="221"/>
      <c r="R1009" s="222"/>
      <c r="S1009" s="222"/>
      <c r="T1009" s="222"/>
      <c r="U1009" s="222"/>
      <c r="V1009" s="222"/>
      <c r="W1009" s="222"/>
      <c r="X1009" s="222"/>
      <c r="Y1009" s="222"/>
      <c r="Z1009" s="212"/>
      <c r="AA1009" s="212"/>
      <c r="AB1009" s="212"/>
      <c r="AC1009" s="212"/>
      <c r="AD1009" s="212"/>
      <c r="AE1009" s="212"/>
      <c r="AF1009" s="212"/>
      <c r="AG1009" s="212" t="s">
        <v>288</v>
      </c>
      <c r="AH1009" s="212">
        <v>0</v>
      </c>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outlineLevel="3" x14ac:dyDescent="0.2">
      <c r="A1010" s="219"/>
      <c r="B1010" s="220"/>
      <c r="C1010" s="249" t="s">
        <v>1643</v>
      </c>
      <c r="D1010" s="226"/>
      <c r="E1010" s="227"/>
      <c r="F1010" s="222"/>
      <c r="G1010" s="222"/>
      <c r="H1010" s="222"/>
      <c r="I1010" s="222"/>
      <c r="J1010" s="222"/>
      <c r="K1010" s="222"/>
      <c r="L1010" s="222"/>
      <c r="M1010" s="222"/>
      <c r="N1010" s="221"/>
      <c r="O1010" s="221"/>
      <c r="P1010" s="221"/>
      <c r="Q1010" s="221"/>
      <c r="R1010" s="222"/>
      <c r="S1010" s="222"/>
      <c r="T1010" s="222"/>
      <c r="U1010" s="222"/>
      <c r="V1010" s="222"/>
      <c r="W1010" s="222"/>
      <c r="X1010" s="222"/>
      <c r="Y1010" s="222"/>
      <c r="Z1010" s="212"/>
      <c r="AA1010" s="212"/>
      <c r="AB1010" s="212"/>
      <c r="AC1010" s="212"/>
      <c r="AD1010" s="212"/>
      <c r="AE1010" s="212"/>
      <c r="AF1010" s="212"/>
      <c r="AG1010" s="212" t="s">
        <v>288</v>
      </c>
      <c r="AH1010" s="212">
        <v>0</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3" x14ac:dyDescent="0.2">
      <c r="A1011" s="219"/>
      <c r="B1011" s="220"/>
      <c r="C1011" s="249" t="s">
        <v>1644</v>
      </c>
      <c r="D1011" s="226"/>
      <c r="E1011" s="227"/>
      <c r="F1011" s="222"/>
      <c r="G1011" s="222"/>
      <c r="H1011" s="222"/>
      <c r="I1011" s="222"/>
      <c r="J1011" s="222"/>
      <c r="K1011" s="222"/>
      <c r="L1011" s="222"/>
      <c r="M1011" s="222"/>
      <c r="N1011" s="221"/>
      <c r="O1011" s="221"/>
      <c r="P1011" s="221"/>
      <c r="Q1011" s="221"/>
      <c r="R1011" s="222"/>
      <c r="S1011" s="222"/>
      <c r="T1011" s="222"/>
      <c r="U1011" s="222"/>
      <c r="V1011" s="222"/>
      <c r="W1011" s="222"/>
      <c r="X1011" s="222"/>
      <c r="Y1011" s="222"/>
      <c r="Z1011" s="212"/>
      <c r="AA1011" s="212"/>
      <c r="AB1011" s="212"/>
      <c r="AC1011" s="212"/>
      <c r="AD1011" s="212"/>
      <c r="AE1011" s="212"/>
      <c r="AF1011" s="212"/>
      <c r="AG1011" s="212" t="s">
        <v>288</v>
      </c>
      <c r="AH1011" s="212">
        <v>0</v>
      </c>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
      <c r="A1012" s="219"/>
      <c r="B1012" s="220"/>
      <c r="C1012" s="249" t="s">
        <v>1645</v>
      </c>
      <c r="D1012" s="226"/>
      <c r="E1012" s="227"/>
      <c r="F1012" s="222"/>
      <c r="G1012" s="222"/>
      <c r="H1012" s="222"/>
      <c r="I1012" s="222"/>
      <c r="J1012" s="222"/>
      <c r="K1012" s="222"/>
      <c r="L1012" s="222"/>
      <c r="M1012" s="222"/>
      <c r="N1012" s="221"/>
      <c r="O1012" s="221"/>
      <c r="P1012" s="221"/>
      <c r="Q1012" s="221"/>
      <c r="R1012" s="222"/>
      <c r="S1012" s="222"/>
      <c r="T1012" s="222"/>
      <c r="U1012" s="222"/>
      <c r="V1012" s="222"/>
      <c r="W1012" s="222"/>
      <c r="X1012" s="222"/>
      <c r="Y1012" s="222"/>
      <c r="Z1012" s="212"/>
      <c r="AA1012" s="212"/>
      <c r="AB1012" s="212"/>
      <c r="AC1012" s="212"/>
      <c r="AD1012" s="212"/>
      <c r="AE1012" s="212"/>
      <c r="AF1012" s="212"/>
      <c r="AG1012" s="212" t="s">
        <v>288</v>
      </c>
      <c r="AH1012" s="212">
        <v>0</v>
      </c>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
      <c r="A1013" s="219"/>
      <c r="B1013" s="220"/>
      <c r="C1013" s="249" t="s">
        <v>1646</v>
      </c>
      <c r="D1013" s="226"/>
      <c r="E1013" s="227"/>
      <c r="F1013" s="222"/>
      <c r="G1013" s="222"/>
      <c r="H1013" s="222"/>
      <c r="I1013" s="222"/>
      <c r="J1013" s="222"/>
      <c r="K1013" s="222"/>
      <c r="L1013" s="222"/>
      <c r="M1013" s="222"/>
      <c r="N1013" s="221"/>
      <c r="O1013" s="221"/>
      <c r="P1013" s="221"/>
      <c r="Q1013" s="221"/>
      <c r="R1013" s="222"/>
      <c r="S1013" s="222"/>
      <c r="T1013" s="222"/>
      <c r="U1013" s="222"/>
      <c r="V1013" s="222"/>
      <c r="W1013" s="222"/>
      <c r="X1013" s="222"/>
      <c r="Y1013" s="222"/>
      <c r="Z1013" s="212"/>
      <c r="AA1013" s="212"/>
      <c r="AB1013" s="212"/>
      <c r="AC1013" s="212"/>
      <c r="AD1013" s="212"/>
      <c r="AE1013" s="212"/>
      <c r="AF1013" s="212"/>
      <c r="AG1013" s="212" t="s">
        <v>288</v>
      </c>
      <c r="AH1013" s="212">
        <v>0</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
      <c r="A1014" s="219"/>
      <c r="B1014" s="220"/>
      <c r="C1014" s="249" t="s">
        <v>1647</v>
      </c>
      <c r="D1014" s="226"/>
      <c r="E1014" s="227"/>
      <c r="F1014" s="222"/>
      <c r="G1014" s="222"/>
      <c r="H1014" s="222"/>
      <c r="I1014" s="222"/>
      <c r="J1014" s="222"/>
      <c r="K1014" s="222"/>
      <c r="L1014" s="222"/>
      <c r="M1014" s="222"/>
      <c r="N1014" s="221"/>
      <c r="O1014" s="221"/>
      <c r="P1014" s="221"/>
      <c r="Q1014" s="221"/>
      <c r="R1014" s="222"/>
      <c r="S1014" s="222"/>
      <c r="T1014" s="222"/>
      <c r="U1014" s="222"/>
      <c r="V1014" s="222"/>
      <c r="W1014" s="222"/>
      <c r="X1014" s="222"/>
      <c r="Y1014" s="222"/>
      <c r="Z1014" s="212"/>
      <c r="AA1014" s="212"/>
      <c r="AB1014" s="212"/>
      <c r="AC1014" s="212"/>
      <c r="AD1014" s="212"/>
      <c r="AE1014" s="212"/>
      <c r="AF1014" s="212"/>
      <c r="AG1014" s="212" t="s">
        <v>288</v>
      </c>
      <c r="AH1014" s="212">
        <v>0</v>
      </c>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
      <c r="A1015" s="219"/>
      <c r="B1015" s="220"/>
      <c r="C1015" s="249" t="s">
        <v>1648</v>
      </c>
      <c r="D1015" s="226"/>
      <c r="E1015" s="227">
        <v>4</v>
      </c>
      <c r="F1015" s="222"/>
      <c r="G1015" s="222"/>
      <c r="H1015" s="222"/>
      <c r="I1015" s="222"/>
      <c r="J1015" s="222"/>
      <c r="K1015" s="222"/>
      <c r="L1015" s="222"/>
      <c r="M1015" s="222"/>
      <c r="N1015" s="221"/>
      <c r="O1015" s="221"/>
      <c r="P1015" s="221"/>
      <c r="Q1015" s="221"/>
      <c r="R1015" s="222"/>
      <c r="S1015" s="222"/>
      <c r="T1015" s="222"/>
      <c r="U1015" s="222"/>
      <c r="V1015" s="222"/>
      <c r="W1015" s="222"/>
      <c r="X1015" s="222"/>
      <c r="Y1015" s="222"/>
      <c r="Z1015" s="212"/>
      <c r="AA1015" s="212"/>
      <c r="AB1015" s="212"/>
      <c r="AC1015" s="212"/>
      <c r="AD1015" s="212"/>
      <c r="AE1015" s="212"/>
      <c r="AF1015" s="212"/>
      <c r="AG1015" s="212" t="s">
        <v>288</v>
      </c>
      <c r="AH1015" s="212">
        <v>0</v>
      </c>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ht="22.5" outlineLevel="1" x14ac:dyDescent="0.2">
      <c r="A1016" s="236">
        <v>312</v>
      </c>
      <c r="B1016" s="237" t="s">
        <v>1649</v>
      </c>
      <c r="C1016" s="247" t="s">
        <v>1650</v>
      </c>
      <c r="D1016" s="238" t="s">
        <v>564</v>
      </c>
      <c r="E1016" s="239">
        <v>1454.5</v>
      </c>
      <c r="F1016" s="240"/>
      <c r="G1016" s="241">
        <f>ROUND(E1016*F1016,2)</f>
        <v>0</v>
      </c>
      <c r="H1016" s="240"/>
      <c r="I1016" s="241">
        <f>ROUND(E1016*H1016,2)</f>
        <v>0</v>
      </c>
      <c r="J1016" s="240"/>
      <c r="K1016" s="241">
        <f>ROUND(E1016*J1016,2)</f>
        <v>0</v>
      </c>
      <c r="L1016" s="241">
        <v>21</v>
      </c>
      <c r="M1016" s="241">
        <f>G1016*(1+L1016/100)</f>
        <v>0</v>
      </c>
      <c r="N1016" s="239">
        <v>2.0000000000000002E-5</v>
      </c>
      <c r="O1016" s="239">
        <f>ROUND(E1016*N1016,2)</f>
        <v>0.03</v>
      </c>
      <c r="P1016" s="239">
        <v>0</v>
      </c>
      <c r="Q1016" s="239">
        <f>ROUND(E1016*P1016,2)</f>
        <v>0</v>
      </c>
      <c r="R1016" s="241" t="s">
        <v>1088</v>
      </c>
      <c r="S1016" s="241" t="s">
        <v>280</v>
      </c>
      <c r="T1016" s="242" t="s">
        <v>441</v>
      </c>
      <c r="U1016" s="222">
        <v>0.49</v>
      </c>
      <c r="V1016" s="222">
        <f>ROUND(E1016*U1016,2)</f>
        <v>712.71</v>
      </c>
      <c r="W1016" s="222"/>
      <c r="X1016" s="222" t="s">
        <v>399</v>
      </c>
      <c r="Y1016" s="222" t="s">
        <v>283</v>
      </c>
      <c r="Z1016" s="212"/>
      <c r="AA1016" s="212"/>
      <c r="AB1016" s="212"/>
      <c r="AC1016" s="212"/>
      <c r="AD1016" s="212"/>
      <c r="AE1016" s="212"/>
      <c r="AF1016" s="212"/>
      <c r="AG1016" s="212" t="s">
        <v>400</v>
      </c>
      <c r="AH1016" s="212"/>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2" x14ac:dyDescent="0.2">
      <c r="A1017" s="219"/>
      <c r="B1017" s="220"/>
      <c r="C1017" s="248" t="s">
        <v>1651</v>
      </c>
      <c r="D1017" s="244"/>
      <c r="E1017" s="244"/>
      <c r="F1017" s="244"/>
      <c r="G1017" s="244"/>
      <c r="H1017" s="222"/>
      <c r="I1017" s="222"/>
      <c r="J1017" s="222"/>
      <c r="K1017" s="222"/>
      <c r="L1017" s="222"/>
      <c r="M1017" s="222"/>
      <c r="N1017" s="221"/>
      <c r="O1017" s="221"/>
      <c r="P1017" s="221"/>
      <c r="Q1017" s="221"/>
      <c r="R1017" s="222"/>
      <c r="S1017" s="222"/>
      <c r="T1017" s="222"/>
      <c r="U1017" s="222"/>
      <c r="V1017" s="222"/>
      <c r="W1017" s="222"/>
      <c r="X1017" s="222"/>
      <c r="Y1017" s="222"/>
      <c r="Z1017" s="212"/>
      <c r="AA1017" s="212"/>
      <c r="AB1017" s="212"/>
      <c r="AC1017" s="212"/>
      <c r="AD1017" s="212"/>
      <c r="AE1017" s="212"/>
      <c r="AF1017" s="212"/>
      <c r="AG1017" s="212" t="s">
        <v>286</v>
      </c>
      <c r="AH1017" s="212"/>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2" x14ac:dyDescent="0.2">
      <c r="A1018" s="219"/>
      <c r="B1018" s="220"/>
      <c r="C1018" s="249" t="s">
        <v>1652</v>
      </c>
      <c r="D1018" s="226"/>
      <c r="E1018" s="227">
        <v>395.52</v>
      </c>
      <c r="F1018" s="222"/>
      <c r="G1018" s="222"/>
      <c r="H1018" s="222"/>
      <c r="I1018" s="222"/>
      <c r="J1018" s="222"/>
      <c r="K1018" s="222"/>
      <c r="L1018" s="222"/>
      <c r="M1018" s="222"/>
      <c r="N1018" s="221"/>
      <c r="O1018" s="221"/>
      <c r="P1018" s="221"/>
      <c r="Q1018" s="221"/>
      <c r="R1018" s="222"/>
      <c r="S1018" s="222"/>
      <c r="T1018" s="222"/>
      <c r="U1018" s="222"/>
      <c r="V1018" s="222"/>
      <c r="W1018" s="222"/>
      <c r="X1018" s="222"/>
      <c r="Y1018" s="222"/>
      <c r="Z1018" s="212"/>
      <c r="AA1018" s="212"/>
      <c r="AB1018" s="212"/>
      <c r="AC1018" s="212"/>
      <c r="AD1018" s="212"/>
      <c r="AE1018" s="212"/>
      <c r="AF1018" s="212"/>
      <c r="AG1018" s="212" t="s">
        <v>288</v>
      </c>
      <c r="AH1018" s="212">
        <v>0</v>
      </c>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3" x14ac:dyDescent="0.2">
      <c r="A1019" s="219"/>
      <c r="B1019" s="220"/>
      <c r="C1019" s="249" t="s">
        <v>1653</v>
      </c>
      <c r="D1019" s="226"/>
      <c r="E1019" s="227">
        <v>105.6</v>
      </c>
      <c r="F1019" s="222"/>
      <c r="G1019" s="222"/>
      <c r="H1019" s="222"/>
      <c r="I1019" s="222"/>
      <c r="J1019" s="222"/>
      <c r="K1019" s="222"/>
      <c r="L1019" s="222"/>
      <c r="M1019" s="222"/>
      <c r="N1019" s="221"/>
      <c r="O1019" s="221"/>
      <c r="P1019" s="221"/>
      <c r="Q1019" s="221"/>
      <c r="R1019" s="222"/>
      <c r="S1019" s="222"/>
      <c r="T1019" s="222"/>
      <c r="U1019" s="222"/>
      <c r="V1019" s="222"/>
      <c r="W1019" s="222"/>
      <c r="X1019" s="222"/>
      <c r="Y1019" s="222"/>
      <c r="Z1019" s="212"/>
      <c r="AA1019" s="212"/>
      <c r="AB1019" s="212"/>
      <c r="AC1019" s="212"/>
      <c r="AD1019" s="212"/>
      <c r="AE1019" s="212"/>
      <c r="AF1019" s="212"/>
      <c r="AG1019" s="212" t="s">
        <v>288</v>
      </c>
      <c r="AH1019" s="212">
        <v>0</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
      <c r="A1020" s="219"/>
      <c r="B1020" s="220"/>
      <c r="C1020" s="249" t="s">
        <v>1654</v>
      </c>
      <c r="D1020" s="226"/>
      <c r="E1020" s="227">
        <v>10.9</v>
      </c>
      <c r="F1020" s="222"/>
      <c r="G1020" s="222"/>
      <c r="H1020" s="222"/>
      <c r="I1020" s="222"/>
      <c r="J1020" s="222"/>
      <c r="K1020" s="222"/>
      <c r="L1020" s="222"/>
      <c r="M1020" s="222"/>
      <c r="N1020" s="221"/>
      <c r="O1020" s="221"/>
      <c r="P1020" s="221"/>
      <c r="Q1020" s="221"/>
      <c r="R1020" s="222"/>
      <c r="S1020" s="222"/>
      <c r="T1020" s="222"/>
      <c r="U1020" s="222"/>
      <c r="V1020" s="222"/>
      <c r="W1020" s="222"/>
      <c r="X1020" s="222"/>
      <c r="Y1020" s="222"/>
      <c r="Z1020" s="212"/>
      <c r="AA1020" s="212"/>
      <c r="AB1020" s="212"/>
      <c r="AC1020" s="212"/>
      <c r="AD1020" s="212"/>
      <c r="AE1020" s="212"/>
      <c r="AF1020" s="212"/>
      <c r="AG1020" s="212" t="s">
        <v>288</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49" t="s">
        <v>1655</v>
      </c>
      <c r="D1021" s="226"/>
      <c r="E1021" s="227">
        <v>21.32</v>
      </c>
      <c r="F1021" s="222"/>
      <c r="G1021" s="222"/>
      <c r="H1021" s="222"/>
      <c r="I1021" s="222"/>
      <c r="J1021" s="222"/>
      <c r="K1021" s="222"/>
      <c r="L1021" s="222"/>
      <c r="M1021" s="222"/>
      <c r="N1021" s="221"/>
      <c r="O1021" s="221"/>
      <c r="P1021" s="221"/>
      <c r="Q1021" s="221"/>
      <c r="R1021" s="222"/>
      <c r="S1021" s="222"/>
      <c r="T1021" s="222"/>
      <c r="U1021" s="222"/>
      <c r="V1021" s="222"/>
      <c r="W1021" s="222"/>
      <c r="X1021" s="222"/>
      <c r="Y1021" s="222"/>
      <c r="Z1021" s="212"/>
      <c r="AA1021" s="212"/>
      <c r="AB1021" s="212"/>
      <c r="AC1021" s="212"/>
      <c r="AD1021" s="212"/>
      <c r="AE1021" s="212"/>
      <c r="AF1021" s="212"/>
      <c r="AG1021" s="212" t="s">
        <v>288</v>
      </c>
      <c r="AH1021" s="212">
        <v>0</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3" x14ac:dyDescent="0.2">
      <c r="A1022" s="219"/>
      <c r="B1022" s="220"/>
      <c r="C1022" s="249" t="s">
        <v>1656</v>
      </c>
      <c r="D1022" s="226"/>
      <c r="E1022" s="227">
        <v>20.92</v>
      </c>
      <c r="F1022" s="222"/>
      <c r="G1022" s="222"/>
      <c r="H1022" s="222"/>
      <c r="I1022" s="222"/>
      <c r="J1022" s="222"/>
      <c r="K1022" s="222"/>
      <c r="L1022" s="222"/>
      <c r="M1022" s="222"/>
      <c r="N1022" s="221"/>
      <c r="O1022" s="221"/>
      <c r="P1022" s="221"/>
      <c r="Q1022" s="221"/>
      <c r="R1022" s="222"/>
      <c r="S1022" s="222"/>
      <c r="T1022" s="222"/>
      <c r="U1022" s="222"/>
      <c r="V1022" s="222"/>
      <c r="W1022" s="222"/>
      <c r="X1022" s="222"/>
      <c r="Y1022" s="222"/>
      <c r="Z1022" s="212"/>
      <c r="AA1022" s="212"/>
      <c r="AB1022" s="212"/>
      <c r="AC1022" s="212"/>
      <c r="AD1022" s="212"/>
      <c r="AE1022" s="212"/>
      <c r="AF1022" s="212"/>
      <c r="AG1022" s="212" t="s">
        <v>288</v>
      </c>
      <c r="AH1022" s="212">
        <v>0</v>
      </c>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3" x14ac:dyDescent="0.2">
      <c r="A1023" s="219"/>
      <c r="B1023" s="220"/>
      <c r="C1023" s="249" t="s">
        <v>1657</v>
      </c>
      <c r="D1023" s="226"/>
      <c r="E1023" s="227">
        <v>26.4</v>
      </c>
      <c r="F1023" s="222"/>
      <c r="G1023" s="222"/>
      <c r="H1023" s="222"/>
      <c r="I1023" s="222"/>
      <c r="J1023" s="222"/>
      <c r="K1023" s="222"/>
      <c r="L1023" s="222"/>
      <c r="M1023" s="222"/>
      <c r="N1023" s="221"/>
      <c r="O1023" s="221"/>
      <c r="P1023" s="221"/>
      <c r="Q1023" s="221"/>
      <c r="R1023" s="222"/>
      <c r="S1023" s="222"/>
      <c r="T1023" s="222"/>
      <c r="U1023" s="222"/>
      <c r="V1023" s="222"/>
      <c r="W1023" s="222"/>
      <c r="X1023" s="222"/>
      <c r="Y1023" s="222"/>
      <c r="Z1023" s="212"/>
      <c r="AA1023" s="212"/>
      <c r="AB1023" s="212"/>
      <c r="AC1023" s="212"/>
      <c r="AD1023" s="212"/>
      <c r="AE1023" s="212"/>
      <c r="AF1023" s="212"/>
      <c r="AG1023" s="212" t="s">
        <v>288</v>
      </c>
      <c r="AH1023" s="212">
        <v>0</v>
      </c>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3" x14ac:dyDescent="0.2">
      <c r="A1024" s="219"/>
      <c r="B1024" s="220"/>
      <c r="C1024" s="249" t="s">
        <v>1658</v>
      </c>
      <c r="D1024" s="226"/>
      <c r="E1024" s="227">
        <v>27.68</v>
      </c>
      <c r="F1024" s="222"/>
      <c r="G1024" s="222"/>
      <c r="H1024" s="222"/>
      <c r="I1024" s="222"/>
      <c r="J1024" s="222"/>
      <c r="K1024" s="222"/>
      <c r="L1024" s="222"/>
      <c r="M1024" s="222"/>
      <c r="N1024" s="221"/>
      <c r="O1024" s="221"/>
      <c r="P1024" s="221"/>
      <c r="Q1024" s="221"/>
      <c r="R1024" s="222"/>
      <c r="S1024" s="222"/>
      <c r="T1024" s="222"/>
      <c r="U1024" s="222"/>
      <c r="V1024" s="222"/>
      <c r="W1024" s="222"/>
      <c r="X1024" s="222"/>
      <c r="Y1024" s="222"/>
      <c r="Z1024" s="212"/>
      <c r="AA1024" s="212"/>
      <c r="AB1024" s="212"/>
      <c r="AC1024" s="212"/>
      <c r="AD1024" s="212"/>
      <c r="AE1024" s="212"/>
      <c r="AF1024" s="212"/>
      <c r="AG1024" s="212" t="s">
        <v>288</v>
      </c>
      <c r="AH1024" s="212">
        <v>0</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outlineLevel="3" x14ac:dyDescent="0.2">
      <c r="A1025" s="219"/>
      <c r="B1025" s="220"/>
      <c r="C1025" s="249" t="s">
        <v>1659</v>
      </c>
      <c r="D1025" s="226"/>
      <c r="E1025" s="227">
        <v>17.72</v>
      </c>
      <c r="F1025" s="222"/>
      <c r="G1025" s="222"/>
      <c r="H1025" s="222"/>
      <c r="I1025" s="222"/>
      <c r="J1025" s="222"/>
      <c r="K1025" s="222"/>
      <c r="L1025" s="222"/>
      <c r="M1025" s="222"/>
      <c r="N1025" s="221"/>
      <c r="O1025" s="221"/>
      <c r="P1025" s="221"/>
      <c r="Q1025" s="221"/>
      <c r="R1025" s="222"/>
      <c r="S1025" s="222"/>
      <c r="T1025" s="222"/>
      <c r="U1025" s="222"/>
      <c r="V1025" s="222"/>
      <c r="W1025" s="222"/>
      <c r="X1025" s="222"/>
      <c r="Y1025" s="222"/>
      <c r="Z1025" s="212"/>
      <c r="AA1025" s="212"/>
      <c r="AB1025" s="212"/>
      <c r="AC1025" s="212"/>
      <c r="AD1025" s="212"/>
      <c r="AE1025" s="212"/>
      <c r="AF1025" s="212"/>
      <c r="AG1025" s="212" t="s">
        <v>288</v>
      </c>
      <c r="AH1025" s="212">
        <v>0</v>
      </c>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3" x14ac:dyDescent="0.2">
      <c r="A1026" s="219"/>
      <c r="B1026" s="220"/>
      <c r="C1026" s="249" t="s">
        <v>1660</v>
      </c>
      <c r="D1026" s="226"/>
      <c r="E1026" s="227">
        <v>148.68</v>
      </c>
      <c r="F1026" s="222"/>
      <c r="G1026" s="222"/>
      <c r="H1026" s="222"/>
      <c r="I1026" s="222"/>
      <c r="J1026" s="222"/>
      <c r="K1026" s="222"/>
      <c r="L1026" s="222"/>
      <c r="M1026" s="222"/>
      <c r="N1026" s="221"/>
      <c r="O1026" s="221"/>
      <c r="P1026" s="221"/>
      <c r="Q1026" s="221"/>
      <c r="R1026" s="222"/>
      <c r="S1026" s="222"/>
      <c r="T1026" s="222"/>
      <c r="U1026" s="222"/>
      <c r="V1026" s="222"/>
      <c r="W1026" s="222"/>
      <c r="X1026" s="222"/>
      <c r="Y1026" s="222"/>
      <c r="Z1026" s="212"/>
      <c r="AA1026" s="212"/>
      <c r="AB1026" s="212"/>
      <c r="AC1026" s="212"/>
      <c r="AD1026" s="212"/>
      <c r="AE1026" s="212"/>
      <c r="AF1026" s="212"/>
      <c r="AG1026" s="212" t="s">
        <v>288</v>
      </c>
      <c r="AH1026" s="212">
        <v>0</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outlineLevel="3" x14ac:dyDescent="0.2">
      <c r="A1027" s="219"/>
      <c r="B1027" s="220"/>
      <c r="C1027" s="249" t="s">
        <v>1661</v>
      </c>
      <c r="D1027" s="226"/>
      <c r="E1027" s="227">
        <v>127.8</v>
      </c>
      <c r="F1027" s="222"/>
      <c r="G1027" s="222"/>
      <c r="H1027" s="222"/>
      <c r="I1027" s="222"/>
      <c r="J1027" s="222"/>
      <c r="K1027" s="222"/>
      <c r="L1027" s="222"/>
      <c r="M1027" s="222"/>
      <c r="N1027" s="221"/>
      <c r="O1027" s="221"/>
      <c r="P1027" s="221"/>
      <c r="Q1027" s="221"/>
      <c r="R1027" s="222"/>
      <c r="S1027" s="222"/>
      <c r="T1027" s="222"/>
      <c r="U1027" s="222"/>
      <c r="V1027" s="222"/>
      <c r="W1027" s="222"/>
      <c r="X1027" s="222"/>
      <c r="Y1027" s="222"/>
      <c r="Z1027" s="212"/>
      <c r="AA1027" s="212"/>
      <c r="AB1027" s="212"/>
      <c r="AC1027" s="212"/>
      <c r="AD1027" s="212"/>
      <c r="AE1027" s="212"/>
      <c r="AF1027" s="212"/>
      <c r="AG1027" s="212" t="s">
        <v>288</v>
      </c>
      <c r="AH1027" s="212">
        <v>0</v>
      </c>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3" x14ac:dyDescent="0.2">
      <c r="A1028" s="219"/>
      <c r="B1028" s="220"/>
      <c r="C1028" s="249" t="s">
        <v>1662</v>
      </c>
      <c r="D1028" s="226"/>
      <c r="E1028" s="227">
        <v>11.96</v>
      </c>
      <c r="F1028" s="222"/>
      <c r="G1028" s="222"/>
      <c r="H1028" s="222"/>
      <c r="I1028" s="222"/>
      <c r="J1028" s="222"/>
      <c r="K1028" s="222"/>
      <c r="L1028" s="222"/>
      <c r="M1028" s="222"/>
      <c r="N1028" s="221"/>
      <c r="O1028" s="221"/>
      <c r="P1028" s="221"/>
      <c r="Q1028" s="221"/>
      <c r="R1028" s="222"/>
      <c r="S1028" s="222"/>
      <c r="T1028" s="222"/>
      <c r="U1028" s="222"/>
      <c r="V1028" s="222"/>
      <c r="W1028" s="222"/>
      <c r="X1028" s="222"/>
      <c r="Y1028" s="222"/>
      <c r="Z1028" s="212"/>
      <c r="AA1028" s="212"/>
      <c r="AB1028" s="212"/>
      <c r="AC1028" s="212"/>
      <c r="AD1028" s="212"/>
      <c r="AE1028" s="212"/>
      <c r="AF1028" s="212"/>
      <c r="AG1028" s="212" t="s">
        <v>288</v>
      </c>
      <c r="AH1028" s="212">
        <v>0</v>
      </c>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3" x14ac:dyDescent="0.2">
      <c r="A1029" s="219"/>
      <c r="B1029" s="220"/>
      <c r="C1029" s="249" t="s">
        <v>1663</v>
      </c>
      <c r="D1029" s="226"/>
      <c r="E1029" s="227">
        <v>61.2</v>
      </c>
      <c r="F1029" s="222"/>
      <c r="G1029" s="222"/>
      <c r="H1029" s="222"/>
      <c r="I1029" s="222"/>
      <c r="J1029" s="222"/>
      <c r="K1029" s="222"/>
      <c r="L1029" s="222"/>
      <c r="M1029" s="222"/>
      <c r="N1029" s="221"/>
      <c r="O1029" s="221"/>
      <c r="P1029" s="221"/>
      <c r="Q1029" s="221"/>
      <c r="R1029" s="222"/>
      <c r="S1029" s="222"/>
      <c r="T1029" s="222"/>
      <c r="U1029" s="222"/>
      <c r="V1029" s="222"/>
      <c r="W1029" s="222"/>
      <c r="X1029" s="222"/>
      <c r="Y1029" s="222"/>
      <c r="Z1029" s="212"/>
      <c r="AA1029" s="212"/>
      <c r="AB1029" s="212"/>
      <c r="AC1029" s="212"/>
      <c r="AD1029" s="212"/>
      <c r="AE1029" s="212"/>
      <c r="AF1029" s="212"/>
      <c r="AG1029" s="212" t="s">
        <v>288</v>
      </c>
      <c r="AH1029" s="212">
        <v>0</v>
      </c>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49" t="s">
        <v>1664</v>
      </c>
      <c r="D1030" s="226"/>
      <c r="E1030" s="227">
        <v>6.92</v>
      </c>
      <c r="F1030" s="222"/>
      <c r="G1030" s="222"/>
      <c r="H1030" s="222"/>
      <c r="I1030" s="222"/>
      <c r="J1030" s="222"/>
      <c r="K1030" s="222"/>
      <c r="L1030" s="222"/>
      <c r="M1030" s="222"/>
      <c r="N1030" s="221"/>
      <c r="O1030" s="221"/>
      <c r="P1030" s="221"/>
      <c r="Q1030" s="221"/>
      <c r="R1030" s="222"/>
      <c r="S1030" s="222"/>
      <c r="T1030" s="222"/>
      <c r="U1030" s="222"/>
      <c r="V1030" s="222"/>
      <c r="W1030" s="222"/>
      <c r="X1030" s="222"/>
      <c r="Y1030" s="222"/>
      <c r="Z1030" s="212"/>
      <c r="AA1030" s="212"/>
      <c r="AB1030" s="212"/>
      <c r="AC1030" s="212"/>
      <c r="AD1030" s="212"/>
      <c r="AE1030" s="212"/>
      <c r="AF1030" s="212"/>
      <c r="AG1030" s="212" t="s">
        <v>288</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3" x14ac:dyDescent="0.2">
      <c r="A1031" s="219"/>
      <c r="B1031" s="220"/>
      <c r="C1031" s="249" t="s">
        <v>1665</v>
      </c>
      <c r="D1031" s="226"/>
      <c r="E1031" s="227">
        <v>11.34</v>
      </c>
      <c r="F1031" s="222"/>
      <c r="G1031" s="222"/>
      <c r="H1031" s="222"/>
      <c r="I1031" s="222"/>
      <c r="J1031" s="222"/>
      <c r="K1031" s="222"/>
      <c r="L1031" s="222"/>
      <c r="M1031" s="222"/>
      <c r="N1031" s="221"/>
      <c r="O1031" s="221"/>
      <c r="P1031" s="221"/>
      <c r="Q1031" s="221"/>
      <c r="R1031" s="222"/>
      <c r="S1031" s="222"/>
      <c r="T1031" s="222"/>
      <c r="U1031" s="222"/>
      <c r="V1031" s="222"/>
      <c r="W1031" s="222"/>
      <c r="X1031" s="222"/>
      <c r="Y1031" s="222"/>
      <c r="Z1031" s="212"/>
      <c r="AA1031" s="212"/>
      <c r="AB1031" s="212"/>
      <c r="AC1031" s="212"/>
      <c r="AD1031" s="212"/>
      <c r="AE1031" s="212"/>
      <c r="AF1031" s="212"/>
      <c r="AG1031" s="212" t="s">
        <v>288</v>
      </c>
      <c r="AH1031" s="212">
        <v>0</v>
      </c>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3" x14ac:dyDescent="0.2">
      <c r="A1032" s="219"/>
      <c r="B1032" s="220"/>
      <c r="C1032" s="249" t="s">
        <v>1666</v>
      </c>
      <c r="D1032" s="226"/>
      <c r="E1032" s="227">
        <v>112.2</v>
      </c>
      <c r="F1032" s="222"/>
      <c r="G1032" s="222"/>
      <c r="H1032" s="222"/>
      <c r="I1032" s="222"/>
      <c r="J1032" s="222"/>
      <c r="K1032" s="222"/>
      <c r="L1032" s="222"/>
      <c r="M1032" s="222"/>
      <c r="N1032" s="221"/>
      <c r="O1032" s="221"/>
      <c r="P1032" s="221"/>
      <c r="Q1032" s="221"/>
      <c r="R1032" s="222"/>
      <c r="S1032" s="222"/>
      <c r="T1032" s="222"/>
      <c r="U1032" s="222"/>
      <c r="V1032" s="222"/>
      <c r="W1032" s="222"/>
      <c r="X1032" s="222"/>
      <c r="Y1032" s="222"/>
      <c r="Z1032" s="212"/>
      <c r="AA1032" s="212"/>
      <c r="AB1032" s="212"/>
      <c r="AC1032" s="212"/>
      <c r="AD1032" s="212"/>
      <c r="AE1032" s="212"/>
      <c r="AF1032" s="212"/>
      <c r="AG1032" s="212" t="s">
        <v>288</v>
      </c>
      <c r="AH1032" s="212">
        <v>0</v>
      </c>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outlineLevel="3" x14ac:dyDescent="0.2">
      <c r="A1033" s="219"/>
      <c r="B1033" s="220"/>
      <c r="C1033" s="249" t="s">
        <v>1667</v>
      </c>
      <c r="D1033" s="226"/>
      <c r="E1033" s="227">
        <v>29.64</v>
      </c>
      <c r="F1033" s="222"/>
      <c r="G1033" s="222"/>
      <c r="H1033" s="222"/>
      <c r="I1033" s="222"/>
      <c r="J1033" s="222"/>
      <c r="K1033" s="222"/>
      <c r="L1033" s="222"/>
      <c r="M1033" s="222"/>
      <c r="N1033" s="221"/>
      <c r="O1033" s="221"/>
      <c r="P1033" s="221"/>
      <c r="Q1033" s="221"/>
      <c r="R1033" s="222"/>
      <c r="S1033" s="222"/>
      <c r="T1033" s="222"/>
      <c r="U1033" s="222"/>
      <c r="V1033" s="222"/>
      <c r="W1033" s="222"/>
      <c r="X1033" s="222"/>
      <c r="Y1033" s="222"/>
      <c r="Z1033" s="212"/>
      <c r="AA1033" s="212"/>
      <c r="AB1033" s="212"/>
      <c r="AC1033" s="212"/>
      <c r="AD1033" s="212"/>
      <c r="AE1033" s="212"/>
      <c r="AF1033" s="212"/>
      <c r="AG1033" s="212" t="s">
        <v>288</v>
      </c>
      <c r="AH1033" s="212">
        <v>0</v>
      </c>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3" x14ac:dyDescent="0.2">
      <c r="A1034" s="219"/>
      <c r="B1034" s="220"/>
      <c r="C1034" s="249" t="s">
        <v>1668</v>
      </c>
      <c r="D1034" s="226"/>
      <c r="E1034" s="227">
        <v>8.9</v>
      </c>
      <c r="F1034" s="222"/>
      <c r="G1034" s="222"/>
      <c r="H1034" s="222"/>
      <c r="I1034" s="222"/>
      <c r="J1034" s="222"/>
      <c r="K1034" s="222"/>
      <c r="L1034" s="222"/>
      <c r="M1034" s="222"/>
      <c r="N1034" s="221"/>
      <c r="O1034" s="221"/>
      <c r="P1034" s="221"/>
      <c r="Q1034" s="221"/>
      <c r="R1034" s="222"/>
      <c r="S1034" s="222"/>
      <c r="T1034" s="222"/>
      <c r="U1034" s="222"/>
      <c r="V1034" s="222"/>
      <c r="W1034" s="222"/>
      <c r="X1034" s="222"/>
      <c r="Y1034" s="222"/>
      <c r="Z1034" s="212"/>
      <c r="AA1034" s="212"/>
      <c r="AB1034" s="212"/>
      <c r="AC1034" s="212"/>
      <c r="AD1034" s="212"/>
      <c r="AE1034" s="212"/>
      <c r="AF1034" s="212"/>
      <c r="AG1034" s="212" t="s">
        <v>288</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outlineLevel="3" x14ac:dyDescent="0.2">
      <c r="A1035" s="219"/>
      <c r="B1035" s="220"/>
      <c r="C1035" s="249" t="s">
        <v>1669</v>
      </c>
      <c r="D1035" s="226"/>
      <c r="E1035" s="227">
        <v>34.08</v>
      </c>
      <c r="F1035" s="222"/>
      <c r="G1035" s="222"/>
      <c r="H1035" s="222"/>
      <c r="I1035" s="222"/>
      <c r="J1035" s="222"/>
      <c r="K1035" s="222"/>
      <c r="L1035" s="222"/>
      <c r="M1035" s="222"/>
      <c r="N1035" s="221"/>
      <c r="O1035" s="221"/>
      <c r="P1035" s="221"/>
      <c r="Q1035" s="221"/>
      <c r="R1035" s="222"/>
      <c r="S1035" s="222"/>
      <c r="T1035" s="222"/>
      <c r="U1035" s="222"/>
      <c r="V1035" s="222"/>
      <c r="W1035" s="222"/>
      <c r="X1035" s="222"/>
      <c r="Y1035" s="222"/>
      <c r="Z1035" s="212"/>
      <c r="AA1035" s="212"/>
      <c r="AB1035" s="212"/>
      <c r="AC1035" s="212"/>
      <c r="AD1035" s="212"/>
      <c r="AE1035" s="212"/>
      <c r="AF1035" s="212"/>
      <c r="AG1035" s="212" t="s">
        <v>288</v>
      </c>
      <c r="AH1035" s="212">
        <v>0</v>
      </c>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3" x14ac:dyDescent="0.2">
      <c r="A1036" s="219"/>
      <c r="B1036" s="220"/>
      <c r="C1036" s="249" t="s">
        <v>1670</v>
      </c>
      <c r="D1036" s="226"/>
      <c r="E1036" s="227">
        <v>25.86</v>
      </c>
      <c r="F1036" s="222"/>
      <c r="G1036" s="222"/>
      <c r="H1036" s="222"/>
      <c r="I1036" s="222"/>
      <c r="J1036" s="222"/>
      <c r="K1036" s="222"/>
      <c r="L1036" s="222"/>
      <c r="M1036" s="222"/>
      <c r="N1036" s="221"/>
      <c r="O1036" s="221"/>
      <c r="P1036" s="221"/>
      <c r="Q1036" s="221"/>
      <c r="R1036" s="222"/>
      <c r="S1036" s="222"/>
      <c r="T1036" s="222"/>
      <c r="U1036" s="222"/>
      <c r="V1036" s="222"/>
      <c r="W1036" s="222"/>
      <c r="X1036" s="222"/>
      <c r="Y1036" s="222"/>
      <c r="Z1036" s="212"/>
      <c r="AA1036" s="212"/>
      <c r="AB1036" s="212"/>
      <c r="AC1036" s="212"/>
      <c r="AD1036" s="212"/>
      <c r="AE1036" s="212"/>
      <c r="AF1036" s="212"/>
      <c r="AG1036" s="212" t="s">
        <v>288</v>
      </c>
      <c r="AH1036" s="212">
        <v>0</v>
      </c>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
      <c r="A1037" s="219"/>
      <c r="B1037" s="220"/>
      <c r="C1037" s="249" t="s">
        <v>1671</v>
      </c>
      <c r="D1037" s="226"/>
      <c r="E1037" s="227">
        <v>24.42</v>
      </c>
      <c r="F1037" s="222"/>
      <c r="G1037" s="222"/>
      <c r="H1037" s="222"/>
      <c r="I1037" s="222"/>
      <c r="J1037" s="222"/>
      <c r="K1037" s="222"/>
      <c r="L1037" s="222"/>
      <c r="M1037" s="222"/>
      <c r="N1037" s="221"/>
      <c r="O1037" s="221"/>
      <c r="P1037" s="221"/>
      <c r="Q1037" s="221"/>
      <c r="R1037" s="222"/>
      <c r="S1037" s="222"/>
      <c r="T1037" s="222"/>
      <c r="U1037" s="222"/>
      <c r="V1037" s="222"/>
      <c r="W1037" s="222"/>
      <c r="X1037" s="222"/>
      <c r="Y1037" s="222"/>
      <c r="Z1037" s="212"/>
      <c r="AA1037" s="212"/>
      <c r="AB1037" s="212"/>
      <c r="AC1037" s="212"/>
      <c r="AD1037" s="212"/>
      <c r="AE1037" s="212"/>
      <c r="AF1037" s="212"/>
      <c r="AG1037" s="212" t="s">
        <v>288</v>
      </c>
      <c r="AH1037" s="212">
        <v>0</v>
      </c>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3" x14ac:dyDescent="0.2">
      <c r="A1038" s="219"/>
      <c r="B1038" s="220"/>
      <c r="C1038" s="249" t="s">
        <v>1672</v>
      </c>
      <c r="D1038" s="226"/>
      <c r="E1038" s="227">
        <v>6.72</v>
      </c>
      <c r="F1038" s="222"/>
      <c r="G1038" s="222"/>
      <c r="H1038" s="222"/>
      <c r="I1038" s="222"/>
      <c r="J1038" s="222"/>
      <c r="K1038" s="222"/>
      <c r="L1038" s="222"/>
      <c r="M1038" s="222"/>
      <c r="N1038" s="221"/>
      <c r="O1038" s="221"/>
      <c r="P1038" s="221"/>
      <c r="Q1038" s="221"/>
      <c r="R1038" s="222"/>
      <c r="S1038" s="222"/>
      <c r="T1038" s="222"/>
      <c r="U1038" s="222"/>
      <c r="V1038" s="222"/>
      <c r="W1038" s="222"/>
      <c r="X1038" s="222"/>
      <c r="Y1038" s="222"/>
      <c r="Z1038" s="212"/>
      <c r="AA1038" s="212"/>
      <c r="AB1038" s="212"/>
      <c r="AC1038" s="212"/>
      <c r="AD1038" s="212"/>
      <c r="AE1038" s="212"/>
      <c r="AF1038" s="212"/>
      <c r="AG1038" s="212" t="s">
        <v>288</v>
      </c>
      <c r="AH1038" s="212">
        <v>0</v>
      </c>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3" x14ac:dyDescent="0.2">
      <c r="A1039" s="219"/>
      <c r="B1039" s="220"/>
      <c r="C1039" s="249" t="s">
        <v>1673</v>
      </c>
      <c r="D1039" s="226"/>
      <c r="E1039" s="227">
        <v>10.199999999999999</v>
      </c>
      <c r="F1039" s="222"/>
      <c r="G1039" s="222"/>
      <c r="H1039" s="222"/>
      <c r="I1039" s="222"/>
      <c r="J1039" s="222"/>
      <c r="K1039" s="222"/>
      <c r="L1039" s="222"/>
      <c r="M1039" s="222"/>
      <c r="N1039" s="221"/>
      <c r="O1039" s="221"/>
      <c r="P1039" s="221"/>
      <c r="Q1039" s="221"/>
      <c r="R1039" s="222"/>
      <c r="S1039" s="222"/>
      <c r="T1039" s="222"/>
      <c r="U1039" s="222"/>
      <c r="V1039" s="222"/>
      <c r="W1039" s="222"/>
      <c r="X1039" s="222"/>
      <c r="Y1039" s="222"/>
      <c r="Z1039" s="212"/>
      <c r="AA1039" s="212"/>
      <c r="AB1039" s="212"/>
      <c r="AC1039" s="212"/>
      <c r="AD1039" s="212"/>
      <c r="AE1039" s="212"/>
      <c r="AF1039" s="212"/>
      <c r="AG1039" s="212" t="s">
        <v>288</v>
      </c>
      <c r="AH1039" s="212">
        <v>0</v>
      </c>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
      <c r="A1040" s="219"/>
      <c r="B1040" s="220"/>
      <c r="C1040" s="249" t="s">
        <v>1674</v>
      </c>
      <c r="D1040" s="226"/>
      <c r="E1040" s="227">
        <v>15.84</v>
      </c>
      <c r="F1040" s="222"/>
      <c r="G1040" s="222"/>
      <c r="H1040" s="222"/>
      <c r="I1040" s="222"/>
      <c r="J1040" s="222"/>
      <c r="K1040" s="222"/>
      <c r="L1040" s="222"/>
      <c r="M1040" s="222"/>
      <c r="N1040" s="221"/>
      <c r="O1040" s="221"/>
      <c r="P1040" s="221"/>
      <c r="Q1040" s="221"/>
      <c r="R1040" s="222"/>
      <c r="S1040" s="222"/>
      <c r="T1040" s="222"/>
      <c r="U1040" s="222"/>
      <c r="V1040" s="222"/>
      <c r="W1040" s="222"/>
      <c r="X1040" s="222"/>
      <c r="Y1040" s="222"/>
      <c r="Z1040" s="212"/>
      <c r="AA1040" s="212"/>
      <c r="AB1040" s="212"/>
      <c r="AC1040" s="212"/>
      <c r="AD1040" s="212"/>
      <c r="AE1040" s="212"/>
      <c r="AF1040" s="212"/>
      <c r="AG1040" s="212" t="s">
        <v>288</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49" t="s">
        <v>1675</v>
      </c>
      <c r="D1041" s="226"/>
      <c r="E1041" s="227">
        <v>18</v>
      </c>
      <c r="F1041" s="222"/>
      <c r="G1041" s="222"/>
      <c r="H1041" s="222"/>
      <c r="I1041" s="222"/>
      <c r="J1041" s="222"/>
      <c r="K1041" s="222"/>
      <c r="L1041" s="222"/>
      <c r="M1041" s="222"/>
      <c r="N1041" s="221"/>
      <c r="O1041" s="221"/>
      <c r="P1041" s="221"/>
      <c r="Q1041" s="221"/>
      <c r="R1041" s="222"/>
      <c r="S1041" s="222"/>
      <c r="T1041" s="222"/>
      <c r="U1041" s="222"/>
      <c r="V1041" s="222"/>
      <c r="W1041" s="222"/>
      <c r="X1041" s="222"/>
      <c r="Y1041" s="222"/>
      <c r="Z1041" s="212"/>
      <c r="AA1041" s="212"/>
      <c r="AB1041" s="212"/>
      <c r="AC1041" s="212"/>
      <c r="AD1041" s="212"/>
      <c r="AE1041" s="212"/>
      <c r="AF1041" s="212"/>
      <c r="AG1041" s="212" t="s">
        <v>288</v>
      </c>
      <c r="AH1041" s="212">
        <v>0</v>
      </c>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3" x14ac:dyDescent="0.2">
      <c r="A1042" s="219"/>
      <c r="B1042" s="220"/>
      <c r="C1042" s="249" t="s">
        <v>1676</v>
      </c>
      <c r="D1042" s="226"/>
      <c r="E1042" s="227">
        <v>13.6</v>
      </c>
      <c r="F1042" s="222"/>
      <c r="G1042" s="222"/>
      <c r="H1042" s="222"/>
      <c r="I1042" s="222"/>
      <c r="J1042" s="222"/>
      <c r="K1042" s="222"/>
      <c r="L1042" s="222"/>
      <c r="M1042" s="222"/>
      <c r="N1042" s="221"/>
      <c r="O1042" s="221"/>
      <c r="P1042" s="221"/>
      <c r="Q1042" s="221"/>
      <c r="R1042" s="222"/>
      <c r="S1042" s="222"/>
      <c r="T1042" s="222"/>
      <c r="U1042" s="222"/>
      <c r="V1042" s="222"/>
      <c r="W1042" s="222"/>
      <c r="X1042" s="222"/>
      <c r="Y1042" s="222"/>
      <c r="Z1042" s="212"/>
      <c r="AA1042" s="212"/>
      <c r="AB1042" s="212"/>
      <c r="AC1042" s="212"/>
      <c r="AD1042" s="212"/>
      <c r="AE1042" s="212"/>
      <c r="AF1042" s="212"/>
      <c r="AG1042" s="212" t="s">
        <v>288</v>
      </c>
      <c r="AH1042" s="212">
        <v>0</v>
      </c>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3" x14ac:dyDescent="0.2">
      <c r="A1043" s="219"/>
      <c r="B1043" s="220"/>
      <c r="C1043" s="249" t="s">
        <v>1677</v>
      </c>
      <c r="D1043" s="226"/>
      <c r="E1043" s="227">
        <v>9.84</v>
      </c>
      <c r="F1043" s="222"/>
      <c r="G1043" s="222"/>
      <c r="H1043" s="222"/>
      <c r="I1043" s="222"/>
      <c r="J1043" s="222"/>
      <c r="K1043" s="222"/>
      <c r="L1043" s="222"/>
      <c r="M1043" s="222"/>
      <c r="N1043" s="221"/>
      <c r="O1043" s="221"/>
      <c r="P1043" s="221"/>
      <c r="Q1043" s="221"/>
      <c r="R1043" s="222"/>
      <c r="S1043" s="222"/>
      <c r="T1043" s="222"/>
      <c r="U1043" s="222"/>
      <c r="V1043" s="222"/>
      <c r="W1043" s="222"/>
      <c r="X1043" s="222"/>
      <c r="Y1043" s="222"/>
      <c r="Z1043" s="212"/>
      <c r="AA1043" s="212"/>
      <c r="AB1043" s="212"/>
      <c r="AC1043" s="212"/>
      <c r="AD1043" s="212"/>
      <c r="AE1043" s="212"/>
      <c r="AF1043" s="212"/>
      <c r="AG1043" s="212" t="s">
        <v>288</v>
      </c>
      <c r="AH1043" s="212">
        <v>0</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
      <c r="A1044" s="219"/>
      <c r="B1044" s="220"/>
      <c r="C1044" s="249" t="s">
        <v>1678</v>
      </c>
      <c r="D1044" s="226"/>
      <c r="E1044" s="227">
        <v>11.84</v>
      </c>
      <c r="F1044" s="222"/>
      <c r="G1044" s="222"/>
      <c r="H1044" s="222"/>
      <c r="I1044" s="222"/>
      <c r="J1044" s="222"/>
      <c r="K1044" s="222"/>
      <c r="L1044" s="222"/>
      <c r="M1044" s="222"/>
      <c r="N1044" s="221"/>
      <c r="O1044" s="221"/>
      <c r="P1044" s="221"/>
      <c r="Q1044" s="221"/>
      <c r="R1044" s="222"/>
      <c r="S1044" s="222"/>
      <c r="T1044" s="222"/>
      <c r="U1044" s="222"/>
      <c r="V1044" s="222"/>
      <c r="W1044" s="222"/>
      <c r="X1044" s="222"/>
      <c r="Y1044" s="222"/>
      <c r="Z1044" s="212"/>
      <c r="AA1044" s="212"/>
      <c r="AB1044" s="212"/>
      <c r="AC1044" s="212"/>
      <c r="AD1044" s="212"/>
      <c r="AE1044" s="212"/>
      <c r="AF1044" s="212"/>
      <c r="AG1044" s="212" t="s">
        <v>288</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3" x14ac:dyDescent="0.2">
      <c r="A1045" s="219"/>
      <c r="B1045" s="220"/>
      <c r="C1045" s="249" t="s">
        <v>1679</v>
      </c>
      <c r="D1045" s="226"/>
      <c r="E1045" s="227">
        <v>3.64</v>
      </c>
      <c r="F1045" s="222"/>
      <c r="G1045" s="222"/>
      <c r="H1045" s="222"/>
      <c r="I1045" s="222"/>
      <c r="J1045" s="222"/>
      <c r="K1045" s="222"/>
      <c r="L1045" s="222"/>
      <c r="M1045" s="222"/>
      <c r="N1045" s="221"/>
      <c r="O1045" s="221"/>
      <c r="P1045" s="221"/>
      <c r="Q1045" s="221"/>
      <c r="R1045" s="222"/>
      <c r="S1045" s="222"/>
      <c r="T1045" s="222"/>
      <c r="U1045" s="222"/>
      <c r="V1045" s="222"/>
      <c r="W1045" s="222"/>
      <c r="X1045" s="222"/>
      <c r="Y1045" s="222"/>
      <c r="Z1045" s="212"/>
      <c r="AA1045" s="212"/>
      <c r="AB1045" s="212"/>
      <c r="AC1045" s="212"/>
      <c r="AD1045" s="212"/>
      <c r="AE1045" s="212"/>
      <c r="AF1045" s="212"/>
      <c r="AG1045" s="212" t="s">
        <v>288</v>
      </c>
      <c r="AH1045" s="212">
        <v>0</v>
      </c>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outlineLevel="3" x14ac:dyDescent="0.2">
      <c r="A1046" s="219"/>
      <c r="B1046" s="220"/>
      <c r="C1046" s="249" t="s">
        <v>1680</v>
      </c>
      <c r="D1046" s="226"/>
      <c r="E1046" s="227">
        <v>4.6399999999999997</v>
      </c>
      <c r="F1046" s="222"/>
      <c r="G1046" s="222"/>
      <c r="H1046" s="222"/>
      <c r="I1046" s="222"/>
      <c r="J1046" s="222"/>
      <c r="K1046" s="222"/>
      <c r="L1046" s="222"/>
      <c r="M1046" s="222"/>
      <c r="N1046" s="221"/>
      <c r="O1046" s="221"/>
      <c r="P1046" s="221"/>
      <c r="Q1046" s="221"/>
      <c r="R1046" s="222"/>
      <c r="S1046" s="222"/>
      <c r="T1046" s="222"/>
      <c r="U1046" s="222"/>
      <c r="V1046" s="222"/>
      <c r="W1046" s="222"/>
      <c r="X1046" s="222"/>
      <c r="Y1046" s="222"/>
      <c r="Z1046" s="212"/>
      <c r="AA1046" s="212"/>
      <c r="AB1046" s="212"/>
      <c r="AC1046" s="212"/>
      <c r="AD1046" s="212"/>
      <c r="AE1046" s="212"/>
      <c r="AF1046" s="212"/>
      <c r="AG1046" s="212" t="s">
        <v>288</v>
      </c>
      <c r="AH1046" s="212">
        <v>0</v>
      </c>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3" x14ac:dyDescent="0.2">
      <c r="A1047" s="219"/>
      <c r="B1047" s="220"/>
      <c r="C1047" s="249" t="s">
        <v>1681</v>
      </c>
      <c r="D1047" s="226"/>
      <c r="E1047" s="227">
        <v>44</v>
      </c>
      <c r="F1047" s="222"/>
      <c r="G1047" s="222"/>
      <c r="H1047" s="222"/>
      <c r="I1047" s="222"/>
      <c r="J1047" s="222"/>
      <c r="K1047" s="222"/>
      <c r="L1047" s="222"/>
      <c r="M1047" s="222"/>
      <c r="N1047" s="221"/>
      <c r="O1047" s="221"/>
      <c r="P1047" s="221"/>
      <c r="Q1047" s="221"/>
      <c r="R1047" s="222"/>
      <c r="S1047" s="222"/>
      <c r="T1047" s="222"/>
      <c r="U1047" s="222"/>
      <c r="V1047" s="222"/>
      <c r="W1047" s="222"/>
      <c r="X1047" s="222"/>
      <c r="Y1047" s="222"/>
      <c r="Z1047" s="212"/>
      <c r="AA1047" s="212"/>
      <c r="AB1047" s="212"/>
      <c r="AC1047" s="212"/>
      <c r="AD1047" s="212"/>
      <c r="AE1047" s="212"/>
      <c r="AF1047" s="212"/>
      <c r="AG1047" s="212" t="s">
        <v>288</v>
      </c>
      <c r="AH1047" s="212">
        <v>0</v>
      </c>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3" x14ac:dyDescent="0.2">
      <c r="A1048" s="219"/>
      <c r="B1048" s="220"/>
      <c r="C1048" s="249" t="s">
        <v>1682</v>
      </c>
      <c r="D1048" s="226"/>
      <c r="E1048" s="227">
        <v>4.38</v>
      </c>
      <c r="F1048" s="222"/>
      <c r="G1048" s="222"/>
      <c r="H1048" s="222"/>
      <c r="I1048" s="222"/>
      <c r="J1048" s="222"/>
      <c r="K1048" s="222"/>
      <c r="L1048" s="222"/>
      <c r="M1048" s="222"/>
      <c r="N1048" s="221"/>
      <c r="O1048" s="221"/>
      <c r="P1048" s="221"/>
      <c r="Q1048" s="221"/>
      <c r="R1048" s="222"/>
      <c r="S1048" s="222"/>
      <c r="T1048" s="222"/>
      <c r="U1048" s="222"/>
      <c r="V1048" s="222"/>
      <c r="W1048" s="222"/>
      <c r="X1048" s="222"/>
      <c r="Y1048" s="222"/>
      <c r="Z1048" s="212"/>
      <c r="AA1048" s="212"/>
      <c r="AB1048" s="212"/>
      <c r="AC1048" s="212"/>
      <c r="AD1048" s="212"/>
      <c r="AE1048" s="212"/>
      <c r="AF1048" s="212"/>
      <c r="AG1048" s="212" t="s">
        <v>288</v>
      </c>
      <c r="AH1048" s="212">
        <v>0</v>
      </c>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3" x14ac:dyDescent="0.2">
      <c r="A1049" s="219"/>
      <c r="B1049" s="220"/>
      <c r="C1049" s="249" t="s">
        <v>1683</v>
      </c>
      <c r="D1049" s="226"/>
      <c r="E1049" s="227">
        <v>6.78</v>
      </c>
      <c r="F1049" s="222"/>
      <c r="G1049" s="222"/>
      <c r="H1049" s="222"/>
      <c r="I1049" s="222"/>
      <c r="J1049" s="222"/>
      <c r="K1049" s="222"/>
      <c r="L1049" s="222"/>
      <c r="M1049" s="222"/>
      <c r="N1049" s="221"/>
      <c r="O1049" s="221"/>
      <c r="P1049" s="221"/>
      <c r="Q1049" s="221"/>
      <c r="R1049" s="222"/>
      <c r="S1049" s="222"/>
      <c r="T1049" s="222"/>
      <c r="U1049" s="222"/>
      <c r="V1049" s="222"/>
      <c r="W1049" s="222"/>
      <c r="X1049" s="222"/>
      <c r="Y1049" s="222"/>
      <c r="Z1049" s="212"/>
      <c r="AA1049" s="212"/>
      <c r="AB1049" s="212"/>
      <c r="AC1049" s="212"/>
      <c r="AD1049" s="212"/>
      <c r="AE1049" s="212"/>
      <c r="AF1049" s="212"/>
      <c r="AG1049" s="212" t="s">
        <v>288</v>
      </c>
      <c r="AH1049" s="212">
        <v>0</v>
      </c>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outlineLevel="3" x14ac:dyDescent="0.2">
      <c r="A1050" s="219"/>
      <c r="B1050" s="220"/>
      <c r="C1050" s="249" t="s">
        <v>1684</v>
      </c>
      <c r="D1050" s="226"/>
      <c r="E1050" s="227">
        <v>4.5599999999999996</v>
      </c>
      <c r="F1050" s="222"/>
      <c r="G1050" s="222"/>
      <c r="H1050" s="222"/>
      <c r="I1050" s="222"/>
      <c r="J1050" s="222"/>
      <c r="K1050" s="222"/>
      <c r="L1050" s="222"/>
      <c r="M1050" s="222"/>
      <c r="N1050" s="221"/>
      <c r="O1050" s="221"/>
      <c r="P1050" s="221"/>
      <c r="Q1050" s="221"/>
      <c r="R1050" s="222"/>
      <c r="S1050" s="222"/>
      <c r="T1050" s="222"/>
      <c r="U1050" s="222"/>
      <c r="V1050" s="222"/>
      <c r="W1050" s="222"/>
      <c r="X1050" s="222"/>
      <c r="Y1050" s="222"/>
      <c r="Z1050" s="212"/>
      <c r="AA1050" s="212"/>
      <c r="AB1050" s="212"/>
      <c r="AC1050" s="212"/>
      <c r="AD1050" s="212"/>
      <c r="AE1050" s="212"/>
      <c r="AF1050" s="212"/>
      <c r="AG1050" s="212" t="s">
        <v>288</v>
      </c>
      <c r="AH1050" s="212">
        <v>0</v>
      </c>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3" x14ac:dyDescent="0.2">
      <c r="A1051" s="219"/>
      <c r="B1051" s="220"/>
      <c r="C1051" s="249" t="s">
        <v>1685</v>
      </c>
      <c r="D1051" s="226"/>
      <c r="E1051" s="227">
        <v>10.38</v>
      </c>
      <c r="F1051" s="222"/>
      <c r="G1051" s="222"/>
      <c r="H1051" s="222"/>
      <c r="I1051" s="222"/>
      <c r="J1051" s="222"/>
      <c r="K1051" s="222"/>
      <c r="L1051" s="222"/>
      <c r="M1051" s="222"/>
      <c r="N1051" s="221"/>
      <c r="O1051" s="221"/>
      <c r="P1051" s="221"/>
      <c r="Q1051" s="221"/>
      <c r="R1051" s="222"/>
      <c r="S1051" s="222"/>
      <c r="T1051" s="222"/>
      <c r="U1051" s="222"/>
      <c r="V1051" s="222"/>
      <c r="W1051" s="222"/>
      <c r="X1051" s="222"/>
      <c r="Y1051" s="222"/>
      <c r="Z1051" s="212"/>
      <c r="AA1051" s="212"/>
      <c r="AB1051" s="212"/>
      <c r="AC1051" s="212"/>
      <c r="AD1051" s="212"/>
      <c r="AE1051" s="212"/>
      <c r="AF1051" s="212"/>
      <c r="AG1051" s="212" t="s">
        <v>288</v>
      </c>
      <c r="AH1051" s="212">
        <v>0</v>
      </c>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3" x14ac:dyDescent="0.2">
      <c r="A1052" s="219"/>
      <c r="B1052" s="220"/>
      <c r="C1052" s="249" t="s">
        <v>1686</v>
      </c>
      <c r="D1052" s="226"/>
      <c r="E1052" s="227">
        <v>5.0199999999999996</v>
      </c>
      <c r="F1052" s="222"/>
      <c r="G1052" s="222"/>
      <c r="H1052" s="222"/>
      <c r="I1052" s="222"/>
      <c r="J1052" s="222"/>
      <c r="K1052" s="222"/>
      <c r="L1052" s="222"/>
      <c r="M1052" s="222"/>
      <c r="N1052" s="221"/>
      <c r="O1052" s="221"/>
      <c r="P1052" s="221"/>
      <c r="Q1052" s="221"/>
      <c r="R1052" s="222"/>
      <c r="S1052" s="222"/>
      <c r="T1052" s="222"/>
      <c r="U1052" s="222"/>
      <c r="V1052" s="222"/>
      <c r="W1052" s="222"/>
      <c r="X1052" s="222"/>
      <c r="Y1052" s="222"/>
      <c r="Z1052" s="212"/>
      <c r="AA1052" s="212"/>
      <c r="AB1052" s="212"/>
      <c r="AC1052" s="212"/>
      <c r="AD1052" s="212"/>
      <c r="AE1052" s="212"/>
      <c r="AF1052" s="212"/>
      <c r="AG1052" s="212" t="s">
        <v>288</v>
      </c>
      <c r="AH1052" s="212">
        <v>0</v>
      </c>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3" x14ac:dyDescent="0.2">
      <c r="A1053" s="219"/>
      <c r="B1053" s="220"/>
      <c r="C1053" s="249" t="s">
        <v>1687</v>
      </c>
      <c r="D1053" s="226"/>
      <c r="E1053" s="227">
        <v>8.6999999999999993</v>
      </c>
      <c r="F1053" s="222"/>
      <c r="G1053" s="222"/>
      <c r="H1053" s="222"/>
      <c r="I1053" s="222"/>
      <c r="J1053" s="222"/>
      <c r="K1053" s="222"/>
      <c r="L1053" s="222"/>
      <c r="M1053" s="222"/>
      <c r="N1053" s="221"/>
      <c r="O1053" s="221"/>
      <c r="P1053" s="221"/>
      <c r="Q1053" s="221"/>
      <c r="R1053" s="222"/>
      <c r="S1053" s="222"/>
      <c r="T1053" s="222"/>
      <c r="U1053" s="222"/>
      <c r="V1053" s="222"/>
      <c r="W1053" s="222"/>
      <c r="X1053" s="222"/>
      <c r="Y1053" s="222"/>
      <c r="Z1053" s="212"/>
      <c r="AA1053" s="212"/>
      <c r="AB1053" s="212"/>
      <c r="AC1053" s="212"/>
      <c r="AD1053" s="212"/>
      <c r="AE1053" s="212"/>
      <c r="AF1053" s="212"/>
      <c r="AG1053" s="212" t="s">
        <v>288</v>
      </c>
      <c r="AH1053" s="212">
        <v>0</v>
      </c>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3" x14ac:dyDescent="0.2">
      <c r="A1054" s="219"/>
      <c r="B1054" s="220"/>
      <c r="C1054" s="249" t="s">
        <v>1688</v>
      </c>
      <c r="D1054" s="226"/>
      <c r="E1054" s="227">
        <v>4</v>
      </c>
      <c r="F1054" s="222"/>
      <c r="G1054" s="222"/>
      <c r="H1054" s="222"/>
      <c r="I1054" s="222"/>
      <c r="J1054" s="222"/>
      <c r="K1054" s="222"/>
      <c r="L1054" s="222"/>
      <c r="M1054" s="222"/>
      <c r="N1054" s="221"/>
      <c r="O1054" s="221"/>
      <c r="P1054" s="221"/>
      <c r="Q1054" s="221"/>
      <c r="R1054" s="222"/>
      <c r="S1054" s="222"/>
      <c r="T1054" s="222"/>
      <c r="U1054" s="222"/>
      <c r="V1054" s="222"/>
      <c r="W1054" s="222"/>
      <c r="X1054" s="222"/>
      <c r="Y1054" s="222"/>
      <c r="Z1054" s="212"/>
      <c r="AA1054" s="212"/>
      <c r="AB1054" s="212"/>
      <c r="AC1054" s="212"/>
      <c r="AD1054" s="212"/>
      <c r="AE1054" s="212"/>
      <c r="AF1054" s="212"/>
      <c r="AG1054" s="212" t="s">
        <v>288</v>
      </c>
      <c r="AH1054" s="212">
        <v>0</v>
      </c>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3" x14ac:dyDescent="0.2">
      <c r="A1055" s="219"/>
      <c r="B1055" s="220"/>
      <c r="C1055" s="249" t="s">
        <v>1689</v>
      </c>
      <c r="D1055" s="226"/>
      <c r="E1055" s="227">
        <v>43.3</v>
      </c>
      <c r="F1055" s="222"/>
      <c r="G1055" s="222"/>
      <c r="H1055" s="222"/>
      <c r="I1055" s="222"/>
      <c r="J1055" s="222"/>
      <c r="K1055" s="222"/>
      <c r="L1055" s="222"/>
      <c r="M1055" s="222"/>
      <c r="N1055" s="221"/>
      <c r="O1055" s="221"/>
      <c r="P1055" s="221"/>
      <c r="Q1055" s="221"/>
      <c r="R1055" s="222"/>
      <c r="S1055" s="222"/>
      <c r="T1055" s="222"/>
      <c r="U1055" s="222"/>
      <c r="V1055" s="222"/>
      <c r="W1055" s="222"/>
      <c r="X1055" s="222"/>
      <c r="Y1055" s="222"/>
      <c r="Z1055" s="212"/>
      <c r="AA1055" s="212"/>
      <c r="AB1055" s="212"/>
      <c r="AC1055" s="212"/>
      <c r="AD1055" s="212"/>
      <c r="AE1055" s="212"/>
      <c r="AF1055" s="212"/>
      <c r="AG1055" s="212" t="s">
        <v>288</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1" x14ac:dyDescent="0.2">
      <c r="A1056" s="236">
        <v>313</v>
      </c>
      <c r="B1056" s="237" t="s">
        <v>1690</v>
      </c>
      <c r="C1056" s="247" t="s">
        <v>1691</v>
      </c>
      <c r="D1056" s="238" t="s">
        <v>564</v>
      </c>
      <c r="E1056" s="239">
        <v>5.94</v>
      </c>
      <c r="F1056" s="240"/>
      <c r="G1056" s="241">
        <f>ROUND(E1056*F1056,2)</f>
        <v>0</v>
      </c>
      <c r="H1056" s="240"/>
      <c r="I1056" s="241">
        <f>ROUND(E1056*H1056,2)</f>
        <v>0</v>
      </c>
      <c r="J1056" s="240"/>
      <c r="K1056" s="241">
        <f>ROUND(E1056*J1056,2)</f>
        <v>0</v>
      </c>
      <c r="L1056" s="241">
        <v>21</v>
      </c>
      <c r="M1056" s="241">
        <f>G1056*(1+L1056/100)</f>
        <v>0</v>
      </c>
      <c r="N1056" s="239">
        <v>2.0000000000000002E-5</v>
      </c>
      <c r="O1056" s="239">
        <f>ROUND(E1056*N1056,2)</f>
        <v>0</v>
      </c>
      <c r="P1056" s="239">
        <v>0</v>
      </c>
      <c r="Q1056" s="239">
        <f>ROUND(E1056*P1056,2)</f>
        <v>0</v>
      </c>
      <c r="R1056" s="241" t="s">
        <v>1088</v>
      </c>
      <c r="S1056" s="241" t="s">
        <v>280</v>
      </c>
      <c r="T1056" s="242" t="s">
        <v>441</v>
      </c>
      <c r="U1056" s="222">
        <v>0.75700000000000001</v>
      </c>
      <c r="V1056" s="222">
        <f>ROUND(E1056*U1056,2)</f>
        <v>4.5</v>
      </c>
      <c r="W1056" s="222"/>
      <c r="X1056" s="222" t="s">
        <v>399</v>
      </c>
      <c r="Y1056" s="222" t="s">
        <v>283</v>
      </c>
      <c r="Z1056" s="212"/>
      <c r="AA1056" s="212"/>
      <c r="AB1056" s="212"/>
      <c r="AC1056" s="212"/>
      <c r="AD1056" s="212"/>
      <c r="AE1056" s="212"/>
      <c r="AF1056" s="212"/>
      <c r="AG1056" s="212" t="s">
        <v>400</v>
      </c>
      <c r="AH1056" s="212"/>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2" x14ac:dyDescent="0.2">
      <c r="A1057" s="219"/>
      <c r="B1057" s="220"/>
      <c r="C1057" s="248" t="s">
        <v>1692</v>
      </c>
      <c r="D1057" s="244"/>
      <c r="E1057" s="244"/>
      <c r="F1057" s="244"/>
      <c r="G1057" s="244"/>
      <c r="H1057" s="222"/>
      <c r="I1057" s="222"/>
      <c r="J1057" s="222"/>
      <c r="K1057" s="222"/>
      <c r="L1057" s="222"/>
      <c r="M1057" s="222"/>
      <c r="N1057" s="221"/>
      <c r="O1057" s="221"/>
      <c r="P1057" s="221"/>
      <c r="Q1057" s="221"/>
      <c r="R1057" s="222"/>
      <c r="S1057" s="222"/>
      <c r="T1057" s="222"/>
      <c r="U1057" s="222"/>
      <c r="V1057" s="222"/>
      <c r="W1057" s="222"/>
      <c r="X1057" s="222"/>
      <c r="Y1057" s="222"/>
      <c r="Z1057" s="212"/>
      <c r="AA1057" s="212"/>
      <c r="AB1057" s="212"/>
      <c r="AC1057" s="212"/>
      <c r="AD1057" s="212"/>
      <c r="AE1057" s="212"/>
      <c r="AF1057" s="212"/>
      <c r="AG1057" s="212" t="s">
        <v>286</v>
      </c>
      <c r="AH1057" s="212"/>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2" x14ac:dyDescent="0.2">
      <c r="A1058" s="219"/>
      <c r="B1058" s="220"/>
      <c r="C1058" s="249" t="s">
        <v>1693</v>
      </c>
      <c r="D1058" s="226"/>
      <c r="E1058" s="227">
        <v>5.94</v>
      </c>
      <c r="F1058" s="222"/>
      <c r="G1058" s="222"/>
      <c r="H1058" s="222"/>
      <c r="I1058" s="222"/>
      <c r="J1058" s="222"/>
      <c r="K1058" s="222"/>
      <c r="L1058" s="222"/>
      <c r="M1058" s="222"/>
      <c r="N1058" s="221"/>
      <c r="O1058" s="221"/>
      <c r="P1058" s="221"/>
      <c r="Q1058" s="221"/>
      <c r="R1058" s="222"/>
      <c r="S1058" s="222"/>
      <c r="T1058" s="222"/>
      <c r="U1058" s="222"/>
      <c r="V1058" s="222"/>
      <c r="W1058" s="222"/>
      <c r="X1058" s="222"/>
      <c r="Y1058" s="222"/>
      <c r="Z1058" s="212"/>
      <c r="AA1058" s="212"/>
      <c r="AB1058" s="212"/>
      <c r="AC1058" s="212"/>
      <c r="AD1058" s="212"/>
      <c r="AE1058" s="212"/>
      <c r="AF1058" s="212"/>
      <c r="AG1058" s="212" t="s">
        <v>288</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1" x14ac:dyDescent="0.2">
      <c r="A1059" s="236">
        <v>314</v>
      </c>
      <c r="B1059" s="237" t="s">
        <v>1694</v>
      </c>
      <c r="C1059" s="247" t="s">
        <v>1695</v>
      </c>
      <c r="D1059" s="238" t="s">
        <v>564</v>
      </c>
      <c r="E1059" s="239">
        <v>40.32</v>
      </c>
      <c r="F1059" s="240"/>
      <c r="G1059" s="241">
        <f>ROUND(E1059*F1059,2)</f>
        <v>0</v>
      </c>
      <c r="H1059" s="240"/>
      <c r="I1059" s="241">
        <f>ROUND(E1059*H1059,2)</f>
        <v>0</v>
      </c>
      <c r="J1059" s="240"/>
      <c r="K1059" s="241">
        <f>ROUND(E1059*J1059,2)</f>
        <v>0</v>
      </c>
      <c r="L1059" s="241">
        <v>21</v>
      </c>
      <c r="M1059" s="241">
        <f>G1059*(1+L1059/100)</f>
        <v>0</v>
      </c>
      <c r="N1059" s="239">
        <v>2.9999999999999997E-4</v>
      </c>
      <c r="O1059" s="239">
        <f>ROUND(E1059*N1059,2)</f>
        <v>0.01</v>
      </c>
      <c r="P1059" s="239">
        <v>0</v>
      </c>
      <c r="Q1059" s="239">
        <f>ROUND(E1059*P1059,2)</f>
        <v>0</v>
      </c>
      <c r="R1059" s="241" t="s">
        <v>1088</v>
      </c>
      <c r="S1059" s="241" t="s">
        <v>280</v>
      </c>
      <c r="T1059" s="242" t="s">
        <v>441</v>
      </c>
      <c r="U1059" s="222">
        <v>0.53200000000000003</v>
      </c>
      <c r="V1059" s="222">
        <f>ROUND(E1059*U1059,2)</f>
        <v>21.45</v>
      </c>
      <c r="W1059" s="222"/>
      <c r="X1059" s="222" t="s">
        <v>399</v>
      </c>
      <c r="Y1059" s="222" t="s">
        <v>283</v>
      </c>
      <c r="Z1059" s="212"/>
      <c r="AA1059" s="212"/>
      <c r="AB1059" s="212"/>
      <c r="AC1059" s="212"/>
      <c r="AD1059" s="212"/>
      <c r="AE1059" s="212"/>
      <c r="AF1059" s="212"/>
      <c r="AG1059" s="212" t="s">
        <v>400</v>
      </c>
      <c r="AH1059" s="212"/>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2" x14ac:dyDescent="0.2">
      <c r="A1060" s="219"/>
      <c r="B1060" s="220"/>
      <c r="C1060" s="248" t="s">
        <v>1696</v>
      </c>
      <c r="D1060" s="244"/>
      <c r="E1060" s="244"/>
      <c r="F1060" s="244"/>
      <c r="G1060" s="244"/>
      <c r="H1060" s="222"/>
      <c r="I1060" s="222"/>
      <c r="J1060" s="222"/>
      <c r="K1060" s="222"/>
      <c r="L1060" s="222"/>
      <c r="M1060" s="222"/>
      <c r="N1060" s="221"/>
      <c r="O1060" s="221"/>
      <c r="P1060" s="221"/>
      <c r="Q1060" s="221"/>
      <c r="R1060" s="222"/>
      <c r="S1060" s="222"/>
      <c r="T1060" s="222"/>
      <c r="U1060" s="222"/>
      <c r="V1060" s="222"/>
      <c r="W1060" s="222"/>
      <c r="X1060" s="222"/>
      <c r="Y1060" s="222"/>
      <c r="Z1060" s="212"/>
      <c r="AA1060" s="212"/>
      <c r="AB1060" s="212"/>
      <c r="AC1060" s="212"/>
      <c r="AD1060" s="212"/>
      <c r="AE1060" s="212"/>
      <c r="AF1060" s="212"/>
      <c r="AG1060" s="212" t="s">
        <v>286</v>
      </c>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outlineLevel="2" x14ac:dyDescent="0.2">
      <c r="A1061" s="219"/>
      <c r="B1061" s="220"/>
      <c r="C1061" s="249" t="s">
        <v>1697</v>
      </c>
      <c r="D1061" s="226"/>
      <c r="E1061" s="227">
        <v>19.82</v>
      </c>
      <c r="F1061" s="222"/>
      <c r="G1061" s="222"/>
      <c r="H1061" s="222"/>
      <c r="I1061" s="222"/>
      <c r="J1061" s="222"/>
      <c r="K1061" s="222"/>
      <c r="L1061" s="222"/>
      <c r="M1061" s="222"/>
      <c r="N1061" s="221"/>
      <c r="O1061" s="221"/>
      <c r="P1061" s="221"/>
      <c r="Q1061" s="221"/>
      <c r="R1061" s="222"/>
      <c r="S1061" s="222"/>
      <c r="T1061" s="222"/>
      <c r="U1061" s="222"/>
      <c r="V1061" s="222"/>
      <c r="W1061" s="222"/>
      <c r="X1061" s="222"/>
      <c r="Y1061" s="222"/>
      <c r="Z1061" s="212"/>
      <c r="AA1061" s="212"/>
      <c r="AB1061" s="212"/>
      <c r="AC1061" s="212"/>
      <c r="AD1061" s="212"/>
      <c r="AE1061" s="212"/>
      <c r="AF1061" s="212"/>
      <c r="AG1061" s="212" t="s">
        <v>288</v>
      </c>
      <c r="AH1061" s="212">
        <v>0</v>
      </c>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3" x14ac:dyDescent="0.2">
      <c r="A1062" s="219"/>
      <c r="B1062" s="220"/>
      <c r="C1062" s="249" t="s">
        <v>1698</v>
      </c>
      <c r="D1062" s="226"/>
      <c r="E1062" s="227">
        <v>20.5</v>
      </c>
      <c r="F1062" s="222"/>
      <c r="G1062" s="222"/>
      <c r="H1062" s="222"/>
      <c r="I1062" s="222"/>
      <c r="J1062" s="222"/>
      <c r="K1062" s="222"/>
      <c r="L1062" s="222"/>
      <c r="M1062" s="222"/>
      <c r="N1062" s="221"/>
      <c r="O1062" s="221"/>
      <c r="P1062" s="221"/>
      <c r="Q1062" s="221"/>
      <c r="R1062" s="222"/>
      <c r="S1062" s="222"/>
      <c r="T1062" s="222"/>
      <c r="U1062" s="222"/>
      <c r="V1062" s="222"/>
      <c r="W1062" s="222"/>
      <c r="X1062" s="222"/>
      <c r="Y1062" s="222"/>
      <c r="Z1062" s="212"/>
      <c r="AA1062" s="212"/>
      <c r="AB1062" s="212"/>
      <c r="AC1062" s="212"/>
      <c r="AD1062" s="212"/>
      <c r="AE1062" s="212"/>
      <c r="AF1062" s="212"/>
      <c r="AG1062" s="212" t="s">
        <v>288</v>
      </c>
      <c r="AH1062" s="212">
        <v>0</v>
      </c>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1" x14ac:dyDescent="0.2">
      <c r="A1063" s="236">
        <v>315</v>
      </c>
      <c r="B1063" s="237" t="s">
        <v>1699</v>
      </c>
      <c r="C1063" s="247" t="s">
        <v>1700</v>
      </c>
      <c r="D1063" s="238" t="s">
        <v>1105</v>
      </c>
      <c r="E1063" s="239">
        <v>0</v>
      </c>
      <c r="F1063" s="240"/>
      <c r="G1063" s="241">
        <f>ROUND(E1063*F1063,2)</f>
        <v>0</v>
      </c>
      <c r="H1063" s="240"/>
      <c r="I1063" s="241">
        <f>ROUND(E1063*H1063,2)</f>
        <v>0</v>
      </c>
      <c r="J1063" s="240"/>
      <c r="K1063" s="241">
        <f>ROUND(E1063*J1063,2)</f>
        <v>0</v>
      </c>
      <c r="L1063" s="241">
        <v>21</v>
      </c>
      <c r="M1063" s="241">
        <f>G1063*(1+L1063/100)</f>
        <v>0</v>
      </c>
      <c r="N1063" s="239">
        <v>0</v>
      </c>
      <c r="O1063" s="239">
        <f>ROUND(E1063*N1063,2)</f>
        <v>0</v>
      </c>
      <c r="P1063" s="239">
        <v>0</v>
      </c>
      <c r="Q1063" s="239">
        <f>ROUND(E1063*P1063,2)</f>
        <v>0</v>
      </c>
      <c r="R1063" s="241"/>
      <c r="S1063" s="241" t="s">
        <v>316</v>
      </c>
      <c r="T1063" s="242" t="s">
        <v>281</v>
      </c>
      <c r="U1063" s="222">
        <v>0</v>
      </c>
      <c r="V1063" s="222">
        <f>ROUND(E1063*U1063,2)</f>
        <v>0</v>
      </c>
      <c r="W1063" s="222"/>
      <c r="X1063" s="222" t="s">
        <v>399</v>
      </c>
      <c r="Y1063" s="222" t="s">
        <v>283</v>
      </c>
      <c r="Z1063" s="212"/>
      <c r="AA1063" s="212"/>
      <c r="AB1063" s="212"/>
      <c r="AC1063" s="212"/>
      <c r="AD1063" s="212"/>
      <c r="AE1063" s="212"/>
      <c r="AF1063" s="212"/>
      <c r="AG1063" s="212" t="s">
        <v>400</v>
      </c>
      <c r="AH1063" s="212"/>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2" x14ac:dyDescent="0.2">
      <c r="A1064" s="219"/>
      <c r="B1064" s="220"/>
      <c r="C1064" s="248" t="s">
        <v>1701</v>
      </c>
      <c r="D1064" s="244"/>
      <c r="E1064" s="244"/>
      <c r="F1064" s="244"/>
      <c r="G1064" s="244"/>
      <c r="H1064" s="222"/>
      <c r="I1064" s="222"/>
      <c r="J1064" s="222"/>
      <c r="K1064" s="222"/>
      <c r="L1064" s="222"/>
      <c r="M1064" s="222"/>
      <c r="N1064" s="221"/>
      <c r="O1064" s="221"/>
      <c r="P1064" s="221"/>
      <c r="Q1064" s="221"/>
      <c r="R1064" s="222"/>
      <c r="S1064" s="222"/>
      <c r="T1064" s="222"/>
      <c r="U1064" s="222"/>
      <c r="V1064" s="222"/>
      <c r="W1064" s="222"/>
      <c r="X1064" s="222"/>
      <c r="Y1064" s="222"/>
      <c r="Z1064" s="212"/>
      <c r="AA1064" s="212"/>
      <c r="AB1064" s="212"/>
      <c r="AC1064" s="212"/>
      <c r="AD1064" s="212"/>
      <c r="AE1064" s="212"/>
      <c r="AF1064" s="212"/>
      <c r="AG1064" s="212" t="s">
        <v>286</v>
      </c>
      <c r="AH1064" s="212"/>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3" x14ac:dyDescent="0.2">
      <c r="A1065" s="219"/>
      <c r="B1065" s="220"/>
      <c r="C1065" s="267" t="s">
        <v>1702</v>
      </c>
      <c r="D1065" s="223"/>
      <c r="E1065" s="224"/>
      <c r="F1065" s="225"/>
      <c r="G1065" s="225"/>
      <c r="H1065" s="222"/>
      <c r="I1065" s="222"/>
      <c r="J1065" s="222"/>
      <c r="K1065" s="222"/>
      <c r="L1065" s="222"/>
      <c r="M1065" s="222"/>
      <c r="N1065" s="221"/>
      <c r="O1065" s="221"/>
      <c r="P1065" s="221"/>
      <c r="Q1065" s="221"/>
      <c r="R1065" s="222"/>
      <c r="S1065" s="222"/>
      <c r="T1065" s="222"/>
      <c r="U1065" s="222"/>
      <c r="V1065" s="222"/>
      <c r="W1065" s="222"/>
      <c r="X1065" s="222"/>
      <c r="Y1065" s="222"/>
      <c r="Z1065" s="212"/>
      <c r="AA1065" s="212"/>
      <c r="AB1065" s="212"/>
      <c r="AC1065" s="212"/>
      <c r="AD1065" s="212"/>
      <c r="AE1065" s="212"/>
      <c r="AF1065" s="212"/>
      <c r="AG1065" s="212" t="s">
        <v>286</v>
      </c>
      <c r="AH1065" s="212"/>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3" x14ac:dyDescent="0.2">
      <c r="A1066" s="219"/>
      <c r="B1066" s="220"/>
      <c r="C1066" s="250" t="s">
        <v>1703</v>
      </c>
      <c r="D1066" s="245"/>
      <c r="E1066" s="245"/>
      <c r="F1066" s="245"/>
      <c r="G1066" s="245"/>
      <c r="H1066" s="222"/>
      <c r="I1066" s="222"/>
      <c r="J1066" s="222"/>
      <c r="K1066" s="222"/>
      <c r="L1066" s="222"/>
      <c r="M1066" s="222"/>
      <c r="N1066" s="221"/>
      <c r="O1066" s="221"/>
      <c r="P1066" s="221"/>
      <c r="Q1066" s="221"/>
      <c r="R1066" s="222"/>
      <c r="S1066" s="222"/>
      <c r="T1066" s="222"/>
      <c r="U1066" s="222"/>
      <c r="V1066" s="222"/>
      <c r="W1066" s="222"/>
      <c r="X1066" s="222"/>
      <c r="Y1066" s="222"/>
      <c r="Z1066" s="212"/>
      <c r="AA1066" s="212"/>
      <c r="AB1066" s="212"/>
      <c r="AC1066" s="212"/>
      <c r="AD1066" s="212"/>
      <c r="AE1066" s="212"/>
      <c r="AF1066" s="212"/>
      <c r="AG1066" s="212" t="s">
        <v>286</v>
      </c>
      <c r="AH1066" s="212"/>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3" x14ac:dyDescent="0.2">
      <c r="A1067" s="219"/>
      <c r="B1067" s="220"/>
      <c r="C1067" s="267" t="s">
        <v>1702</v>
      </c>
      <c r="D1067" s="223"/>
      <c r="E1067" s="224"/>
      <c r="F1067" s="225"/>
      <c r="G1067" s="225"/>
      <c r="H1067" s="222"/>
      <c r="I1067" s="222"/>
      <c r="J1067" s="222"/>
      <c r="K1067" s="222"/>
      <c r="L1067" s="222"/>
      <c r="M1067" s="222"/>
      <c r="N1067" s="221"/>
      <c r="O1067" s="221"/>
      <c r="P1067" s="221"/>
      <c r="Q1067" s="221"/>
      <c r="R1067" s="222"/>
      <c r="S1067" s="222"/>
      <c r="T1067" s="222"/>
      <c r="U1067" s="222"/>
      <c r="V1067" s="222"/>
      <c r="W1067" s="222"/>
      <c r="X1067" s="222"/>
      <c r="Y1067" s="222"/>
      <c r="Z1067" s="212"/>
      <c r="AA1067" s="212"/>
      <c r="AB1067" s="212"/>
      <c r="AC1067" s="212"/>
      <c r="AD1067" s="212"/>
      <c r="AE1067" s="212"/>
      <c r="AF1067" s="212"/>
      <c r="AG1067" s="212" t="s">
        <v>286</v>
      </c>
      <c r="AH1067" s="212"/>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3" x14ac:dyDescent="0.2">
      <c r="A1068" s="219"/>
      <c r="B1068" s="220"/>
      <c r="C1068" s="250" t="s">
        <v>1704</v>
      </c>
      <c r="D1068" s="245"/>
      <c r="E1068" s="245"/>
      <c r="F1068" s="245"/>
      <c r="G1068" s="245"/>
      <c r="H1068" s="222"/>
      <c r="I1068" s="222"/>
      <c r="J1068" s="222"/>
      <c r="K1068" s="222"/>
      <c r="L1068" s="222"/>
      <c r="M1068" s="222"/>
      <c r="N1068" s="221"/>
      <c r="O1068" s="221"/>
      <c r="P1068" s="221"/>
      <c r="Q1068" s="221"/>
      <c r="R1068" s="222"/>
      <c r="S1068" s="222"/>
      <c r="T1068" s="222"/>
      <c r="U1068" s="222"/>
      <c r="V1068" s="222"/>
      <c r="W1068" s="222"/>
      <c r="X1068" s="222"/>
      <c r="Y1068" s="222"/>
      <c r="Z1068" s="212"/>
      <c r="AA1068" s="212"/>
      <c r="AB1068" s="212"/>
      <c r="AC1068" s="212"/>
      <c r="AD1068" s="212"/>
      <c r="AE1068" s="212"/>
      <c r="AF1068" s="212"/>
      <c r="AG1068" s="212" t="s">
        <v>286</v>
      </c>
      <c r="AH1068" s="212"/>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3" x14ac:dyDescent="0.2">
      <c r="A1069" s="219"/>
      <c r="B1069" s="220"/>
      <c r="C1069" s="267" t="s">
        <v>1702</v>
      </c>
      <c r="D1069" s="223"/>
      <c r="E1069" s="224"/>
      <c r="F1069" s="225"/>
      <c r="G1069" s="225"/>
      <c r="H1069" s="222"/>
      <c r="I1069" s="222"/>
      <c r="J1069" s="222"/>
      <c r="K1069" s="222"/>
      <c r="L1069" s="222"/>
      <c r="M1069" s="222"/>
      <c r="N1069" s="221"/>
      <c r="O1069" s="221"/>
      <c r="P1069" s="221"/>
      <c r="Q1069" s="221"/>
      <c r="R1069" s="222"/>
      <c r="S1069" s="222"/>
      <c r="T1069" s="222"/>
      <c r="U1069" s="222"/>
      <c r="V1069" s="222"/>
      <c r="W1069" s="222"/>
      <c r="X1069" s="222"/>
      <c r="Y1069" s="222"/>
      <c r="Z1069" s="212"/>
      <c r="AA1069" s="212"/>
      <c r="AB1069" s="212"/>
      <c r="AC1069" s="212"/>
      <c r="AD1069" s="212"/>
      <c r="AE1069" s="212"/>
      <c r="AF1069" s="212"/>
      <c r="AG1069" s="212" t="s">
        <v>286</v>
      </c>
      <c r="AH1069" s="212"/>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3" x14ac:dyDescent="0.2">
      <c r="A1070" s="219"/>
      <c r="B1070" s="220"/>
      <c r="C1070" s="250" t="s">
        <v>1705</v>
      </c>
      <c r="D1070" s="245"/>
      <c r="E1070" s="245"/>
      <c r="F1070" s="245"/>
      <c r="G1070" s="245"/>
      <c r="H1070" s="222"/>
      <c r="I1070" s="222"/>
      <c r="J1070" s="222"/>
      <c r="K1070" s="222"/>
      <c r="L1070" s="222"/>
      <c r="M1070" s="222"/>
      <c r="N1070" s="221"/>
      <c r="O1070" s="221"/>
      <c r="P1070" s="221"/>
      <c r="Q1070" s="221"/>
      <c r="R1070" s="222"/>
      <c r="S1070" s="222"/>
      <c r="T1070" s="222"/>
      <c r="U1070" s="222"/>
      <c r="V1070" s="222"/>
      <c r="W1070" s="222"/>
      <c r="X1070" s="222"/>
      <c r="Y1070" s="222"/>
      <c r="Z1070" s="212"/>
      <c r="AA1070" s="212"/>
      <c r="AB1070" s="212"/>
      <c r="AC1070" s="212"/>
      <c r="AD1070" s="212"/>
      <c r="AE1070" s="212"/>
      <c r="AF1070" s="212"/>
      <c r="AG1070" s="212" t="s">
        <v>286</v>
      </c>
      <c r="AH1070" s="212"/>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3" x14ac:dyDescent="0.2">
      <c r="A1071" s="219"/>
      <c r="B1071" s="220"/>
      <c r="C1071" s="267" t="s">
        <v>1702</v>
      </c>
      <c r="D1071" s="223"/>
      <c r="E1071" s="224"/>
      <c r="F1071" s="225"/>
      <c r="G1071" s="225"/>
      <c r="H1071" s="222"/>
      <c r="I1071" s="222"/>
      <c r="J1071" s="222"/>
      <c r="K1071" s="222"/>
      <c r="L1071" s="222"/>
      <c r="M1071" s="222"/>
      <c r="N1071" s="221"/>
      <c r="O1071" s="221"/>
      <c r="P1071" s="221"/>
      <c r="Q1071" s="221"/>
      <c r="R1071" s="222"/>
      <c r="S1071" s="222"/>
      <c r="T1071" s="222"/>
      <c r="U1071" s="222"/>
      <c r="V1071" s="222"/>
      <c r="W1071" s="222"/>
      <c r="X1071" s="222"/>
      <c r="Y1071" s="222"/>
      <c r="Z1071" s="212"/>
      <c r="AA1071" s="212"/>
      <c r="AB1071" s="212"/>
      <c r="AC1071" s="212"/>
      <c r="AD1071" s="212"/>
      <c r="AE1071" s="212"/>
      <c r="AF1071" s="212"/>
      <c r="AG1071" s="212" t="s">
        <v>286</v>
      </c>
      <c r="AH1071" s="212"/>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outlineLevel="3" x14ac:dyDescent="0.2">
      <c r="A1072" s="219"/>
      <c r="B1072" s="220"/>
      <c r="C1072" s="250" t="s">
        <v>1706</v>
      </c>
      <c r="D1072" s="245"/>
      <c r="E1072" s="245"/>
      <c r="F1072" s="245"/>
      <c r="G1072" s="245"/>
      <c r="H1072" s="222"/>
      <c r="I1072" s="222"/>
      <c r="J1072" s="222"/>
      <c r="K1072" s="222"/>
      <c r="L1072" s="222"/>
      <c r="M1072" s="222"/>
      <c r="N1072" s="221"/>
      <c r="O1072" s="221"/>
      <c r="P1072" s="221"/>
      <c r="Q1072" s="221"/>
      <c r="R1072" s="222"/>
      <c r="S1072" s="222"/>
      <c r="T1072" s="222"/>
      <c r="U1072" s="222"/>
      <c r="V1072" s="222"/>
      <c r="W1072" s="222"/>
      <c r="X1072" s="222"/>
      <c r="Y1072" s="222"/>
      <c r="Z1072" s="212"/>
      <c r="AA1072" s="212"/>
      <c r="AB1072" s="212"/>
      <c r="AC1072" s="212"/>
      <c r="AD1072" s="212"/>
      <c r="AE1072" s="212"/>
      <c r="AF1072" s="212"/>
      <c r="AG1072" s="212" t="s">
        <v>286</v>
      </c>
      <c r="AH1072" s="212"/>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outlineLevel="3" x14ac:dyDescent="0.2">
      <c r="A1073" s="219"/>
      <c r="B1073" s="220"/>
      <c r="C1073" s="267" t="s">
        <v>1702</v>
      </c>
      <c r="D1073" s="223"/>
      <c r="E1073" s="224"/>
      <c r="F1073" s="225"/>
      <c r="G1073" s="225"/>
      <c r="H1073" s="222"/>
      <c r="I1073" s="222"/>
      <c r="J1073" s="222"/>
      <c r="K1073" s="222"/>
      <c r="L1073" s="222"/>
      <c r="M1073" s="222"/>
      <c r="N1073" s="221"/>
      <c r="O1073" s="221"/>
      <c r="P1073" s="221"/>
      <c r="Q1073" s="221"/>
      <c r="R1073" s="222"/>
      <c r="S1073" s="222"/>
      <c r="T1073" s="222"/>
      <c r="U1073" s="222"/>
      <c r="V1073" s="222"/>
      <c r="W1073" s="222"/>
      <c r="X1073" s="222"/>
      <c r="Y1073" s="222"/>
      <c r="Z1073" s="212"/>
      <c r="AA1073" s="212"/>
      <c r="AB1073" s="212"/>
      <c r="AC1073" s="212"/>
      <c r="AD1073" s="212"/>
      <c r="AE1073" s="212"/>
      <c r="AF1073" s="212"/>
      <c r="AG1073" s="212" t="s">
        <v>286</v>
      </c>
      <c r="AH1073" s="212"/>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row>
    <row r="1074" spans="1:60" outlineLevel="3" x14ac:dyDescent="0.2">
      <c r="A1074" s="219"/>
      <c r="B1074" s="220"/>
      <c r="C1074" s="250" t="s">
        <v>1707</v>
      </c>
      <c r="D1074" s="245"/>
      <c r="E1074" s="245"/>
      <c r="F1074" s="245"/>
      <c r="G1074" s="245"/>
      <c r="H1074" s="222"/>
      <c r="I1074" s="222"/>
      <c r="J1074" s="222"/>
      <c r="K1074" s="222"/>
      <c r="L1074" s="222"/>
      <c r="M1074" s="222"/>
      <c r="N1074" s="221"/>
      <c r="O1074" s="221"/>
      <c r="P1074" s="221"/>
      <c r="Q1074" s="221"/>
      <c r="R1074" s="222"/>
      <c r="S1074" s="222"/>
      <c r="T1074" s="222"/>
      <c r="U1074" s="222"/>
      <c r="V1074" s="222"/>
      <c r="W1074" s="222"/>
      <c r="X1074" s="222"/>
      <c r="Y1074" s="222"/>
      <c r="Z1074" s="212"/>
      <c r="AA1074" s="212"/>
      <c r="AB1074" s="212"/>
      <c r="AC1074" s="212"/>
      <c r="AD1074" s="212"/>
      <c r="AE1074" s="212"/>
      <c r="AF1074" s="212"/>
      <c r="AG1074" s="212" t="s">
        <v>286</v>
      </c>
      <c r="AH1074" s="212"/>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3" x14ac:dyDescent="0.2">
      <c r="A1075" s="219"/>
      <c r="B1075" s="220"/>
      <c r="C1075" s="267" t="s">
        <v>1702</v>
      </c>
      <c r="D1075" s="223"/>
      <c r="E1075" s="224"/>
      <c r="F1075" s="225"/>
      <c r="G1075" s="225"/>
      <c r="H1075" s="222"/>
      <c r="I1075" s="222"/>
      <c r="J1075" s="222"/>
      <c r="K1075" s="222"/>
      <c r="L1075" s="222"/>
      <c r="M1075" s="222"/>
      <c r="N1075" s="221"/>
      <c r="O1075" s="221"/>
      <c r="P1075" s="221"/>
      <c r="Q1075" s="221"/>
      <c r="R1075" s="222"/>
      <c r="S1075" s="222"/>
      <c r="T1075" s="222"/>
      <c r="U1075" s="222"/>
      <c r="V1075" s="222"/>
      <c r="W1075" s="222"/>
      <c r="X1075" s="222"/>
      <c r="Y1075" s="222"/>
      <c r="Z1075" s="212"/>
      <c r="AA1075" s="212"/>
      <c r="AB1075" s="212"/>
      <c r="AC1075" s="212"/>
      <c r="AD1075" s="212"/>
      <c r="AE1075" s="212"/>
      <c r="AF1075" s="212"/>
      <c r="AG1075" s="212" t="s">
        <v>286</v>
      </c>
      <c r="AH1075" s="212"/>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3" x14ac:dyDescent="0.2">
      <c r="A1076" s="219"/>
      <c r="B1076" s="220"/>
      <c r="C1076" s="250" t="s">
        <v>1708</v>
      </c>
      <c r="D1076" s="245"/>
      <c r="E1076" s="245"/>
      <c r="F1076" s="245"/>
      <c r="G1076" s="245"/>
      <c r="H1076" s="222"/>
      <c r="I1076" s="222"/>
      <c r="J1076" s="222"/>
      <c r="K1076" s="222"/>
      <c r="L1076" s="222"/>
      <c r="M1076" s="222"/>
      <c r="N1076" s="221"/>
      <c r="O1076" s="221"/>
      <c r="P1076" s="221"/>
      <c r="Q1076" s="221"/>
      <c r="R1076" s="222"/>
      <c r="S1076" s="222"/>
      <c r="T1076" s="222"/>
      <c r="U1076" s="222"/>
      <c r="V1076" s="222"/>
      <c r="W1076" s="222"/>
      <c r="X1076" s="222"/>
      <c r="Y1076" s="222"/>
      <c r="Z1076" s="212"/>
      <c r="AA1076" s="212"/>
      <c r="AB1076" s="212"/>
      <c r="AC1076" s="212"/>
      <c r="AD1076" s="212"/>
      <c r="AE1076" s="212"/>
      <c r="AF1076" s="212"/>
      <c r="AG1076" s="212" t="s">
        <v>286</v>
      </c>
      <c r="AH1076" s="212"/>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3" x14ac:dyDescent="0.2">
      <c r="A1077" s="219"/>
      <c r="B1077" s="220"/>
      <c r="C1077" s="267" t="s">
        <v>1702</v>
      </c>
      <c r="D1077" s="223"/>
      <c r="E1077" s="224"/>
      <c r="F1077" s="225"/>
      <c r="G1077" s="225"/>
      <c r="H1077" s="222"/>
      <c r="I1077" s="222"/>
      <c r="J1077" s="222"/>
      <c r="K1077" s="222"/>
      <c r="L1077" s="222"/>
      <c r="M1077" s="222"/>
      <c r="N1077" s="221"/>
      <c r="O1077" s="221"/>
      <c r="P1077" s="221"/>
      <c r="Q1077" s="221"/>
      <c r="R1077" s="222"/>
      <c r="S1077" s="222"/>
      <c r="T1077" s="222"/>
      <c r="U1077" s="222"/>
      <c r="V1077" s="222"/>
      <c r="W1077" s="222"/>
      <c r="X1077" s="222"/>
      <c r="Y1077" s="222"/>
      <c r="Z1077" s="212"/>
      <c r="AA1077" s="212"/>
      <c r="AB1077" s="212"/>
      <c r="AC1077" s="212"/>
      <c r="AD1077" s="212"/>
      <c r="AE1077" s="212"/>
      <c r="AF1077" s="212"/>
      <c r="AG1077" s="212" t="s">
        <v>286</v>
      </c>
      <c r="AH1077" s="212"/>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3" x14ac:dyDescent="0.2">
      <c r="A1078" s="219"/>
      <c r="B1078" s="220"/>
      <c r="C1078" s="250" t="s">
        <v>1709</v>
      </c>
      <c r="D1078" s="245"/>
      <c r="E1078" s="245"/>
      <c r="F1078" s="245"/>
      <c r="G1078" s="245"/>
      <c r="H1078" s="222"/>
      <c r="I1078" s="222"/>
      <c r="J1078" s="222"/>
      <c r="K1078" s="222"/>
      <c r="L1078" s="222"/>
      <c r="M1078" s="222"/>
      <c r="N1078" s="221"/>
      <c r="O1078" s="221"/>
      <c r="P1078" s="221"/>
      <c r="Q1078" s="221"/>
      <c r="R1078" s="222"/>
      <c r="S1078" s="222"/>
      <c r="T1078" s="222"/>
      <c r="U1078" s="222"/>
      <c r="V1078" s="222"/>
      <c r="W1078" s="222"/>
      <c r="X1078" s="222"/>
      <c r="Y1078" s="222"/>
      <c r="Z1078" s="212"/>
      <c r="AA1078" s="212"/>
      <c r="AB1078" s="212"/>
      <c r="AC1078" s="212"/>
      <c r="AD1078" s="212"/>
      <c r="AE1078" s="212"/>
      <c r="AF1078" s="212"/>
      <c r="AG1078" s="212" t="s">
        <v>286</v>
      </c>
      <c r="AH1078" s="212"/>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3" x14ac:dyDescent="0.2">
      <c r="A1079" s="219"/>
      <c r="B1079" s="220"/>
      <c r="C1079" s="267" t="s">
        <v>1702</v>
      </c>
      <c r="D1079" s="223"/>
      <c r="E1079" s="224"/>
      <c r="F1079" s="225"/>
      <c r="G1079" s="225"/>
      <c r="H1079" s="222"/>
      <c r="I1079" s="222"/>
      <c r="J1079" s="222"/>
      <c r="K1079" s="222"/>
      <c r="L1079" s="222"/>
      <c r="M1079" s="222"/>
      <c r="N1079" s="221"/>
      <c r="O1079" s="221"/>
      <c r="P1079" s="221"/>
      <c r="Q1079" s="221"/>
      <c r="R1079" s="222"/>
      <c r="S1079" s="222"/>
      <c r="T1079" s="222"/>
      <c r="U1079" s="222"/>
      <c r="V1079" s="222"/>
      <c r="W1079" s="222"/>
      <c r="X1079" s="222"/>
      <c r="Y1079" s="222"/>
      <c r="Z1079" s="212"/>
      <c r="AA1079" s="212"/>
      <c r="AB1079" s="212"/>
      <c r="AC1079" s="212"/>
      <c r="AD1079" s="212"/>
      <c r="AE1079" s="212"/>
      <c r="AF1079" s="212"/>
      <c r="AG1079" s="212" t="s">
        <v>286</v>
      </c>
      <c r="AH1079" s="212"/>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
      <c r="A1080" s="219"/>
      <c r="B1080" s="220"/>
      <c r="C1080" s="250" t="s">
        <v>1710</v>
      </c>
      <c r="D1080" s="245"/>
      <c r="E1080" s="245"/>
      <c r="F1080" s="245"/>
      <c r="G1080" s="245"/>
      <c r="H1080" s="222"/>
      <c r="I1080" s="222"/>
      <c r="J1080" s="222"/>
      <c r="K1080" s="222"/>
      <c r="L1080" s="222"/>
      <c r="M1080" s="222"/>
      <c r="N1080" s="221"/>
      <c r="O1080" s="221"/>
      <c r="P1080" s="221"/>
      <c r="Q1080" s="221"/>
      <c r="R1080" s="222"/>
      <c r="S1080" s="222"/>
      <c r="T1080" s="222"/>
      <c r="U1080" s="222"/>
      <c r="V1080" s="222"/>
      <c r="W1080" s="222"/>
      <c r="X1080" s="222"/>
      <c r="Y1080" s="222"/>
      <c r="Z1080" s="212"/>
      <c r="AA1080" s="212"/>
      <c r="AB1080" s="212"/>
      <c r="AC1080" s="212"/>
      <c r="AD1080" s="212"/>
      <c r="AE1080" s="212"/>
      <c r="AF1080" s="212"/>
      <c r="AG1080" s="212" t="s">
        <v>286</v>
      </c>
      <c r="AH1080" s="212"/>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3" x14ac:dyDescent="0.2">
      <c r="A1081" s="219"/>
      <c r="B1081" s="220"/>
      <c r="C1081" s="267" t="s">
        <v>1702</v>
      </c>
      <c r="D1081" s="223"/>
      <c r="E1081" s="224"/>
      <c r="F1081" s="225"/>
      <c r="G1081" s="225"/>
      <c r="H1081" s="222"/>
      <c r="I1081" s="222"/>
      <c r="J1081" s="222"/>
      <c r="K1081" s="222"/>
      <c r="L1081" s="222"/>
      <c r="M1081" s="222"/>
      <c r="N1081" s="221"/>
      <c r="O1081" s="221"/>
      <c r="P1081" s="221"/>
      <c r="Q1081" s="221"/>
      <c r="R1081" s="222"/>
      <c r="S1081" s="222"/>
      <c r="T1081" s="222"/>
      <c r="U1081" s="222"/>
      <c r="V1081" s="222"/>
      <c r="W1081" s="222"/>
      <c r="X1081" s="222"/>
      <c r="Y1081" s="222"/>
      <c r="Z1081" s="212"/>
      <c r="AA1081" s="212"/>
      <c r="AB1081" s="212"/>
      <c r="AC1081" s="212"/>
      <c r="AD1081" s="212"/>
      <c r="AE1081" s="212"/>
      <c r="AF1081" s="212"/>
      <c r="AG1081" s="212" t="s">
        <v>286</v>
      </c>
      <c r="AH1081" s="212"/>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outlineLevel="3" x14ac:dyDescent="0.2">
      <c r="A1082" s="219"/>
      <c r="B1082" s="220"/>
      <c r="C1082" s="250" t="s">
        <v>1711</v>
      </c>
      <c r="D1082" s="245"/>
      <c r="E1082" s="245"/>
      <c r="F1082" s="245"/>
      <c r="G1082" s="245"/>
      <c r="H1082" s="222"/>
      <c r="I1082" s="222"/>
      <c r="J1082" s="222"/>
      <c r="K1082" s="222"/>
      <c r="L1082" s="222"/>
      <c r="M1082" s="222"/>
      <c r="N1082" s="221"/>
      <c r="O1082" s="221"/>
      <c r="P1082" s="221"/>
      <c r="Q1082" s="221"/>
      <c r="R1082" s="222"/>
      <c r="S1082" s="222"/>
      <c r="T1082" s="222"/>
      <c r="U1082" s="222"/>
      <c r="V1082" s="222"/>
      <c r="W1082" s="222"/>
      <c r="X1082" s="222"/>
      <c r="Y1082" s="222"/>
      <c r="Z1082" s="212"/>
      <c r="AA1082" s="212"/>
      <c r="AB1082" s="212"/>
      <c r="AC1082" s="212"/>
      <c r="AD1082" s="212"/>
      <c r="AE1082" s="212"/>
      <c r="AF1082" s="212"/>
      <c r="AG1082" s="212" t="s">
        <v>286</v>
      </c>
      <c r="AH1082" s="212"/>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outlineLevel="3" x14ac:dyDescent="0.2">
      <c r="A1083" s="219"/>
      <c r="B1083" s="220"/>
      <c r="C1083" s="267" t="s">
        <v>1702</v>
      </c>
      <c r="D1083" s="223"/>
      <c r="E1083" s="224"/>
      <c r="F1083" s="225"/>
      <c r="G1083" s="225"/>
      <c r="H1083" s="222"/>
      <c r="I1083" s="222"/>
      <c r="J1083" s="222"/>
      <c r="K1083" s="222"/>
      <c r="L1083" s="222"/>
      <c r="M1083" s="222"/>
      <c r="N1083" s="221"/>
      <c r="O1083" s="221"/>
      <c r="P1083" s="221"/>
      <c r="Q1083" s="221"/>
      <c r="R1083" s="222"/>
      <c r="S1083" s="222"/>
      <c r="T1083" s="222"/>
      <c r="U1083" s="222"/>
      <c r="V1083" s="222"/>
      <c r="W1083" s="222"/>
      <c r="X1083" s="222"/>
      <c r="Y1083" s="222"/>
      <c r="Z1083" s="212"/>
      <c r="AA1083" s="212"/>
      <c r="AB1083" s="212"/>
      <c r="AC1083" s="212"/>
      <c r="AD1083" s="212"/>
      <c r="AE1083" s="212"/>
      <c r="AF1083" s="212"/>
      <c r="AG1083" s="212" t="s">
        <v>286</v>
      </c>
      <c r="AH1083" s="212"/>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outlineLevel="3" x14ac:dyDescent="0.2">
      <c r="A1084" s="219"/>
      <c r="B1084" s="220"/>
      <c r="C1084" s="250" t="s">
        <v>1712</v>
      </c>
      <c r="D1084" s="245"/>
      <c r="E1084" s="245"/>
      <c r="F1084" s="245"/>
      <c r="G1084" s="245"/>
      <c r="H1084" s="222"/>
      <c r="I1084" s="222"/>
      <c r="J1084" s="222"/>
      <c r="K1084" s="222"/>
      <c r="L1084" s="222"/>
      <c r="M1084" s="222"/>
      <c r="N1084" s="221"/>
      <c r="O1084" s="221"/>
      <c r="P1084" s="221"/>
      <c r="Q1084" s="221"/>
      <c r="R1084" s="222"/>
      <c r="S1084" s="222"/>
      <c r="T1084" s="222"/>
      <c r="U1084" s="222"/>
      <c r="V1084" s="222"/>
      <c r="W1084" s="222"/>
      <c r="X1084" s="222"/>
      <c r="Y1084" s="222"/>
      <c r="Z1084" s="212"/>
      <c r="AA1084" s="212"/>
      <c r="AB1084" s="212"/>
      <c r="AC1084" s="212"/>
      <c r="AD1084" s="212"/>
      <c r="AE1084" s="212"/>
      <c r="AF1084" s="212"/>
      <c r="AG1084" s="212" t="s">
        <v>286</v>
      </c>
      <c r="AH1084" s="212"/>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3" x14ac:dyDescent="0.2">
      <c r="A1085" s="219"/>
      <c r="B1085" s="220"/>
      <c r="C1085" s="267" t="s">
        <v>1702</v>
      </c>
      <c r="D1085" s="223"/>
      <c r="E1085" s="224"/>
      <c r="F1085" s="225"/>
      <c r="G1085" s="225"/>
      <c r="H1085" s="222"/>
      <c r="I1085" s="222"/>
      <c r="J1085" s="222"/>
      <c r="K1085" s="222"/>
      <c r="L1085" s="222"/>
      <c r="M1085" s="222"/>
      <c r="N1085" s="221"/>
      <c r="O1085" s="221"/>
      <c r="P1085" s="221"/>
      <c r="Q1085" s="221"/>
      <c r="R1085" s="222"/>
      <c r="S1085" s="222"/>
      <c r="T1085" s="222"/>
      <c r="U1085" s="222"/>
      <c r="V1085" s="222"/>
      <c r="W1085" s="222"/>
      <c r="X1085" s="222"/>
      <c r="Y1085" s="222"/>
      <c r="Z1085" s="212"/>
      <c r="AA1085" s="212"/>
      <c r="AB1085" s="212"/>
      <c r="AC1085" s="212"/>
      <c r="AD1085" s="212"/>
      <c r="AE1085" s="212"/>
      <c r="AF1085" s="212"/>
      <c r="AG1085" s="212" t="s">
        <v>286</v>
      </c>
      <c r="AH1085" s="212"/>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outlineLevel="3" x14ac:dyDescent="0.2">
      <c r="A1086" s="219"/>
      <c r="B1086" s="220"/>
      <c r="C1086" s="250" t="s">
        <v>1713</v>
      </c>
      <c r="D1086" s="245"/>
      <c r="E1086" s="245"/>
      <c r="F1086" s="245"/>
      <c r="G1086" s="245"/>
      <c r="H1086" s="222"/>
      <c r="I1086" s="222"/>
      <c r="J1086" s="222"/>
      <c r="K1086" s="222"/>
      <c r="L1086" s="222"/>
      <c r="M1086" s="222"/>
      <c r="N1086" s="221"/>
      <c r="O1086" s="221"/>
      <c r="P1086" s="221"/>
      <c r="Q1086" s="221"/>
      <c r="R1086" s="222"/>
      <c r="S1086" s="222"/>
      <c r="T1086" s="222"/>
      <c r="U1086" s="222"/>
      <c r="V1086" s="222"/>
      <c r="W1086" s="222"/>
      <c r="X1086" s="222"/>
      <c r="Y1086" s="222"/>
      <c r="Z1086" s="212"/>
      <c r="AA1086" s="212"/>
      <c r="AB1086" s="212"/>
      <c r="AC1086" s="212"/>
      <c r="AD1086" s="212"/>
      <c r="AE1086" s="212"/>
      <c r="AF1086" s="212"/>
      <c r="AG1086" s="212" t="s">
        <v>286</v>
      </c>
      <c r="AH1086" s="212"/>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outlineLevel="3" x14ac:dyDescent="0.2">
      <c r="A1087" s="219"/>
      <c r="B1087" s="220"/>
      <c r="C1087" s="267" t="s">
        <v>1702</v>
      </c>
      <c r="D1087" s="223"/>
      <c r="E1087" s="224"/>
      <c r="F1087" s="225"/>
      <c r="G1087" s="225"/>
      <c r="H1087" s="222"/>
      <c r="I1087" s="222"/>
      <c r="J1087" s="222"/>
      <c r="K1087" s="222"/>
      <c r="L1087" s="222"/>
      <c r="M1087" s="222"/>
      <c r="N1087" s="221"/>
      <c r="O1087" s="221"/>
      <c r="P1087" s="221"/>
      <c r="Q1087" s="221"/>
      <c r="R1087" s="222"/>
      <c r="S1087" s="222"/>
      <c r="T1087" s="222"/>
      <c r="U1087" s="222"/>
      <c r="V1087" s="222"/>
      <c r="W1087" s="222"/>
      <c r="X1087" s="222"/>
      <c r="Y1087" s="222"/>
      <c r="Z1087" s="212"/>
      <c r="AA1087" s="212"/>
      <c r="AB1087" s="212"/>
      <c r="AC1087" s="212"/>
      <c r="AD1087" s="212"/>
      <c r="AE1087" s="212"/>
      <c r="AF1087" s="212"/>
      <c r="AG1087" s="212" t="s">
        <v>286</v>
      </c>
      <c r="AH1087" s="212"/>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12"/>
      <c r="BB1087" s="212"/>
      <c r="BC1087" s="212"/>
      <c r="BD1087" s="212"/>
      <c r="BE1087" s="212"/>
      <c r="BF1087" s="212"/>
      <c r="BG1087" s="212"/>
      <c r="BH1087" s="212"/>
    </row>
    <row r="1088" spans="1:60" outlineLevel="3" x14ac:dyDescent="0.2">
      <c r="A1088" s="219"/>
      <c r="B1088" s="220"/>
      <c r="C1088" s="250" t="s">
        <v>1714</v>
      </c>
      <c r="D1088" s="245"/>
      <c r="E1088" s="245"/>
      <c r="F1088" s="245"/>
      <c r="G1088" s="245"/>
      <c r="H1088" s="222"/>
      <c r="I1088" s="222"/>
      <c r="J1088" s="222"/>
      <c r="K1088" s="222"/>
      <c r="L1088" s="222"/>
      <c r="M1088" s="222"/>
      <c r="N1088" s="221"/>
      <c r="O1088" s="221"/>
      <c r="P1088" s="221"/>
      <c r="Q1088" s="221"/>
      <c r="R1088" s="222"/>
      <c r="S1088" s="222"/>
      <c r="T1088" s="222"/>
      <c r="U1088" s="222"/>
      <c r="V1088" s="222"/>
      <c r="W1088" s="222"/>
      <c r="X1088" s="222"/>
      <c r="Y1088" s="222"/>
      <c r="Z1088" s="212"/>
      <c r="AA1088" s="212"/>
      <c r="AB1088" s="212"/>
      <c r="AC1088" s="212"/>
      <c r="AD1088" s="212"/>
      <c r="AE1088" s="212"/>
      <c r="AF1088" s="212"/>
      <c r="AG1088" s="212" t="s">
        <v>286</v>
      </c>
      <c r="AH1088" s="212"/>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3" x14ac:dyDescent="0.2">
      <c r="A1089" s="219"/>
      <c r="B1089" s="220"/>
      <c r="C1089" s="267" t="s">
        <v>1702</v>
      </c>
      <c r="D1089" s="223"/>
      <c r="E1089" s="224"/>
      <c r="F1089" s="225"/>
      <c r="G1089" s="225"/>
      <c r="H1089" s="222"/>
      <c r="I1089" s="222"/>
      <c r="J1089" s="222"/>
      <c r="K1089" s="222"/>
      <c r="L1089" s="222"/>
      <c r="M1089" s="222"/>
      <c r="N1089" s="221"/>
      <c r="O1089" s="221"/>
      <c r="P1089" s="221"/>
      <c r="Q1089" s="221"/>
      <c r="R1089" s="222"/>
      <c r="S1089" s="222"/>
      <c r="T1089" s="222"/>
      <c r="U1089" s="222"/>
      <c r="V1089" s="222"/>
      <c r="W1089" s="222"/>
      <c r="X1089" s="222"/>
      <c r="Y1089" s="222"/>
      <c r="Z1089" s="212"/>
      <c r="AA1089" s="212"/>
      <c r="AB1089" s="212"/>
      <c r="AC1089" s="212"/>
      <c r="AD1089" s="212"/>
      <c r="AE1089" s="212"/>
      <c r="AF1089" s="212"/>
      <c r="AG1089" s="212" t="s">
        <v>286</v>
      </c>
      <c r="AH1089" s="212"/>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outlineLevel="3" x14ac:dyDescent="0.2">
      <c r="A1090" s="219"/>
      <c r="B1090" s="220"/>
      <c r="C1090" s="250" t="s">
        <v>1715</v>
      </c>
      <c r="D1090" s="245"/>
      <c r="E1090" s="245"/>
      <c r="F1090" s="245"/>
      <c r="G1090" s="245"/>
      <c r="H1090" s="222"/>
      <c r="I1090" s="222"/>
      <c r="J1090" s="222"/>
      <c r="K1090" s="222"/>
      <c r="L1090" s="222"/>
      <c r="M1090" s="222"/>
      <c r="N1090" s="221"/>
      <c r="O1090" s="221"/>
      <c r="P1090" s="221"/>
      <c r="Q1090" s="221"/>
      <c r="R1090" s="222"/>
      <c r="S1090" s="222"/>
      <c r="T1090" s="222"/>
      <c r="U1090" s="222"/>
      <c r="V1090" s="222"/>
      <c r="W1090" s="222"/>
      <c r="X1090" s="222"/>
      <c r="Y1090" s="222"/>
      <c r="Z1090" s="212"/>
      <c r="AA1090" s="212"/>
      <c r="AB1090" s="212"/>
      <c r="AC1090" s="212"/>
      <c r="AD1090" s="212"/>
      <c r="AE1090" s="212"/>
      <c r="AF1090" s="212"/>
      <c r="AG1090" s="212" t="s">
        <v>286</v>
      </c>
      <c r="AH1090" s="212"/>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3" x14ac:dyDescent="0.2">
      <c r="A1091" s="219"/>
      <c r="B1091" s="220"/>
      <c r="C1091" s="267" t="s">
        <v>1702</v>
      </c>
      <c r="D1091" s="223"/>
      <c r="E1091" s="224"/>
      <c r="F1091" s="225"/>
      <c r="G1091" s="225"/>
      <c r="H1091" s="222"/>
      <c r="I1091" s="222"/>
      <c r="J1091" s="222"/>
      <c r="K1091" s="222"/>
      <c r="L1091" s="222"/>
      <c r="M1091" s="222"/>
      <c r="N1091" s="221"/>
      <c r="O1091" s="221"/>
      <c r="P1091" s="221"/>
      <c r="Q1091" s="221"/>
      <c r="R1091" s="222"/>
      <c r="S1091" s="222"/>
      <c r="T1091" s="222"/>
      <c r="U1091" s="222"/>
      <c r="V1091" s="222"/>
      <c r="W1091" s="222"/>
      <c r="X1091" s="222"/>
      <c r="Y1091" s="222"/>
      <c r="Z1091" s="212"/>
      <c r="AA1091" s="212"/>
      <c r="AB1091" s="212"/>
      <c r="AC1091" s="212"/>
      <c r="AD1091" s="212"/>
      <c r="AE1091" s="212"/>
      <c r="AF1091" s="212"/>
      <c r="AG1091" s="212" t="s">
        <v>286</v>
      </c>
      <c r="AH1091" s="212"/>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50" t="s">
        <v>1716</v>
      </c>
      <c r="D1092" s="245"/>
      <c r="E1092" s="245"/>
      <c r="F1092" s="245"/>
      <c r="G1092" s="245"/>
      <c r="H1092" s="222"/>
      <c r="I1092" s="222"/>
      <c r="J1092" s="222"/>
      <c r="K1092" s="222"/>
      <c r="L1092" s="222"/>
      <c r="M1092" s="222"/>
      <c r="N1092" s="221"/>
      <c r="O1092" s="221"/>
      <c r="P1092" s="221"/>
      <c r="Q1092" s="221"/>
      <c r="R1092" s="222"/>
      <c r="S1092" s="222"/>
      <c r="T1092" s="222"/>
      <c r="U1092" s="222"/>
      <c r="V1092" s="222"/>
      <c r="W1092" s="222"/>
      <c r="X1092" s="222"/>
      <c r="Y1092" s="222"/>
      <c r="Z1092" s="212"/>
      <c r="AA1092" s="212"/>
      <c r="AB1092" s="212"/>
      <c r="AC1092" s="212"/>
      <c r="AD1092" s="212"/>
      <c r="AE1092" s="212"/>
      <c r="AF1092" s="212"/>
      <c r="AG1092" s="212" t="s">
        <v>286</v>
      </c>
      <c r="AH1092" s="212"/>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1" x14ac:dyDescent="0.2">
      <c r="A1093" s="257">
        <v>316</v>
      </c>
      <c r="B1093" s="258" t="s">
        <v>1717</v>
      </c>
      <c r="C1093" s="265" t="s">
        <v>1718</v>
      </c>
      <c r="D1093" s="259" t="s">
        <v>886</v>
      </c>
      <c r="E1093" s="260">
        <v>48</v>
      </c>
      <c r="F1093" s="261"/>
      <c r="G1093" s="262">
        <f>ROUND(E1093*F1093,2)</f>
        <v>0</v>
      </c>
      <c r="H1093" s="261"/>
      <c r="I1093" s="262">
        <f>ROUND(E1093*H1093,2)</f>
        <v>0</v>
      </c>
      <c r="J1093" s="261"/>
      <c r="K1093" s="262">
        <f>ROUND(E1093*J1093,2)</f>
        <v>0</v>
      </c>
      <c r="L1093" s="262">
        <v>21</v>
      </c>
      <c r="M1093" s="262">
        <f>G1093*(1+L1093/100)</f>
        <v>0</v>
      </c>
      <c r="N1093" s="260">
        <v>0</v>
      </c>
      <c r="O1093" s="260">
        <f>ROUND(E1093*N1093,2)</f>
        <v>0</v>
      </c>
      <c r="P1093" s="260">
        <v>0</v>
      </c>
      <c r="Q1093" s="260">
        <f>ROUND(E1093*P1093,2)</f>
        <v>0</v>
      </c>
      <c r="R1093" s="262"/>
      <c r="S1093" s="262" t="s">
        <v>316</v>
      </c>
      <c r="T1093" s="263" t="s">
        <v>281</v>
      </c>
      <c r="U1093" s="222">
        <v>0</v>
      </c>
      <c r="V1093" s="222">
        <f>ROUND(E1093*U1093,2)</f>
        <v>0</v>
      </c>
      <c r="W1093" s="222"/>
      <c r="X1093" s="222" t="s">
        <v>399</v>
      </c>
      <c r="Y1093" s="222" t="s">
        <v>283</v>
      </c>
      <c r="Z1093" s="212"/>
      <c r="AA1093" s="212"/>
      <c r="AB1093" s="212"/>
      <c r="AC1093" s="212"/>
      <c r="AD1093" s="212"/>
      <c r="AE1093" s="212"/>
      <c r="AF1093" s="212"/>
      <c r="AG1093" s="212" t="s">
        <v>400</v>
      </c>
      <c r="AH1093" s="212"/>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1" x14ac:dyDescent="0.2">
      <c r="A1094" s="257">
        <v>317</v>
      </c>
      <c r="B1094" s="258" t="s">
        <v>1719</v>
      </c>
      <c r="C1094" s="265" t="s">
        <v>1720</v>
      </c>
      <c r="D1094" s="259" t="s">
        <v>886</v>
      </c>
      <c r="E1094" s="260">
        <v>11</v>
      </c>
      <c r="F1094" s="261"/>
      <c r="G1094" s="262">
        <f>ROUND(E1094*F1094,2)</f>
        <v>0</v>
      </c>
      <c r="H1094" s="261"/>
      <c r="I1094" s="262">
        <f>ROUND(E1094*H1094,2)</f>
        <v>0</v>
      </c>
      <c r="J1094" s="261"/>
      <c r="K1094" s="262">
        <f>ROUND(E1094*J1094,2)</f>
        <v>0</v>
      </c>
      <c r="L1094" s="262">
        <v>21</v>
      </c>
      <c r="M1094" s="262">
        <f>G1094*(1+L1094/100)</f>
        <v>0</v>
      </c>
      <c r="N1094" s="260">
        <v>0</v>
      </c>
      <c r="O1094" s="260">
        <f>ROUND(E1094*N1094,2)</f>
        <v>0</v>
      </c>
      <c r="P1094" s="260">
        <v>0</v>
      </c>
      <c r="Q1094" s="260">
        <f>ROUND(E1094*P1094,2)</f>
        <v>0</v>
      </c>
      <c r="R1094" s="262"/>
      <c r="S1094" s="262" t="s">
        <v>316</v>
      </c>
      <c r="T1094" s="263" t="s">
        <v>281</v>
      </c>
      <c r="U1094" s="222">
        <v>0</v>
      </c>
      <c r="V1094" s="222">
        <f>ROUND(E1094*U1094,2)</f>
        <v>0</v>
      </c>
      <c r="W1094" s="222"/>
      <c r="X1094" s="222" t="s">
        <v>399</v>
      </c>
      <c r="Y1094" s="222" t="s">
        <v>283</v>
      </c>
      <c r="Z1094" s="212"/>
      <c r="AA1094" s="212"/>
      <c r="AB1094" s="212"/>
      <c r="AC1094" s="212"/>
      <c r="AD1094" s="212"/>
      <c r="AE1094" s="212"/>
      <c r="AF1094" s="212"/>
      <c r="AG1094" s="212" t="s">
        <v>400</v>
      </c>
      <c r="AH1094" s="212"/>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1" x14ac:dyDescent="0.2">
      <c r="A1095" s="236">
        <v>318</v>
      </c>
      <c r="B1095" s="237" t="s">
        <v>1721</v>
      </c>
      <c r="C1095" s="247" t="s">
        <v>1722</v>
      </c>
      <c r="D1095" s="238" t="s">
        <v>886</v>
      </c>
      <c r="E1095" s="239">
        <v>1</v>
      </c>
      <c r="F1095" s="240"/>
      <c r="G1095" s="241">
        <f>ROUND(E1095*F1095,2)</f>
        <v>0</v>
      </c>
      <c r="H1095" s="240"/>
      <c r="I1095" s="241">
        <f>ROUND(E1095*H1095,2)</f>
        <v>0</v>
      </c>
      <c r="J1095" s="240"/>
      <c r="K1095" s="241">
        <f>ROUND(E1095*J1095,2)</f>
        <v>0</v>
      </c>
      <c r="L1095" s="241">
        <v>21</v>
      </c>
      <c r="M1095" s="241">
        <f>G1095*(1+L1095/100)</f>
        <v>0</v>
      </c>
      <c r="N1095" s="239">
        <v>0</v>
      </c>
      <c r="O1095" s="239">
        <f>ROUND(E1095*N1095,2)</f>
        <v>0</v>
      </c>
      <c r="P1095" s="239">
        <v>0</v>
      </c>
      <c r="Q1095" s="239">
        <f>ROUND(E1095*P1095,2)</f>
        <v>0</v>
      </c>
      <c r="R1095" s="241"/>
      <c r="S1095" s="241" t="s">
        <v>316</v>
      </c>
      <c r="T1095" s="242" t="s">
        <v>281</v>
      </c>
      <c r="U1095" s="222">
        <v>0</v>
      </c>
      <c r="V1095" s="222">
        <f>ROUND(E1095*U1095,2)</f>
        <v>0</v>
      </c>
      <c r="W1095" s="222"/>
      <c r="X1095" s="222" t="s">
        <v>399</v>
      </c>
      <c r="Y1095" s="222" t="s">
        <v>283</v>
      </c>
      <c r="Z1095" s="212"/>
      <c r="AA1095" s="212"/>
      <c r="AB1095" s="212"/>
      <c r="AC1095" s="212"/>
      <c r="AD1095" s="212"/>
      <c r="AE1095" s="212"/>
      <c r="AF1095" s="212"/>
      <c r="AG1095" s="212" t="s">
        <v>400</v>
      </c>
      <c r="AH1095" s="212"/>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2" x14ac:dyDescent="0.2">
      <c r="A1096" s="219"/>
      <c r="B1096" s="220"/>
      <c r="C1096" s="248" t="s">
        <v>1723</v>
      </c>
      <c r="D1096" s="244"/>
      <c r="E1096" s="244"/>
      <c r="F1096" s="244"/>
      <c r="G1096" s="244"/>
      <c r="H1096" s="222"/>
      <c r="I1096" s="222"/>
      <c r="J1096" s="222"/>
      <c r="K1096" s="222"/>
      <c r="L1096" s="222"/>
      <c r="M1096" s="222"/>
      <c r="N1096" s="221"/>
      <c r="O1096" s="221"/>
      <c r="P1096" s="221"/>
      <c r="Q1096" s="221"/>
      <c r="R1096" s="222"/>
      <c r="S1096" s="222"/>
      <c r="T1096" s="222"/>
      <c r="U1096" s="222"/>
      <c r="V1096" s="222"/>
      <c r="W1096" s="222"/>
      <c r="X1096" s="222"/>
      <c r="Y1096" s="222"/>
      <c r="Z1096" s="212"/>
      <c r="AA1096" s="212"/>
      <c r="AB1096" s="212"/>
      <c r="AC1096" s="212"/>
      <c r="AD1096" s="212"/>
      <c r="AE1096" s="212"/>
      <c r="AF1096" s="212"/>
      <c r="AG1096" s="212" t="s">
        <v>286</v>
      </c>
      <c r="AH1096" s="212"/>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3" x14ac:dyDescent="0.2">
      <c r="A1097" s="219"/>
      <c r="B1097" s="220"/>
      <c r="C1097" s="250" t="s">
        <v>1724</v>
      </c>
      <c r="D1097" s="245"/>
      <c r="E1097" s="245"/>
      <c r="F1097" s="245"/>
      <c r="G1097" s="245"/>
      <c r="H1097" s="222"/>
      <c r="I1097" s="222"/>
      <c r="J1097" s="222"/>
      <c r="K1097" s="222"/>
      <c r="L1097" s="222"/>
      <c r="M1097" s="222"/>
      <c r="N1097" s="221"/>
      <c r="O1097" s="221"/>
      <c r="P1097" s="221"/>
      <c r="Q1097" s="221"/>
      <c r="R1097" s="222"/>
      <c r="S1097" s="222"/>
      <c r="T1097" s="222"/>
      <c r="U1097" s="222"/>
      <c r="V1097" s="222"/>
      <c r="W1097" s="222"/>
      <c r="X1097" s="222"/>
      <c r="Y1097" s="222"/>
      <c r="Z1097" s="212"/>
      <c r="AA1097" s="212"/>
      <c r="AB1097" s="212"/>
      <c r="AC1097" s="212"/>
      <c r="AD1097" s="212"/>
      <c r="AE1097" s="212"/>
      <c r="AF1097" s="212"/>
      <c r="AG1097" s="212" t="s">
        <v>286</v>
      </c>
      <c r="AH1097" s="212"/>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outlineLevel="3" x14ac:dyDescent="0.2">
      <c r="A1098" s="219"/>
      <c r="B1098" s="220"/>
      <c r="C1098" s="250" t="s">
        <v>1725</v>
      </c>
      <c r="D1098" s="245"/>
      <c r="E1098" s="245"/>
      <c r="F1098" s="245"/>
      <c r="G1098" s="245"/>
      <c r="H1098" s="222"/>
      <c r="I1098" s="222"/>
      <c r="J1098" s="222"/>
      <c r="K1098" s="222"/>
      <c r="L1098" s="222"/>
      <c r="M1098" s="222"/>
      <c r="N1098" s="221"/>
      <c r="O1098" s="221"/>
      <c r="P1098" s="221"/>
      <c r="Q1098" s="221"/>
      <c r="R1098" s="222"/>
      <c r="S1098" s="222"/>
      <c r="T1098" s="222"/>
      <c r="U1098" s="222"/>
      <c r="V1098" s="222"/>
      <c r="W1098" s="222"/>
      <c r="X1098" s="222"/>
      <c r="Y1098" s="222"/>
      <c r="Z1098" s="212"/>
      <c r="AA1098" s="212"/>
      <c r="AB1098" s="212"/>
      <c r="AC1098" s="212"/>
      <c r="AD1098" s="212"/>
      <c r="AE1098" s="212"/>
      <c r="AF1098" s="212"/>
      <c r="AG1098" s="212" t="s">
        <v>286</v>
      </c>
      <c r="AH1098" s="212"/>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1" x14ac:dyDescent="0.2">
      <c r="A1099" s="257">
        <v>319</v>
      </c>
      <c r="B1099" s="258" t="s">
        <v>1726</v>
      </c>
      <c r="C1099" s="265" t="s">
        <v>1727</v>
      </c>
      <c r="D1099" s="259" t="s">
        <v>886</v>
      </c>
      <c r="E1099" s="260">
        <v>2</v>
      </c>
      <c r="F1099" s="261"/>
      <c r="G1099" s="262">
        <f>ROUND(E1099*F1099,2)</f>
        <v>0</v>
      </c>
      <c r="H1099" s="261"/>
      <c r="I1099" s="262">
        <f>ROUND(E1099*H1099,2)</f>
        <v>0</v>
      </c>
      <c r="J1099" s="261"/>
      <c r="K1099" s="262">
        <f>ROUND(E1099*J1099,2)</f>
        <v>0</v>
      </c>
      <c r="L1099" s="262">
        <v>21</v>
      </c>
      <c r="M1099" s="262">
        <f>G1099*(1+L1099/100)</f>
        <v>0</v>
      </c>
      <c r="N1099" s="260">
        <v>0</v>
      </c>
      <c r="O1099" s="260">
        <f>ROUND(E1099*N1099,2)</f>
        <v>0</v>
      </c>
      <c r="P1099" s="260">
        <v>0</v>
      </c>
      <c r="Q1099" s="260">
        <f>ROUND(E1099*P1099,2)</f>
        <v>0</v>
      </c>
      <c r="R1099" s="262"/>
      <c r="S1099" s="262" t="s">
        <v>316</v>
      </c>
      <c r="T1099" s="263" t="s">
        <v>281</v>
      </c>
      <c r="U1099" s="222">
        <v>0</v>
      </c>
      <c r="V1099" s="222">
        <f>ROUND(E1099*U1099,2)</f>
        <v>0</v>
      </c>
      <c r="W1099" s="222"/>
      <c r="X1099" s="222" t="s">
        <v>399</v>
      </c>
      <c r="Y1099" s="222" t="s">
        <v>283</v>
      </c>
      <c r="Z1099" s="212"/>
      <c r="AA1099" s="212"/>
      <c r="AB1099" s="212"/>
      <c r="AC1099" s="212"/>
      <c r="AD1099" s="212"/>
      <c r="AE1099" s="212"/>
      <c r="AF1099" s="212"/>
      <c r="AG1099" s="212" t="s">
        <v>400</v>
      </c>
      <c r="AH1099" s="212"/>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1" x14ac:dyDescent="0.2">
      <c r="A1100" s="257">
        <v>320</v>
      </c>
      <c r="B1100" s="258" t="s">
        <v>1728</v>
      </c>
      <c r="C1100" s="265" t="s">
        <v>1729</v>
      </c>
      <c r="D1100" s="259" t="s">
        <v>886</v>
      </c>
      <c r="E1100" s="260">
        <v>5</v>
      </c>
      <c r="F1100" s="261"/>
      <c r="G1100" s="262">
        <f>ROUND(E1100*F1100,2)</f>
        <v>0</v>
      </c>
      <c r="H1100" s="261"/>
      <c r="I1100" s="262">
        <f>ROUND(E1100*H1100,2)</f>
        <v>0</v>
      </c>
      <c r="J1100" s="261"/>
      <c r="K1100" s="262">
        <f>ROUND(E1100*J1100,2)</f>
        <v>0</v>
      </c>
      <c r="L1100" s="262">
        <v>21</v>
      </c>
      <c r="M1100" s="262">
        <f>G1100*(1+L1100/100)</f>
        <v>0</v>
      </c>
      <c r="N1100" s="260">
        <v>0</v>
      </c>
      <c r="O1100" s="260">
        <f>ROUND(E1100*N1100,2)</f>
        <v>0</v>
      </c>
      <c r="P1100" s="260">
        <v>0</v>
      </c>
      <c r="Q1100" s="260">
        <f>ROUND(E1100*P1100,2)</f>
        <v>0</v>
      </c>
      <c r="R1100" s="262"/>
      <c r="S1100" s="262" t="s">
        <v>316</v>
      </c>
      <c r="T1100" s="263" t="s">
        <v>281</v>
      </c>
      <c r="U1100" s="222">
        <v>0</v>
      </c>
      <c r="V1100" s="222">
        <f>ROUND(E1100*U1100,2)</f>
        <v>0</v>
      </c>
      <c r="W1100" s="222"/>
      <c r="X1100" s="222" t="s">
        <v>399</v>
      </c>
      <c r="Y1100" s="222" t="s">
        <v>283</v>
      </c>
      <c r="Z1100" s="212"/>
      <c r="AA1100" s="212"/>
      <c r="AB1100" s="212"/>
      <c r="AC1100" s="212"/>
      <c r="AD1100" s="212"/>
      <c r="AE1100" s="212"/>
      <c r="AF1100" s="212"/>
      <c r="AG1100" s="212" t="s">
        <v>400</v>
      </c>
      <c r="AH1100" s="212"/>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1" x14ac:dyDescent="0.2">
      <c r="A1101" s="257">
        <v>321</v>
      </c>
      <c r="B1101" s="258" t="s">
        <v>1730</v>
      </c>
      <c r="C1101" s="265" t="s">
        <v>1731</v>
      </c>
      <c r="D1101" s="259" t="s">
        <v>886</v>
      </c>
      <c r="E1101" s="260">
        <v>3</v>
      </c>
      <c r="F1101" s="261"/>
      <c r="G1101" s="262">
        <f>ROUND(E1101*F1101,2)</f>
        <v>0</v>
      </c>
      <c r="H1101" s="261"/>
      <c r="I1101" s="262">
        <f>ROUND(E1101*H1101,2)</f>
        <v>0</v>
      </c>
      <c r="J1101" s="261"/>
      <c r="K1101" s="262">
        <f>ROUND(E1101*J1101,2)</f>
        <v>0</v>
      </c>
      <c r="L1101" s="262">
        <v>21</v>
      </c>
      <c r="M1101" s="262">
        <f>G1101*(1+L1101/100)</f>
        <v>0</v>
      </c>
      <c r="N1101" s="260">
        <v>0</v>
      </c>
      <c r="O1101" s="260">
        <f>ROUND(E1101*N1101,2)</f>
        <v>0</v>
      </c>
      <c r="P1101" s="260">
        <v>0</v>
      </c>
      <c r="Q1101" s="260">
        <f>ROUND(E1101*P1101,2)</f>
        <v>0</v>
      </c>
      <c r="R1101" s="262"/>
      <c r="S1101" s="262" t="s">
        <v>316</v>
      </c>
      <c r="T1101" s="263" t="s">
        <v>281</v>
      </c>
      <c r="U1101" s="222">
        <v>0</v>
      </c>
      <c r="V1101" s="222">
        <f>ROUND(E1101*U1101,2)</f>
        <v>0</v>
      </c>
      <c r="W1101" s="222"/>
      <c r="X1101" s="222" t="s">
        <v>399</v>
      </c>
      <c r="Y1101" s="222" t="s">
        <v>283</v>
      </c>
      <c r="Z1101" s="212"/>
      <c r="AA1101" s="212"/>
      <c r="AB1101" s="212"/>
      <c r="AC1101" s="212"/>
      <c r="AD1101" s="212"/>
      <c r="AE1101" s="212"/>
      <c r="AF1101" s="212"/>
      <c r="AG1101" s="212" t="s">
        <v>400</v>
      </c>
      <c r="AH1101" s="212"/>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1" x14ac:dyDescent="0.2">
      <c r="A1102" s="257">
        <v>322</v>
      </c>
      <c r="B1102" s="258" t="s">
        <v>1732</v>
      </c>
      <c r="C1102" s="265" t="s">
        <v>1733</v>
      </c>
      <c r="D1102" s="259" t="s">
        <v>886</v>
      </c>
      <c r="E1102" s="260">
        <v>4</v>
      </c>
      <c r="F1102" s="261"/>
      <c r="G1102" s="262">
        <f>ROUND(E1102*F1102,2)</f>
        <v>0</v>
      </c>
      <c r="H1102" s="261"/>
      <c r="I1102" s="262">
        <f>ROUND(E1102*H1102,2)</f>
        <v>0</v>
      </c>
      <c r="J1102" s="261"/>
      <c r="K1102" s="262">
        <f>ROUND(E1102*J1102,2)</f>
        <v>0</v>
      </c>
      <c r="L1102" s="262">
        <v>21</v>
      </c>
      <c r="M1102" s="262">
        <f>G1102*(1+L1102/100)</f>
        <v>0</v>
      </c>
      <c r="N1102" s="260">
        <v>0</v>
      </c>
      <c r="O1102" s="260">
        <f>ROUND(E1102*N1102,2)</f>
        <v>0</v>
      </c>
      <c r="P1102" s="260">
        <v>0</v>
      </c>
      <c r="Q1102" s="260">
        <f>ROUND(E1102*P1102,2)</f>
        <v>0</v>
      </c>
      <c r="R1102" s="262"/>
      <c r="S1102" s="262" t="s">
        <v>316</v>
      </c>
      <c r="T1102" s="263" t="s">
        <v>281</v>
      </c>
      <c r="U1102" s="222">
        <v>0</v>
      </c>
      <c r="V1102" s="222">
        <f>ROUND(E1102*U1102,2)</f>
        <v>0</v>
      </c>
      <c r="W1102" s="222"/>
      <c r="X1102" s="222" t="s">
        <v>399</v>
      </c>
      <c r="Y1102" s="222" t="s">
        <v>283</v>
      </c>
      <c r="Z1102" s="212"/>
      <c r="AA1102" s="212"/>
      <c r="AB1102" s="212"/>
      <c r="AC1102" s="212"/>
      <c r="AD1102" s="212"/>
      <c r="AE1102" s="212"/>
      <c r="AF1102" s="212"/>
      <c r="AG1102" s="212" t="s">
        <v>400</v>
      </c>
      <c r="AH1102" s="212"/>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1" x14ac:dyDescent="0.2">
      <c r="A1103" s="257">
        <v>323</v>
      </c>
      <c r="B1103" s="258" t="s">
        <v>1734</v>
      </c>
      <c r="C1103" s="265" t="s">
        <v>1735</v>
      </c>
      <c r="D1103" s="259" t="s">
        <v>886</v>
      </c>
      <c r="E1103" s="260">
        <v>2</v>
      </c>
      <c r="F1103" s="261"/>
      <c r="G1103" s="262">
        <f>ROUND(E1103*F1103,2)</f>
        <v>0</v>
      </c>
      <c r="H1103" s="261"/>
      <c r="I1103" s="262">
        <f>ROUND(E1103*H1103,2)</f>
        <v>0</v>
      </c>
      <c r="J1103" s="261"/>
      <c r="K1103" s="262">
        <f>ROUND(E1103*J1103,2)</f>
        <v>0</v>
      </c>
      <c r="L1103" s="262">
        <v>21</v>
      </c>
      <c r="M1103" s="262">
        <f>G1103*(1+L1103/100)</f>
        <v>0</v>
      </c>
      <c r="N1103" s="260">
        <v>0</v>
      </c>
      <c r="O1103" s="260">
        <f>ROUND(E1103*N1103,2)</f>
        <v>0</v>
      </c>
      <c r="P1103" s="260">
        <v>0</v>
      </c>
      <c r="Q1103" s="260">
        <f>ROUND(E1103*P1103,2)</f>
        <v>0</v>
      </c>
      <c r="R1103" s="262"/>
      <c r="S1103" s="262" t="s">
        <v>316</v>
      </c>
      <c r="T1103" s="263" t="s">
        <v>281</v>
      </c>
      <c r="U1103" s="222">
        <v>0</v>
      </c>
      <c r="V1103" s="222">
        <f>ROUND(E1103*U1103,2)</f>
        <v>0</v>
      </c>
      <c r="W1103" s="222"/>
      <c r="X1103" s="222" t="s">
        <v>399</v>
      </c>
      <c r="Y1103" s="222" t="s">
        <v>283</v>
      </c>
      <c r="Z1103" s="212"/>
      <c r="AA1103" s="212"/>
      <c r="AB1103" s="212"/>
      <c r="AC1103" s="212"/>
      <c r="AD1103" s="212"/>
      <c r="AE1103" s="212"/>
      <c r="AF1103" s="212"/>
      <c r="AG1103" s="212" t="s">
        <v>400</v>
      </c>
      <c r="AH1103" s="212"/>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outlineLevel="1" x14ac:dyDescent="0.2">
      <c r="A1104" s="257">
        <v>324</v>
      </c>
      <c r="B1104" s="258" t="s">
        <v>1736</v>
      </c>
      <c r="C1104" s="265" t="s">
        <v>1737</v>
      </c>
      <c r="D1104" s="259" t="s">
        <v>886</v>
      </c>
      <c r="E1104" s="260">
        <v>21</v>
      </c>
      <c r="F1104" s="261"/>
      <c r="G1104" s="262">
        <f>ROUND(E1104*F1104,2)</f>
        <v>0</v>
      </c>
      <c r="H1104" s="261"/>
      <c r="I1104" s="262">
        <f>ROUND(E1104*H1104,2)</f>
        <v>0</v>
      </c>
      <c r="J1104" s="261"/>
      <c r="K1104" s="262">
        <f>ROUND(E1104*J1104,2)</f>
        <v>0</v>
      </c>
      <c r="L1104" s="262">
        <v>21</v>
      </c>
      <c r="M1104" s="262">
        <f>G1104*(1+L1104/100)</f>
        <v>0</v>
      </c>
      <c r="N1104" s="260">
        <v>0</v>
      </c>
      <c r="O1104" s="260">
        <f>ROUND(E1104*N1104,2)</f>
        <v>0</v>
      </c>
      <c r="P1104" s="260">
        <v>0</v>
      </c>
      <c r="Q1104" s="260">
        <f>ROUND(E1104*P1104,2)</f>
        <v>0</v>
      </c>
      <c r="R1104" s="262"/>
      <c r="S1104" s="262" t="s">
        <v>316</v>
      </c>
      <c r="T1104" s="263" t="s">
        <v>281</v>
      </c>
      <c r="U1104" s="222">
        <v>0</v>
      </c>
      <c r="V1104" s="222">
        <f>ROUND(E1104*U1104,2)</f>
        <v>0</v>
      </c>
      <c r="W1104" s="222"/>
      <c r="X1104" s="222" t="s">
        <v>399</v>
      </c>
      <c r="Y1104" s="222" t="s">
        <v>283</v>
      </c>
      <c r="Z1104" s="212"/>
      <c r="AA1104" s="212"/>
      <c r="AB1104" s="212"/>
      <c r="AC1104" s="212"/>
      <c r="AD1104" s="212"/>
      <c r="AE1104" s="212"/>
      <c r="AF1104" s="212"/>
      <c r="AG1104" s="212" t="s">
        <v>400</v>
      </c>
      <c r="AH1104" s="212"/>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outlineLevel="1" x14ac:dyDescent="0.2">
      <c r="A1105" s="257">
        <v>325</v>
      </c>
      <c r="B1105" s="258" t="s">
        <v>1738</v>
      </c>
      <c r="C1105" s="265" t="s">
        <v>1739</v>
      </c>
      <c r="D1105" s="259" t="s">
        <v>886</v>
      </c>
      <c r="E1105" s="260">
        <v>18</v>
      </c>
      <c r="F1105" s="261"/>
      <c r="G1105" s="262">
        <f>ROUND(E1105*F1105,2)</f>
        <v>0</v>
      </c>
      <c r="H1105" s="261"/>
      <c r="I1105" s="262">
        <f>ROUND(E1105*H1105,2)</f>
        <v>0</v>
      </c>
      <c r="J1105" s="261"/>
      <c r="K1105" s="262">
        <f>ROUND(E1105*J1105,2)</f>
        <v>0</v>
      </c>
      <c r="L1105" s="262">
        <v>21</v>
      </c>
      <c r="M1105" s="262">
        <f>G1105*(1+L1105/100)</f>
        <v>0</v>
      </c>
      <c r="N1105" s="260">
        <v>0</v>
      </c>
      <c r="O1105" s="260">
        <f>ROUND(E1105*N1105,2)</f>
        <v>0</v>
      </c>
      <c r="P1105" s="260">
        <v>0</v>
      </c>
      <c r="Q1105" s="260">
        <f>ROUND(E1105*P1105,2)</f>
        <v>0</v>
      </c>
      <c r="R1105" s="262"/>
      <c r="S1105" s="262" t="s">
        <v>316</v>
      </c>
      <c r="T1105" s="263" t="s">
        <v>281</v>
      </c>
      <c r="U1105" s="222">
        <v>0</v>
      </c>
      <c r="V1105" s="222">
        <f>ROUND(E1105*U1105,2)</f>
        <v>0</v>
      </c>
      <c r="W1105" s="222"/>
      <c r="X1105" s="222" t="s">
        <v>399</v>
      </c>
      <c r="Y1105" s="222" t="s">
        <v>283</v>
      </c>
      <c r="Z1105" s="212"/>
      <c r="AA1105" s="212"/>
      <c r="AB1105" s="212"/>
      <c r="AC1105" s="212"/>
      <c r="AD1105" s="212"/>
      <c r="AE1105" s="212"/>
      <c r="AF1105" s="212"/>
      <c r="AG1105" s="212" t="s">
        <v>400</v>
      </c>
      <c r="AH1105" s="212"/>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1" x14ac:dyDescent="0.2">
      <c r="A1106" s="257">
        <v>326</v>
      </c>
      <c r="B1106" s="258" t="s">
        <v>1740</v>
      </c>
      <c r="C1106" s="265" t="s">
        <v>1741</v>
      </c>
      <c r="D1106" s="259" t="s">
        <v>886</v>
      </c>
      <c r="E1106" s="260">
        <v>2</v>
      </c>
      <c r="F1106" s="261"/>
      <c r="G1106" s="262">
        <f>ROUND(E1106*F1106,2)</f>
        <v>0</v>
      </c>
      <c r="H1106" s="261"/>
      <c r="I1106" s="262">
        <f>ROUND(E1106*H1106,2)</f>
        <v>0</v>
      </c>
      <c r="J1106" s="261"/>
      <c r="K1106" s="262">
        <f>ROUND(E1106*J1106,2)</f>
        <v>0</v>
      </c>
      <c r="L1106" s="262">
        <v>21</v>
      </c>
      <c r="M1106" s="262">
        <f>G1106*(1+L1106/100)</f>
        <v>0</v>
      </c>
      <c r="N1106" s="260">
        <v>0</v>
      </c>
      <c r="O1106" s="260">
        <f>ROUND(E1106*N1106,2)</f>
        <v>0</v>
      </c>
      <c r="P1106" s="260">
        <v>0</v>
      </c>
      <c r="Q1106" s="260">
        <f>ROUND(E1106*P1106,2)</f>
        <v>0</v>
      </c>
      <c r="R1106" s="262"/>
      <c r="S1106" s="262" t="s">
        <v>316</v>
      </c>
      <c r="T1106" s="263" t="s">
        <v>281</v>
      </c>
      <c r="U1106" s="222">
        <v>0</v>
      </c>
      <c r="V1106" s="222">
        <f>ROUND(E1106*U1106,2)</f>
        <v>0</v>
      </c>
      <c r="W1106" s="222"/>
      <c r="X1106" s="222" t="s">
        <v>399</v>
      </c>
      <c r="Y1106" s="222" t="s">
        <v>283</v>
      </c>
      <c r="Z1106" s="212"/>
      <c r="AA1106" s="212"/>
      <c r="AB1106" s="212"/>
      <c r="AC1106" s="212"/>
      <c r="AD1106" s="212"/>
      <c r="AE1106" s="212"/>
      <c r="AF1106" s="212"/>
      <c r="AG1106" s="212" t="s">
        <v>400</v>
      </c>
      <c r="AH1106" s="212"/>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1" x14ac:dyDescent="0.2">
      <c r="A1107" s="257">
        <v>327</v>
      </c>
      <c r="B1107" s="258" t="s">
        <v>1742</v>
      </c>
      <c r="C1107" s="265" t="s">
        <v>1743</v>
      </c>
      <c r="D1107" s="259" t="s">
        <v>886</v>
      </c>
      <c r="E1107" s="260">
        <v>17</v>
      </c>
      <c r="F1107" s="261"/>
      <c r="G1107" s="262">
        <f>ROUND(E1107*F1107,2)</f>
        <v>0</v>
      </c>
      <c r="H1107" s="261"/>
      <c r="I1107" s="262">
        <f>ROUND(E1107*H1107,2)</f>
        <v>0</v>
      </c>
      <c r="J1107" s="261"/>
      <c r="K1107" s="262">
        <f>ROUND(E1107*J1107,2)</f>
        <v>0</v>
      </c>
      <c r="L1107" s="262">
        <v>21</v>
      </c>
      <c r="M1107" s="262">
        <f>G1107*(1+L1107/100)</f>
        <v>0</v>
      </c>
      <c r="N1107" s="260">
        <v>0</v>
      </c>
      <c r="O1107" s="260">
        <f>ROUND(E1107*N1107,2)</f>
        <v>0</v>
      </c>
      <c r="P1107" s="260">
        <v>0</v>
      </c>
      <c r="Q1107" s="260">
        <f>ROUND(E1107*P1107,2)</f>
        <v>0</v>
      </c>
      <c r="R1107" s="262"/>
      <c r="S1107" s="262" t="s">
        <v>316</v>
      </c>
      <c r="T1107" s="263" t="s">
        <v>281</v>
      </c>
      <c r="U1107" s="222">
        <v>0</v>
      </c>
      <c r="V1107" s="222">
        <f>ROUND(E1107*U1107,2)</f>
        <v>0</v>
      </c>
      <c r="W1107" s="222"/>
      <c r="X1107" s="222" t="s">
        <v>399</v>
      </c>
      <c r="Y1107" s="222" t="s">
        <v>283</v>
      </c>
      <c r="Z1107" s="212"/>
      <c r="AA1107" s="212"/>
      <c r="AB1107" s="212"/>
      <c r="AC1107" s="212"/>
      <c r="AD1107" s="212"/>
      <c r="AE1107" s="212"/>
      <c r="AF1107" s="212"/>
      <c r="AG1107" s="212" t="s">
        <v>400</v>
      </c>
      <c r="AH1107" s="212"/>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outlineLevel="1" x14ac:dyDescent="0.2">
      <c r="A1108" s="257">
        <v>328</v>
      </c>
      <c r="B1108" s="258" t="s">
        <v>1744</v>
      </c>
      <c r="C1108" s="265" t="s">
        <v>1745</v>
      </c>
      <c r="D1108" s="259" t="s">
        <v>886</v>
      </c>
      <c r="E1108" s="260">
        <v>2</v>
      </c>
      <c r="F1108" s="261"/>
      <c r="G1108" s="262">
        <f>ROUND(E1108*F1108,2)</f>
        <v>0</v>
      </c>
      <c r="H1108" s="261"/>
      <c r="I1108" s="262">
        <f>ROUND(E1108*H1108,2)</f>
        <v>0</v>
      </c>
      <c r="J1108" s="261"/>
      <c r="K1108" s="262">
        <f>ROUND(E1108*J1108,2)</f>
        <v>0</v>
      </c>
      <c r="L1108" s="262">
        <v>21</v>
      </c>
      <c r="M1108" s="262">
        <f>G1108*(1+L1108/100)</f>
        <v>0</v>
      </c>
      <c r="N1108" s="260">
        <v>0</v>
      </c>
      <c r="O1108" s="260">
        <f>ROUND(E1108*N1108,2)</f>
        <v>0</v>
      </c>
      <c r="P1108" s="260">
        <v>0</v>
      </c>
      <c r="Q1108" s="260">
        <f>ROUND(E1108*P1108,2)</f>
        <v>0</v>
      </c>
      <c r="R1108" s="262"/>
      <c r="S1108" s="262" t="s">
        <v>316</v>
      </c>
      <c r="T1108" s="263" t="s">
        <v>281</v>
      </c>
      <c r="U1108" s="222">
        <v>0</v>
      </c>
      <c r="V1108" s="222">
        <f>ROUND(E1108*U1108,2)</f>
        <v>0</v>
      </c>
      <c r="W1108" s="222"/>
      <c r="X1108" s="222" t="s">
        <v>399</v>
      </c>
      <c r="Y1108" s="222" t="s">
        <v>283</v>
      </c>
      <c r="Z1108" s="212"/>
      <c r="AA1108" s="212"/>
      <c r="AB1108" s="212"/>
      <c r="AC1108" s="212"/>
      <c r="AD1108" s="212"/>
      <c r="AE1108" s="212"/>
      <c r="AF1108" s="212"/>
      <c r="AG1108" s="212" t="s">
        <v>400</v>
      </c>
      <c r="AH1108" s="212"/>
      <c r="AI1108" s="212"/>
      <c r="AJ1108" s="212"/>
      <c r="AK1108" s="212"/>
      <c r="AL1108" s="212"/>
      <c r="AM1108" s="212"/>
      <c r="AN1108" s="212"/>
      <c r="AO1108" s="212"/>
      <c r="AP1108" s="212"/>
      <c r="AQ1108" s="212"/>
      <c r="AR1108" s="212"/>
      <c r="AS1108" s="212"/>
      <c r="AT1108" s="212"/>
      <c r="AU1108" s="212"/>
      <c r="AV1108" s="212"/>
      <c r="AW1108" s="212"/>
      <c r="AX1108" s="212"/>
      <c r="AY1108" s="212"/>
      <c r="AZ1108" s="212"/>
      <c r="BA1108" s="212"/>
      <c r="BB1108" s="212"/>
      <c r="BC1108" s="212"/>
      <c r="BD1108" s="212"/>
      <c r="BE1108" s="212"/>
      <c r="BF1108" s="212"/>
      <c r="BG1108" s="212"/>
      <c r="BH1108" s="212"/>
    </row>
    <row r="1109" spans="1:60" outlineLevel="1" x14ac:dyDescent="0.2">
      <c r="A1109" s="257">
        <v>329</v>
      </c>
      <c r="B1109" s="258" t="s">
        <v>1746</v>
      </c>
      <c r="C1109" s="265" t="s">
        <v>1747</v>
      </c>
      <c r="D1109" s="259" t="s">
        <v>886</v>
      </c>
      <c r="E1109" s="260">
        <v>3</v>
      </c>
      <c r="F1109" s="261"/>
      <c r="G1109" s="262">
        <f>ROUND(E1109*F1109,2)</f>
        <v>0</v>
      </c>
      <c r="H1109" s="261"/>
      <c r="I1109" s="262">
        <f>ROUND(E1109*H1109,2)</f>
        <v>0</v>
      </c>
      <c r="J1109" s="261"/>
      <c r="K1109" s="262">
        <f>ROUND(E1109*J1109,2)</f>
        <v>0</v>
      </c>
      <c r="L1109" s="262">
        <v>21</v>
      </c>
      <c r="M1109" s="262">
        <f>G1109*(1+L1109/100)</f>
        <v>0</v>
      </c>
      <c r="N1109" s="260">
        <v>0</v>
      </c>
      <c r="O1109" s="260">
        <f>ROUND(E1109*N1109,2)</f>
        <v>0</v>
      </c>
      <c r="P1109" s="260">
        <v>0</v>
      </c>
      <c r="Q1109" s="260">
        <f>ROUND(E1109*P1109,2)</f>
        <v>0</v>
      </c>
      <c r="R1109" s="262"/>
      <c r="S1109" s="262" t="s">
        <v>316</v>
      </c>
      <c r="T1109" s="263" t="s">
        <v>281</v>
      </c>
      <c r="U1109" s="222">
        <v>0</v>
      </c>
      <c r="V1109" s="222">
        <f>ROUND(E1109*U1109,2)</f>
        <v>0</v>
      </c>
      <c r="W1109" s="222"/>
      <c r="X1109" s="222" t="s">
        <v>399</v>
      </c>
      <c r="Y1109" s="222" t="s">
        <v>283</v>
      </c>
      <c r="Z1109" s="212"/>
      <c r="AA1109" s="212"/>
      <c r="AB1109" s="212"/>
      <c r="AC1109" s="212"/>
      <c r="AD1109" s="212"/>
      <c r="AE1109" s="212"/>
      <c r="AF1109" s="212"/>
      <c r="AG1109" s="212" t="s">
        <v>400</v>
      </c>
      <c r="AH1109" s="212"/>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1" x14ac:dyDescent="0.2">
      <c r="A1110" s="257">
        <v>330</v>
      </c>
      <c r="B1110" s="258" t="s">
        <v>1748</v>
      </c>
      <c r="C1110" s="265" t="s">
        <v>1749</v>
      </c>
      <c r="D1110" s="259" t="s">
        <v>886</v>
      </c>
      <c r="E1110" s="260">
        <v>11</v>
      </c>
      <c r="F1110" s="261"/>
      <c r="G1110" s="262">
        <f>ROUND(E1110*F1110,2)</f>
        <v>0</v>
      </c>
      <c r="H1110" s="261"/>
      <c r="I1110" s="262">
        <f>ROUND(E1110*H1110,2)</f>
        <v>0</v>
      </c>
      <c r="J1110" s="261"/>
      <c r="K1110" s="262">
        <f>ROUND(E1110*J1110,2)</f>
        <v>0</v>
      </c>
      <c r="L1110" s="262">
        <v>21</v>
      </c>
      <c r="M1110" s="262">
        <f>G1110*(1+L1110/100)</f>
        <v>0</v>
      </c>
      <c r="N1110" s="260">
        <v>0</v>
      </c>
      <c r="O1110" s="260">
        <f>ROUND(E1110*N1110,2)</f>
        <v>0</v>
      </c>
      <c r="P1110" s="260">
        <v>0</v>
      </c>
      <c r="Q1110" s="260">
        <f>ROUND(E1110*P1110,2)</f>
        <v>0</v>
      </c>
      <c r="R1110" s="262"/>
      <c r="S1110" s="262" t="s">
        <v>316</v>
      </c>
      <c r="T1110" s="263" t="s">
        <v>281</v>
      </c>
      <c r="U1110" s="222">
        <v>0</v>
      </c>
      <c r="V1110" s="222">
        <f>ROUND(E1110*U1110,2)</f>
        <v>0</v>
      </c>
      <c r="W1110" s="222"/>
      <c r="X1110" s="222" t="s">
        <v>399</v>
      </c>
      <c r="Y1110" s="222" t="s">
        <v>283</v>
      </c>
      <c r="Z1110" s="212"/>
      <c r="AA1110" s="212"/>
      <c r="AB1110" s="212"/>
      <c r="AC1110" s="212"/>
      <c r="AD1110" s="212"/>
      <c r="AE1110" s="212"/>
      <c r="AF1110" s="212"/>
      <c r="AG1110" s="212" t="s">
        <v>400</v>
      </c>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1" x14ac:dyDescent="0.2">
      <c r="A1111" s="257">
        <v>331</v>
      </c>
      <c r="B1111" s="258" t="s">
        <v>1750</v>
      </c>
      <c r="C1111" s="265" t="s">
        <v>1751</v>
      </c>
      <c r="D1111" s="259" t="s">
        <v>886</v>
      </c>
      <c r="E1111" s="260">
        <v>6</v>
      </c>
      <c r="F1111" s="261"/>
      <c r="G1111" s="262">
        <f>ROUND(E1111*F1111,2)</f>
        <v>0</v>
      </c>
      <c r="H1111" s="261"/>
      <c r="I1111" s="262">
        <f>ROUND(E1111*H1111,2)</f>
        <v>0</v>
      </c>
      <c r="J1111" s="261"/>
      <c r="K1111" s="262">
        <f>ROUND(E1111*J1111,2)</f>
        <v>0</v>
      </c>
      <c r="L1111" s="262">
        <v>21</v>
      </c>
      <c r="M1111" s="262">
        <f>G1111*(1+L1111/100)</f>
        <v>0</v>
      </c>
      <c r="N1111" s="260">
        <v>0</v>
      </c>
      <c r="O1111" s="260">
        <f>ROUND(E1111*N1111,2)</f>
        <v>0</v>
      </c>
      <c r="P1111" s="260">
        <v>0</v>
      </c>
      <c r="Q1111" s="260">
        <f>ROUND(E1111*P1111,2)</f>
        <v>0</v>
      </c>
      <c r="R1111" s="262"/>
      <c r="S1111" s="262" t="s">
        <v>316</v>
      </c>
      <c r="T1111" s="263" t="s">
        <v>281</v>
      </c>
      <c r="U1111" s="222">
        <v>0</v>
      </c>
      <c r="V1111" s="222">
        <f>ROUND(E1111*U1111,2)</f>
        <v>0</v>
      </c>
      <c r="W1111" s="222"/>
      <c r="X1111" s="222" t="s">
        <v>399</v>
      </c>
      <c r="Y1111" s="222" t="s">
        <v>283</v>
      </c>
      <c r="Z1111" s="212"/>
      <c r="AA1111" s="212"/>
      <c r="AB1111" s="212"/>
      <c r="AC1111" s="212"/>
      <c r="AD1111" s="212"/>
      <c r="AE1111" s="212"/>
      <c r="AF1111" s="212"/>
      <c r="AG1111" s="212" t="s">
        <v>400</v>
      </c>
      <c r="AH1111" s="212"/>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1" x14ac:dyDescent="0.2">
      <c r="A1112" s="257">
        <v>332</v>
      </c>
      <c r="B1112" s="258" t="s">
        <v>1752</v>
      </c>
      <c r="C1112" s="265" t="s">
        <v>1753</v>
      </c>
      <c r="D1112" s="259" t="s">
        <v>886</v>
      </c>
      <c r="E1112" s="260">
        <v>1</v>
      </c>
      <c r="F1112" s="261"/>
      <c r="G1112" s="262">
        <f>ROUND(E1112*F1112,2)</f>
        <v>0</v>
      </c>
      <c r="H1112" s="261"/>
      <c r="I1112" s="262">
        <f>ROUND(E1112*H1112,2)</f>
        <v>0</v>
      </c>
      <c r="J1112" s="261"/>
      <c r="K1112" s="262">
        <f>ROUND(E1112*J1112,2)</f>
        <v>0</v>
      </c>
      <c r="L1112" s="262">
        <v>21</v>
      </c>
      <c r="M1112" s="262">
        <f>G1112*(1+L1112/100)</f>
        <v>0</v>
      </c>
      <c r="N1112" s="260">
        <v>0</v>
      </c>
      <c r="O1112" s="260">
        <f>ROUND(E1112*N1112,2)</f>
        <v>0</v>
      </c>
      <c r="P1112" s="260">
        <v>0</v>
      </c>
      <c r="Q1112" s="260">
        <f>ROUND(E1112*P1112,2)</f>
        <v>0</v>
      </c>
      <c r="R1112" s="262"/>
      <c r="S1112" s="262" t="s">
        <v>316</v>
      </c>
      <c r="T1112" s="263" t="s">
        <v>281</v>
      </c>
      <c r="U1112" s="222">
        <v>0</v>
      </c>
      <c r="V1112" s="222">
        <f>ROUND(E1112*U1112,2)</f>
        <v>0</v>
      </c>
      <c r="W1112" s="222"/>
      <c r="X1112" s="222" t="s">
        <v>399</v>
      </c>
      <c r="Y1112" s="222" t="s">
        <v>283</v>
      </c>
      <c r="Z1112" s="212"/>
      <c r="AA1112" s="212"/>
      <c r="AB1112" s="212"/>
      <c r="AC1112" s="212"/>
      <c r="AD1112" s="212"/>
      <c r="AE1112" s="212"/>
      <c r="AF1112" s="212"/>
      <c r="AG1112" s="212" t="s">
        <v>400</v>
      </c>
      <c r="AH1112" s="212"/>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1" x14ac:dyDescent="0.2">
      <c r="A1113" s="257">
        <v>333</v>
      </c>
      <c r="B1113" s="258" t="s">
        <v>1754</v>
      </c>
      <c r="C1113" s="265" t="s">
        <v>1755</v>
      </c>
      <c r="D1113" s="259" t="s">
        <v>886</v>
      </c>
      <c r="E1113" s="260">
        <v>4</v>
      </c>
      <c r="F1113" s="261"/>
      <c r="G1113" s="262">
        <f>ROUND(E1113*F1113,2)</f>
        <v>0</v>
      </c>
      <c r="H1113" s="261"/>
      <c r="I1113" s="262">
        <f>ROUND(E1113*H1113,2)</f>
        <v>0</v>
      </c>
      <c r="J1113" s="261"/>
      <c r="K1113" s="262">
        <f>ROUND(E1113*J1113,2)</f>
        <v>0</v>
      </c>
      <c r="L1113" s="262">
        <v>21</v>
      </c>
      <c r="M1113" s="262">
        <f>G1113*(1+L1113/100)</f>
        <v>0</v>
      </c>
      <c r="N1113" s="260">
        <v>0</v>
      </c>
      <c r="O1113" s="260">
        <f>ROUND(E1113*N1113,2)</f>
        <v>0</v>
      </c>
      <c r="P1113" s="260">
        <v>0</v>
      </c>
      <c r="Q1113" s="260">
        <f>ROUND(E1113*P1113,2)</f>
        <v>0</v>
      </c>
      <c r="R1113" s="262"/>
      <c r="S1113" s="262" t="s">
        <v>316</v>
      </c>
      <c r="T1113" s="263" t="s">
        <v>281</v>
      </c>
      <c r="U1113" s="222">
        <v>0</v>
      </c>
      <c r="V1113" s="222">
        <f>ROUND(E1113*U1113,2)</f>
        <v>0</v>
      </c>
      <c r="W1113" s="222"/>
      <c r="X1113" s="222" t="s">
        <v>399</v>
      </c>
      <c r="Y1113" s="222" t="s">
        <v>283</v>
      </c>
      <c r="Z1113" s="212"/>
      <c r="AA1113" s="212"/>
      <c r="AB1113" s="212"/>
      <c r="AC1113" s="212"/>
      <c r="AD1113" s="212"/>
      <c r="AE1113" s="212"/>
      <c r="AF1113" s="212"/>
      <c r="AG1113" s="212" t="s">
        <v>400</v>
      </c>
      <c r="AH1113" s="212"/>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1" x14ac:dyDescent="0.2">
      <c r="A1114" s="257">
        <v>334</v>
      </c>
      <c r="B1114" s="258" t="s">
        <v>1756</v>
      </c>
      <c r="C1114" s="265" t="s">
        <v>1757</v>
      </c>
      <c r="D1114" s="259" t="s">
        <v>886</v>
      </c>
      <c r="E1114" s="260">
        <v>3</v>
      </c>
      <c r="F1114" s="261"/>
      <c r="G1114" s="262">
        <f>ROUND(E1114*F1114,2)</f>
        <v>0</v>
      </c>
      <c r="H1114" s="261"/>
      <c r="I1114" s="262">
        <f>ROUND(E1114*H1114,2)</f>
        <v>0</v>
      </c>
      <c r="J1114" s="261"/>
      <c r="K1114" s="262">
        <f>ROUND(E1114*J1114,2)</f>
        <v>0</v>
      </c>
      <c r="L1114" s="262">
        <v>21</v>
      </c>
      <c r="M1114" s="262">
        <f>G1114*(1+L1114/100)</f>
        <v>0</v>
      </c>
      <c r="N1114" s="260">
        <v>0</v>
      </c>
      <c r="O1114" s="260">
        <f>ROUND(E1114*N1114,2)</f>
        <v>0</v>
      </c>
      <c r="P1114" s="260">
        <v>0</v>
      </c>
      <c r="Q1114" s="260">
        <f>ROUND(E1114*P1114,2)</f>
        <v>0</v>
      </c>
      <c r="R1114" s="262"/>
      <c r="S1114" s="262" t="s">
        <v>316</v>
      </c>
      <c r="T1114" s="263" t="s">
        <v>281</v>
      </c>
      <c r="U1114" s="222">
        <v>0</v>
      </c>
      <c r="V1114" s="222">
        <f>ROUND(E1114*U1114,2)</f>
        <v>0</v>
      </c>
      <c r="W1114" s="222"/>
      <c r="X1114" s="222" t="s">
        <v>399</v>
      </c>
      <c r="Y1114" s="222" t="s">
        <v>283</v>
      </c>
      <c r="Z1114" s="212"/>
      <c r="AA1114" s="212"/>
      <c r="AB1114" s="212"/>
      <c r="AC1114" s="212"/>
      <c r="AD1114" s="212"/>
      <c r="AE1114" s="212"/>
      <c r="AF1114" s="212"/>
      <c r="AG1114" s="212" t="s">
        <v>400</v>
      </c>
      <c r="AH1114" s="212"/>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1" x14ac:dyDescent="0.2">
      <c r="A1115" s="257">
        <v>335</v>
      </c>
      <c r="B1115" s="258" t="s">
        <v>1758</v>
      </c>
      <c r="C1115" s="265" t="s">
        <v>1759</v>
      </c>
      <c r="D1115" s="259" t="s">
        <v>886</v>
      </c>
      <c r="E1115" s="260">
        <v>3</v>
      </c>
      <c r="F1115" s="261"/>
      <c r="G1115" s="262">
        <f>ROUND(E1115*F1115,2)</f>
        <v>0</v>
      </c>
      <c r="H1115" s="261"/>
      <c r="I1115" s="262">
        <f>ROUND(E1115*H1115,2)</f>
        <v>0</v>
      </c>
      <c r="J1115" s="261"/>
      <c r="K1115" s="262">
        <f>ROUND(E1115*J1115,2)</f>
        <v>0</v>
      </c>
      <c r="L1115" s="262">
        <v>21</v>
      </c>
      <c r="M1115" s="262">
        <f>G1115*(1+L1115/100)</f>
        <v>0</v>
      </c>
      <c r="N1115" s="260">
        <v>0</v>
      </c>
      <c r="O1115" s="260">
        <f>ROUND(E1115*N1115,2)</f>
        <v>0</v>
      </c>
      <c r="P1115" s="260">
        <v>0</v>
      </c>
      <c r="Q1115" s="260">
        <f>ROUND(E1115*P1115,2)</f>
        <v>0</v>
      </c>
      <c r="R1115" s="262"/>
      <c r="S1115" s="262" t="s">
        <v>316</v>
      </c>
      <c r="T1115" s="263" t="s">
        <v>281</v>
      </c>
      <c r="U1115" s="222">
        <v>0</v>
      </c>
      <c r="V1115" s="222">
        <f>ROUND(E1115*U1115,2)</f>
        <v>0</v>
      </c>
      <c r="W1115" s="222"/>
      <c r="X1115" s="222" t="s">
        <v>399</v>
      </c>
      <c r="Y1115" s="222" t="s">
        <v>283</v>
      </c>
      <c r="Z1115" s="212"/>
      <c r="AA1115" s="212"/>
      <c r="AB1115" s="212"/>
      <c r="AC1115" s="212"/>
      <c r="AD1115" s="212"/>
      <c r="AE1115" s="212"/>
      <c r="AF1115" s="212"/>
      <c r="AG1115" s="212" t="s">
        <v>400</v>
      </c>
      <c r="AH1115" s="212"/>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1" x14ac:dyDescent="0.2">
      <c r="A1116" s="257">
        <v>336</v>
      </c>
      <c r="B1116" s="258" t="s">
        <v>1760</v>
      </c>
      <c r="C1116" s="265" t="s">
        <v>1761</v>
      </c>
      <c r="D1116" s="259" t="s">
        <v>886</v>
      </c>
      <c r="E1116" s="260">
        <v>2</v>
      </c>
      <c r="F1116" s="261"/>
      <c r="G1116" s="262">
        <f>ROUND(E1116*F1116,2)</f>
        <v>0</v>
      </c>
      <c r="H1116" s="261"/>
      <c r="I1116" s="262">
        <f>ROUND(E1116*H1116,2)</f>
        <v>0</v>
      </c>
      <c r="J1116" s="261"/>
      <c r="K1116" s="262">
        <f>ROUND(E1116*J1116,2)</f>
        <v>0</v>
      </c>
      <c r="L1116" s="262">
        <v>21</v>
      </c>
      <c r="M1116" s="262">
        <f>G1116*(1+L1116/100)</f>
        <v>0</v>
      </c>
      <c r="N1116" s="260">
        <v>0</v>
      </c>
      <c r="O1116" s="260">
        <f>ROUND(E1116*N1116,2)</f>
        <v>0</v>
      </c>
      <c r="P1116" s="260">
        <v>0</v>
      </c>
      <c r="Q1116" s="260">
        <f>ROUND(E1116*P1116,2)</f>
        <v>0</v>
      </c>
      <c r="R1116" s="262"/>
      <c r="S1116" s="262" t="s">
        <v>316</v>
      </c>
      <c r="T1116" s="263" t="s">
        <v>281</v>
      </c>
      <c r="U1116" s="222">
        <v>0</v>
      </c>
      <c r="V1116" s="222">
        <f>ROUND(E1116*U1116,2)</f>
        <v>0</v>
      </c>
      <c r="W1116" s="222"/>
      <c r="X1116" s="222" t="s">
        <v>399</v>
      </c>
      <c r="Y1116" s="222" t="s">
        <v>283</v>
      </c>
      <c r="Z1116" s="212"/>
      <c r="AA1116" s="212"/>
      <c r="AB1116" s="212"/>
      <c r="AC1116" s="212"/>
      <c r="AD1116" s="212"/>
      <c r="AE1116" s="212"/>
      <c r="AF1116" s="212"/>
      <c r="AG1116" s="212" t="s">
        <v>400</v>
      </c>
      <c r="AH1116" s="212"/>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1" x14ac:dyDescent="0.2">
      <c r="A1117" s="257">
        <v>337</v>
      </c>
      <c r="B1117" s="258" t="s">
        <v>1762</v>
      </c>
      <c r="C1117" s="265" t="s">
        <v>1763</v>
      </c>
      <c r="D1117" s="259" t="s">
        <v>886</v>
      </c>
      <c r="E1117" s="260">
        <v>3</v>
      </c>
      <c r="F1117" s="261"/>
      <c r="G1117" s="262">
        <f>ROUND(E1117*F1117,2)</f>
        <v>0</v>
      </c>
      <c r="H1117" s="261"/>
      <c r="I1117" s="262">
        <f>ROUND(E1117*H1117,2)</f>
        <v>0</v>
      </c>
      <c r="J1117" s="261"/>
      <c r="K1117" s="262">
        <f>ROUND(E1117*J1117,2)</f>
        <v>0</v>
      </c>
      <c r="L1117" s="262">
        <v>21</v>
      </c>
      <c r="M1117" s="262">
        <f>G1117*(1+L1117/100)</f>
        <v>0</v>
      </c>
      <c r="N1117" s="260">
        <v>0</v>
      </c>
      <c r="O1117" s="260">
        <f>ROUND(E1117*N1117,2)</f>
        <v>0</v>
      </c>
      <c r="P1117" s="260">
        <v>0</v>
      </c>
      <c r="Q1117" s="260">
        <f>ROUND(E1117*P1117,2)</f>
        <v>0</v>
      </c>
      <c r="R1117" s="262"/>
      <c r="S1117" s="262" t="s">
        <v>316</v>
      </c>
      <c r="T1117" s="263" t="s">
        <v>281</v>
      </c>
      <c r="U1117" s="222">
        <v>0</v>
      </c>
      <c r="V1117" s="222">
        <f>ROUND(E1117*U1117,2)</f>
        <v>0</v>
      </c>
      <c r="W1117" s="222"/>
      <c r="X1117" s="222" t="s">
        <v>399</v>
      </c>
      <c r="Y1117" s="222" t="s">
        <v>283</v>
      </c>
      <c r="Z1117" s="212"/>
      <c r="AA1117" s="212"/>
      <c r="AB1117" s="212"/>
      <c r="AC1117" s="212"/>
      <c r="AD1117" s="212"/>
      <c r="AE1117" s="212"/>
      <c r="AF1117" s="212"/>
      <c r="AG1117" s="212" t="s">
        <v>400</v>
      </c>
      <c r="AH1117" s="212"/>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1" x14ac:dyDescent="0.2">
      <c r="A1118" s="236">
        <v>338</v>
      </c>
      <c r="B1118" s="237" t="s">
        <v>1764</v>
      </c>
      <c r="C1118" s="247" t="s">
        <v>1765</v>
      </c>
      <c r="D1118" s="238" t="s">
        <v>886</v>
      </c>
      <c r="E1118" s="239">
        <v>2</v>
      </c>
      <c r="F1118" s="240"/>
      <c r="G1118" s="241">
        <f>ROUND(E1118*F1118,2)</f>
        <v>0</v>
      </c>
      <c r="H1118" s="240"/>
      <c r="I1118" s="241">
        <f>ROUND(E1118*H1118,2)</f>
        <v>0</v>
      </c>
      <c r="J1118" s="240"/>
      <c r="K1118" s="241">
        <f>ROUND(E1118*J1118,2)</f>
        <v>0</v>
      </c>
      <c r="L1118" s="241">
        <v>21</v>
      </c>
      <c r="M1118" s="241">
        <f>G1118*(1+L1118/100)</f>
        <v>0</v>
      </c>
      <c r="N1118" s="239">
        <v>0</v>
      </c>
      <c r="O1118" s="239">
        <f>ROUND(E1118*N1118,2)</f>
        <v>0</v>
      </c>
      <c r="P1118" s="239">
        <v>0</v>
      </c>
      <c r="Q1118" s="239">
        <f>ROUND(E1118*P1118,2)</f>
        <v>0</v>
      </c>
      <c r="R1118" s="241"/>
      <c r="S1118" s="241" t="s">
        <v>316</v>
      </c>
      <c r="T1118" s="242" t="s">
        <v>281</v>
      </c>
      <c r="U1118" s="222">
        <v>0</v>
      </c>
      <c r="V1118" s="222">
        <f>ROUND(E1118*U1118,2)</f>
        <v>0</v>
      </c>
      <c r="W1118" s="222"/>
      <c r="X1118" s="222" t="s">
        <v>399</v>
      </c>
      <c r="Y1118" s="222" t="s">
        <v>283</v>
      </c>
      <c r="Z1118" s="212"/>
      <c r="AA1118" s="212"/>
      <c r="AB1118" s="212"/>
      <c r="AC1118" s="212"/>
      <c r="AD1118" s="212"/>
      <c r="AE1118" s="212"/>
      <c r="AF1118" s="212"/>
      <c r="AG1118" s="212" t="s">
        <v>400</v>
      </c>
      <c r="AH1118" s="212"/>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outlineLevel="2" x14ac:dyDescent="0.2">
      <c r="A1119" s="219"/>
      <c r="B1119" s="220"/>
      <c r="C1119" s="248" t="s">
        <v>1766</v>
      </c>
      <c r="D1119" s="244"/>
      <c r="E1119" s="244"/>
      <c r="F1119" s="244"/>
      <c r="G1119" s="244"/>
      <c r="H1119" s="222"/>
      <c r="I1119" s="222"/>
      <c r="J1119" s="222"/>
      <c r="K1119" s="222"/>
      <c r="L1119" s="222"/>
      <c r="M1119" s="222"/>
      <c r="N1119" s="221"/>
      <c r="O1119" s="221"/>
      <c r="P1119" s="221"/>
      <c r="Q1119" s="221"/>
      <c r="R1119" s="222"/>
      <c r="S1119" s="222"/>
      <c r="T1119" s="222"/>
      <c r="U1119" s="222"/>
      <c r="V1119" s="222"/>
      <c r="W1119" s="222"/>
      <c r="X1119" s="222"/>
      <c r="Y1119" s="222"/>
      <c r="Z1119" s="212"/>
      <c r="AA1119" s="212"/>
      <c r="AB1119" s="212"/>
      <c r="AC1119" s="212"/>
      <c r="AD1119" s="212"/>
      <c r="AE1119" s="212"/>
      <c r="AF1119" s="212"/>
      <c r="AG1119" s="212" t="s">
        <v>286</v>
      </c>
      <c r="AH1119" s="212"/>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outlineLevel="3" x14ac:dyDescent="0.2">
      <c r="A1120" s="219"/>
      <c r="B1120" s="220"/>
      <c r="C1120" s="250" t="s">
        <v>1767</v>
      </c>
      <c r="D1120" s="245"/>
      <c r="E1120" s="245"/>
      <c r="F1120" s="245"/>
      <c r="G1120" s="245"/>
      <c r="H1120" s="222"/>
      <c r="I1120" s="222"/>
      <c r="J1120" s="222"/>
      <c r="K1120" s="222"/>
      <c r="L1120" s="222"/>
      <c r="M1120" s="222"/>
      <c r="N1120" s="221"/>
      <c r="O1120" s="221"/>
      <c r="P1120" s="221"/>
      <c r="Q1120" s="221"/>
      <c r="R1120" s="222"/>
      <c r="S1120" s="222"/>
      <c r="T1120" s="222"/>
      <c r="U1120" s="222"/>
      <c r="V1120" s="222"/>
      <c r="W1120" s="222"/>
      <c r="X1120" s="222"/>
      <c r="Y1120" s="222"/>
      <c r="Z1120" s="212"/>
      <c r="AA1120" s="212"/>
      <c r="AB1120" s="212"/>
      <c r="AC1120" s="212"/>
      <c r="AD1120" s="212"/>
      <c r="AE1120" s="212"/>
      <c r="AF1120" s="212"/>
      <c r="AG1120" s="212" t="s">
        <v>286</v>
      </c>
      <c r="AH1120" s="212"/>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1" x14ac:dyDescent="0.2">
      <c r="A1121" s="257">
        <v>339</v>
      </c>
      <c r="B1121" s="258" t="s">
        <v>1768</v>
      </c>
      <c r="C1121" s="265" t="s">
        <v>1769</v>
      </c>
      <c r="D1121" s="259" t="s">
        <v>886</v>
      </c>
      <c r="E1121" s="260">
        <v>3</v>
      </c>
      <c r="F1121" s="261"/>
      <c r="G1121" s="262">
        <f>ROUND(E1121*F1121,2)</f>
        <v>0</v>
      </c>
      <c r="H1121" s="261"/>
      <c r="I1121" s="262">
        <f>ROUND(E1121*H1121,2)</f>
        <v>0</v>
      </c>
      <c r="J1121" s="261"/>
      <c r="K1121" s="262">
        <f>ROUND(E1121*J1121,2)</f>
        <v>0</v>
      </c>
      <c r="L1121" s="262">
        <v>21</v>
      </c>
      <c r="M1121" s="262">
        <f>G1121*(1+L1121/100)</f>
        <v>0</v>
      </c>
      <c r="N1121" s="260">
        <v>0</v>
      </c>
      <c r="O1121" s="260">
        <f>ROUND(E1121*N1121,2)</f>
        <v>0</v>
      </c>
      <c r="P1121" s="260">
        <v>0</v>
      </c>
      <c r="Q1121" s="260">
        <f>ROUND(E1121*P1121,2)</f>
        <v>0</v>
      </c>
      <c r="R1121" s="262"/>
      <c r="S1121" s="262" t="s">
        <v>316</v>
      </c>
      <c r="T1121" s="263" t="s">
        <v>281</v>
      </c>
      <c r="U1121" s="222">
        <v>0</v>
      </c>
      <c r="V1121" s="222">
        <f>ROUND(E1121*U1121,2)</f>
        <v>0</v>
      </c>
      <c r="W1121" s="222"/>
      <c r="X1121" s="222" t="s">
        <v>399</v>
      </c>
      <c r="Y1121" s="222" t="s">
        <v>283</v>
      </c>
      <c r="Z1121" s="212"/>
      <c r="AA1121" s="212"/>
      <c r="AB1121" s="212"/>
      <c r="AC1121" s="212"/>
      <c r="AD1121" s="212"/>
      <c r="AE1121" s="212"/>
      <c r="AF1121" s="212"/>
      <c r="AG1121" s="212" t="s">
        <v>400</v>
      </c>
      <c r="AH1121" s="212"/>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1" x14ac:dyDescent="0.2">
      <c r="A1122" s="257">
        <v>340</v>
      </c>
      <c r="B1122" s="258" t="s">
        <v>1770</v>
      </c>
      <c r="C1122" s="265" t="s">
        <v>1771</v>
      </c>
      <c r="D1122" s="259" t="s">
        <v>886</v>
      </c>
      <c r="E1122" s="260">
        <v>2</v>
      </c>
      <c r="F1122" s="261"/>
      <c r="G1122" s="262">
        <f>ROUND(E1122*F1122,2)</f>
        <v>0</v>
      </c>
      <c r="H1122" s="261"/>
      <c r="I1122" s="262">
        <f>ROUND(E1122*H1122,2)</f>
        <v>0</v>
      </c>
      <c r="J1122" s="261"/>
      <c r="K1122" s="262">
        <f>ROUND(E1122*J1122,2)</f>
        <v>0</v>
      </c>
      <c r="L1122" s="262">
        <v>21</v>
      </c>
      <c r="M1122" s="262">
        <f>G1122*(1+L1122/100)</f>
        <v>0</v>
      </c>
      <c r="N1122" s="260">
        <v>0</v>
      </c>
      <c r="O1122" s="260">
        <f>ROUND(E1122*N1122,2)</f>
        <v>0</v>
      </c>
      <c r="P1122" s="260">
        <v>0</v>
      </c>
      <c r="Q1122" s="260">
        <f>ROUND(E1122*P1122,2)</f>
        <v>0</v>
      </c>
      <c r="R1122" s="262"/>
      <c r="S1122" s="262" t="s">
        <v>316</v>
      </c>
      <c r="T1122" s="263" t="s">
        <v>281</v>
      </c>
      <c r="U1122" s="222">
        <v>0</v>
      </c>
      <c r="V1122" s="222">
        <f>ROUND(E1122*U1122,2)</f>
        <v>0</v>
      </c>
      <c r="W1122" s="222"/>
      <c r="X1122" s="222" t="s">
        <v>399</v>
      </c>
      <c r="Y1122" s="222" t="s">
        <v>283</v>
      </c>
      <c r="Z1122" s="212"/>
      <c r="AA1122" s="212"/>
      <c r="AB1122" s="212"/>
      <c r="AC1122" s="212"/>
      <c r="AD1122" s="212"/>
      <c r="AE1122" s="212"/>
      <c r="AF1122" s="212"/>
      <c r="AG1122" s="212" t="s">
        <v>400</v>
      </c>
      <c r="AH1122" s="212"/>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1" x14ac:dyDescent="0.2">
      <c r="A1123" s="257">
        <v>341</v>
      </c>
      <c r="B1123" s="258" t="s">
        <v>1772</v>
      </c>
      <c r="C1123" s="265" t="s">
        <v>1773</v>
      </c>
      <c r="D1123" s="259" t="s">
        <v>886</v>
      </c>
      <c r="E1123" s="260">
        <v>2</v>
      </c>
      <c r="F1123" s="261"/>
      <c r="G1123" s="262">
        <f>ROUND(E1123*F1123,2)</f>
        <v>0</v>
      </c>
      <c r="H1123" s="261"/>
      <c r="I1123" s="262">
        <f>ROUND(E1123*H1123,2)</f>
        <v>0</v>
      </c>
      <c r="J1123" s="261"/>
      <c r="K1123" s="262">
        <f>ROUND(E1123*J1123,2)</f>
        <v>0</v>
      </c>
      <c r="L1123" s="262">
        <v>21</v>
      </c>
      <c r="M1123" s="262">
        <f>G1123*(1+L1123/100)</f>
        <v>0</v>
      </c>
      <c r="N1123" s="260">
        <v>0</v>
      </c>
      <c r="O1123" s="260">
        <f>ROUND(E1123*N1123,2)</f>
        <v>0</v>
      </c>
      <c r="P1123" s="260">
        <v>0</v>
      </c>
      <c r="Q1123" s="260">
        <f>ROUND(E1123*P1123,2)</f>
        <v>0</v>
      </c>
      <c r="R1123" s="262"/>
      <c r="S1123" s="262" t="s">
        <v>316</v>
      </c>
      <c r="T1123" s="263" t="s">
        <v>281</v>
      </c>
      <c r="U1123" s="222">
        <v>0</v>
      </c>
      <c r="V1123" s="222">
        <f>ROUND(E1123*U1123,2)</f>
        <v>0</v>
      </c>
      <c r="W1123" s="222"/>
      <c r="X1123" s="222" t="s">
        <v>399</v>
      </c>
      <c r="Y1123" s="222" t="s">
        <v>283</v>
      </c>
      <c r="Z1123" s="212"/>
      <c r="AA1123" s="212"/>
      <c r="AB1123" s="212"/>
      <c r="AC1123" s="212"/>
      <c r="AD1123" s="212"/>
      <c r="AE1123" s="212"/>
      <c r="AF1123" s="212"/>
      <c r="AG1123" s="212" t="s">
        <v>400</v>
      </c>
      <c r="AH1123" s="212"/>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1" x14ac:dyDescent="0.2">
      <c r="A1124" s="257">
        <v>342</v>
      </c>
      <c r="B1124" s="258" t="s">
        <v>1774</v>
      </c>
      <c r="C1124" s="265" t="s">
        <v>1775</v>
      </c>
      <c r="D1124" s="259" t="s">
        <v>886</v>
      </c>
      <c r="E1124" s="260">
        <v>2</v>
      </c>
      <c r="F1124" s="261"/>
      <c r="G1124" s="262">
        <f>ROUND(E1124*F1124,2)</f>
        <v>0</v>
      </c>
      <c r="H1124" s="261"/>
      <c r="I1124" s="262">
        <f>ROUND(E1124*H1124,2)</f>
        <v>0</v>
      </c>
      <c r="J1124" s="261"/>
      <c r="K1124" s="262">
        <f>ROUND(E1124*J1124,2)</f>
        <v>0</v>
      </c>
      <c r="L1124" s="262">
        <v>21</v>
      </c>
      <c r="M1124" s="262">
        <f>G1124*(1+L1124/100)</f>
        <v>0</v>
      </c>
      <c r="N1124" s="260">
        <v>0</v>
      </c>
      <c r="O1124" s="260">
        <f>ROUND(E1124*N1124,2)</f>
        <v>0</v>
      </c>
      <c r="P1124" s="260">
        <v>0</v>
      </c>
      <c r="Q1124" s="260">
        <f>ROUND(E1124*P1124,2)</f>
        <v>0</v>
      </c>
      <c r="R1124" s="262"/>
      <c r="S1124" s="262" t="s">
        <v>316</v>
      </c>
      <c r="T1124" s="263" t="s">
        <v>281</v>
      </c>
      <c r="U1124" s="222">
        <v>0</v>
      </c>
      <c r="V1124" s="222">
        <f>ROUND(E1124*U1124,2)</f>
        <v>0</v>
      </c>
      <c r="W1124" s="222"/>
      <c r="X1124" s="222" t="s">
        <v>399</v>
      </c>
      <c r="Y1124" s="222" t="s">
        <v>283</v>
      </c>
      <c r="Z1124" s="212"/>
      <c r="AA1124" s="212"/>
      <c r="AB1124" s="212"/>
      <c r="AC1124" s="212"/>
      <c r="AD1124" s="212"/>
      <c r="AE1124" s="212"/>
      <c r="AF1124" s="212"/>
      <c r="AG1124" s="212" t="s">
        <v>400</v>
      </c>
      <c r="AH1124" s="212"/>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1" x14ac:dyDescent="0.2">
      <c r="A1125" s="257">
        <v>343</v>
      </c>
      <c r="B1125" s="258" t="s">
        <v>1776</v>
      </c>
      <c r="C1125" s="265" t="s">
        <v>1777</v>
      </c>
      <c r="D1125" s="259" t="s">
        <v>886</v>
      </c>
      <c r="E1125" s="260">
        <v>1</v>
      </c>
      <c r="F1125" s="261"/>
      <c r="G1125" s="262">
        <f>ROUND(E1125*F1125,2)</f>
        <v>0</v>
      </c>
      <c r="H1125" s="261"/>
      <c r="I1125" s="262">
        <f>ROUND(E1125*H1125,2)</f>
        <v>0</v>
      </c>
      <c r="J1125" s="261"/>
      <c r="K1125" s="262">
        <f>ROUND(E1125*J1125,2)</f>
        <v>0</v>
      </c>
      <c r="L1125" s="262">
        <v>21</v>
      </c>
      <c r="M1125" s="262">
        <f>G1125*(1+L1125/100)</f>
        <v>0</v>
      </c>
      <c r="N1125" s="260">
        <v>0</v>
      </c>
      <c r="O1125" s="260">
        <f>ROUND(E1125*N1125,2)</f>
        <v>0</v>
      </c>
      <c r="P1125" s="260">
        <v>0</v>
      </c>
      <c r="Q1125" s="260">
        <f>ROUND(E1125*P1125,2)</f>
        <v>0</v>
      </c>
      <c r="R1125" s="262"/>
      <c r="S1125" s="262" t="s">
        <v>316</v>
      </c>
      <c r="T1125" s="263" t="s">
        <v>281</v>
      </c>
      <c r="U1125" s="222">
        <v>0</v>
      </c>
      <c r="V1125" s="222">
        <f>ROUND(E1125*U1125,2)</f>
        <v>0</v>
      </c>
      <c r="W1125" s="222"/>
      <c r="X1125" s="222" t="s">
        <v>399</v>
      </c>
      <c r="Y1125" s="222" t="s">
        <v>283</v>
      </c>
      <c r="Z1125" s="212"/>
      <c r="AA1125" s="212"/>
      <c r="AB1125" s="212"/>
      <c r="AC1125" s="212"/>
      <c r="AD1125" s="212"/>
      <c r="AE1125" s="212"/>
      <c r="AF1125" s="212"/>
      <c r="AG1125" s="212" t="s">
        <v>400</v>
      </c>
      <c r="AH1125" s="212"/>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outlineLevel="1" x14ac:dyDescent="0.2">
      <c r="A1126" s="257">
        <v>344</v>
      </c>
      <c r="B1126" s="258" t="s">
        <v>1778</v>
      </c>
      <c r="C1126" s="265" t="s">
        <v>1779</v>
      </c>
      <c r="D1126" s="259" t="s">
        <v>886</v>
      </c>
      <c r="E1126" s="260">
        <v>1</v>
      </c>
      <c r="F1126" s="261"/>
      <c r="G1126" s="262">
        <f>ROUND(E1126*F1126,2)</f>
        <v>0</v>
      </c>
      <c r="H1126" s="261"/>
      <c r="I1126" s="262">
        <f>ROUND(E1126*H1126,2)</f>
        <v>0</v>
      </c>
      <c r="J1126" s="261"/>
      <c r="K1126" s="262">
        <f>ROUND(E1126*J1126,2)</f>
        <v>0</v>
      </c>
      <c r="L1126" s="262">
        <v>21</v>
      </c>
      <c r="M1126" s="262">
        <f>G1126*(1+L1126/100)</f>
        <v>0</v>
      </c>
      <c r="N1126" s="260">
        <v>0</v>
      </c>
      <c r="O1126" s="260">
        <f>ROUND(E1126*N1126,2)</f>
        <v>0</v>
      </c>
      <c r="P1126" s="260">
        <v>0</v>
      </c>
      <c r="Q1126" s="260">
        <f>ROUND(E1126*P1126,2)</f>
        <v>0</v>
      </c>
      <c r="R1126" s="262"/>
      <c r="S1126" s="262" t="s">
        <v>316</v>
      </c>
      <c r="T1126" s="263" t="s">
        <v>281</v>
      </c>
      <c r="U1126" s="222">
        <v>0</v>
      </c>
      <c r="V1126" s="222">
        <f>ROUND(E1126*U1126,2)</f>
        <v>0</v>
      </c>
      <c r="W1126" s="222"/>
      <c r="X1126" s="222" t="s">
        <v>399</v>
      </c>
      <c r="Y1126" s="222" t="s">
        <v>283</v>
      </c>
      <c r="Z1126" s="212"/>
      <c r="AA1126" s="212"/>
      <c r="AB1126" s="212"/>
      <c r="AC1126" s="212"/>
      <c r="AD1126" s="212"/>
      <c r="AE1126" s="212"/>
      <c r="AF1126" s="212"/>
      <c r="AG1126" s="212" t="s">
        <v>400</v>
      </c>
      <c r="AH1126" s="212"/>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1" x14ac:dyDescent="0.2">
      <c r="A1127" s="257">
        <v>345</v>
      </c>
      <c r="B1127" s="258" t="s">
        <v>1780</v>
      </c>
      <c r="C1127" s="265" t="s">
        <v>1781</v>
      </c>
      <c r="D1127" s="259" t="s">
        <v>886</v>
      </c>
      <c r="E1127" s="260">
        <v>8</v>
      </c>
      <c r="F1127" s="261"/>
      <c r="G1127" s="262">
        <f>ROUND(E1127*F1127,2)</f>
        <v>0</v>
      </c>
      <c r="H1127" s="261"/>
      <c r="I1127" s="262">
        <f>ROUND(E1127*H1127,2)</f>
        <v>0</v>
      </c>
      <c r="J1127" s="261"/>
      <c r="K1127" s="262">
        <f>ROUND(E1127*J1127,2)</f>
        <v>0</v>
      </c>
      <c r="L1127" s="262">
        <v>21</v>
      </c>
      <c r="M1127" s="262">
        <f>G1127*(1+L1127/100)</f>
        <v>0</v>
      </c>
      <c r="N1127" s="260">
        <v>0</v>
      </c>
      <c r="O1127" s="260">
        <f>ROUND(E1127*N1127,2)</f>
        <v>0</v>
      </c>
      <c r="P1127" s="260">
        <v>0</v>
      </c>
      <c r="Q1127" s="260">
        <f>ROUND(E1127*P1127,2)</f>
        <v>0</v>
      </c>
      <c r="R1127" s="262"/>
      <c r="S1127" s="262" t="s">
        <v>316</v>
      </c>
      <c r="T1127" s="263" t="s">
        <v>281</v>
      </c>
      <c r="U1127" s="222">
        <v>0</v>
      </c>
      <c r="V1127" s="222">
        <f>ROUND(E1127*U1127,2)</f>
        <v>0</v>
      </c>
      <c r="W1127" s="222"/>
      <c r="X1127" s="222" t="s">
        <v>399</v>
      </c>
      <c r="Y1127" s="222" t="s">
        <v>283</v>
      </c>
      <c r="Z1127" s="212"/>
      <c r="AA1127" s="212"/>
      <c r="AB1127" s="212"/>
      <c r="AC1127" s="212"/>
      <c r="AD1127" s="212"/>
      <c r="AE1127" s="212"/>
      <c r="AF1127" s="212"/>
      <c r="AG1127" s="212" t="s">
        <v>400</v>
      </c>
      <c r="AH1127" s="212"/>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row>
    <row r="1128" spans="1:60" outlineLevel="1" x14ac:dyDescent="0.2">
      <c r="A1128" s="257">
        <v>346</v>
      </c>
      <c r="B1128" s="258" t="s">
        <v>1782</v>
      </c>
      <c r="C1128" s="265" t="s">
        <v>1783</v>
      </c>
      <c r="D1128" s="259" t="s">
        <v>886</v>
      </c>
      <c r="E1128" s="260">
        <v>1</v>
      </c>
      <c r="F1128" s="261"/>
      <c r="G1128" s="262">
        <f>ROUND(E1128*F1128,2)</f>
        <v>0</v>
      </c>
      <c r="H1128" s="261"/>
      <c r="I1128" s="262">
        <f>ROUND(E1128*H1128,2)</f>
        <v>0</v>
      </c>
      <c r="J1128" s="261"/>
      <c r="K1128" s="262">
        <f>ROUND(E1128*J1128,2)</f>
        <v>0</v>
      </c>
      <c r="L1128" s="262">
        <v>21</v>
      </c>
      <c r="M1128" s="262">
        <f>G1128*(1+L1128/100)</f>
        <v>0</v>
      </c>
      <c r="N1128" s="260">
        <v>0</v>
      </c>
      <c r="O1128" s="260">
        <f>ROUND(E1128*N1128,2)</f>
        <v>0</v>
      </c>
      <c r="P1128" s="260">
        <v>0</v>
      </c>
      <c r="Q1128" s="260">
        <f>ROUND(E1128*P1128,2)</f>
        <v>0</v>
      </c>
      <c r="R1128" s="262"/>
      <c r="S1128" s="262" t="s">
        <v>316</v>
      </c>
      <c r="T1128" s="263" t="s">
        <v>281</v>
      </c>
      <c r="U1128" s="222">
        <v>0</v>
      </c>
      <c r="V1128" s="222">
        <f>ROUND(E1128*U1128,2)</f>
        <v>0</v>
      </c>
      <c r="W1128" s="222"/>
      <c r="X1128" s="222" t="s">
        <v>399</v>
      </c>
      <c r="Y1128" s="222" t="s">
        <v>283</v>
      </c>
      <c r="Z1128" s="212"/>
      <c r="AA1128" s="212"/>
      <c r="AB1128" s="212"/>
      <c r="AC1128" s="212"/>
      <c r="AD1128" s="212"/>
      <c r="AE1128" s="212"/>
      <c r="AF1128" s="212"/>
      <c r="AG1128" s="212" t="s">
        <v>400</v>
      </c>
      <c r="AH1128" s="212"/>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1" x14ac:dyDescent="0.2">
      <c r="A1129" s="257">
        <v>347</v>
      </c>
      <c r="B1129" s="258" t="s">
        <v>1784</v>
      </c>
      <c r="C1129" s="265" t="s">
        <v>1785</v>
      </c>
      <c r="D1129" s="259" t="s">
        <v>886</v>
      </c>
      <c r="E1129" s="260">
        <v>3</v>
      </c>
      <c r="F1129" s="261"/>
      <c r="G1129" s="262">
        <f>ROUND(E1129*F1129,2)</f>
        <v>0</v>
      </c>
      <c r="H1129" s="261"/>
      <c r="I1129" s="262">
        <f>ROUND(E1129*H1129,2)</f>
        <v>0</v>
      </c>
      <c r="J1129" s="261"/>
      <c r="K1129" s="262">
        <f>ROUND(E1129*J1129,2)</f>
        <v>0</v>
      </c>
      <c r="L1129" s="262">
        <v>21</v>
      </c>
      <c r="M1129" s="262">
        <f>G1129*(1+L1129/100)</f>
        <v>0</v>
      </c>
      <c r="N1129" s="260">
        <v>0</v>
      </c>
      <c r="O1129" s="260">
        <f>ROUND(E1129*N1129,2)</f>
        <v>0</v>
      </c>
      <c r="P1129" s="260">
        <v>0</v>
      </c>
      <c r="Q1129" s="260">
        <f>ROUND(E1129*P1129,2)</f>
        <v>0</v>
      </c>
      <c r="R1129" s="262"/>
      <c r="S1129" s="262" t="s">
        <v>316</v>
      </c>
      <c r="T1129" s="263" t="s">
        <v>281</v>
      </c>
      <c r="U1129" s="222">
        <v>0</v>
      </c>
      <c r="V1129" s="222">
        <f>ROUND(E1129*U1129,2)</f>
        <v>0</v>
      </c>
      <c r="W1129" s="222"/>
      <c r="X1129" s="222" t="s">
        <v>399</v>
      </c>
      <c r="Y1129" s="222" t="s">
        <v>283</v>
      </c>
      <c r="Z1129" s="212"/>
      <c r="AA1129" s="212"/>
      <c r="AB1129" s="212"/>
      <c r="AC1129" s="212"/>
      <c r="AD1129" s="212"/>
      <c r="AE1129" s="212"/>
      <c r="AF1129" s="212"/>
      <c r="AG1129" s="212" t="s">
        <v>400</v>
      </c>
      <c r="AH1129" s="212"/>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1" x14ac:dyDescent="0.2">
      <c r="A1130" s="257">
        <v>348</v>
      </c>
      <c r="B1130" s="258" t="s">
        <v>1786</v>
      </c>
      <c r="C1130" s="265" t="s">
        <v>1787</v>
      </c>
      <c r="D1130" s="259" t="s">
        <v>886</v>
      </c>
      <c r="E1130" s="260">
        <v>1</v>
      </c>
      <c r="F1130" s="261"/>
      <c r="G1130" s="262">
        <f>ROUND(E1130*F1130,2)</f>
        <v>0</v>
      </c>
      <c r="H1130" s="261"/>
      <c r="I1130" s="262">
        <f>ROUND(E1130*H1130,2)</f>
        <v>0</v>
      </c>
      <c r="J1130" s="261"/>
      <c r="K1130" s="262">
        <f>ROUND(E1130*J1130,2)</f>
        <v>0</v>
      </c>
      <c r="L1130" s="262">
        <v>21</v>
      </c>
      <c r="M1130" s="262">
        <f>G1130*(1+L1130/100)</f>
        <v>0</v>
      </c>
      <c r="N1130" s="260">
        <v>0</v>
      </c>
      <c r="O1130" s="260">
        <f>ROUND(E1130*N1130,2)</f>
        <v>0</v>
      </c>
      <c r="P1130" s="260">
        <v>0</v>
      </c>
      <c r="Q1130" s="260">
        <f>ROUND(E1130*P1130,2)</f>
        <v>0</v>
      </c>
      <c r="R1130" s="262"/>
      <c r="S1130" s="262" t="s">
        <v>316</v>
      </c>
      <c r="T1130" s="263" t="s">
        <v>281</v>
      </c>
      <c r="U1130" s="222">
        <v>0</v>
      </c>
      <c r="V1130" s="222">
        <f>ROUND(E1130*U1130,2)</f>
        <v>0</v>
      </c>
      <c r="W1130" s="222"/>
      <c r="X1130" s="222" t="s">
        <v>399</v>
      </c>
      <c r="Y1130" s="222" t="s">
        <v>283</v>
      </c>
      <c r="Z1130" s="212"/>
      <c r="AA1130" s="212"/>
      <c r="AB1130" s="212"/>
      <c r="AC1130" s="212"/>
      <c r="AD1130" s="212"/>
      <c r="AE1130" s="212"/>
      <c r="AF1130" s="212"/>
      <c r="AG1130" s="212" t="s">
        <v>400</v>
      </c>
      <c r="AH1130" s="212"/>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1" x14ac:dyDescent="0.2">
      <c r="A1131" s="257">
        <v>349</v>
      </c>
      <c r="B1131" s="258" t="s">
        <v>1788</v>
      </c>
      <c r="C1131" s="265" t="s">
        <v>1789</v>
      </c>
      <c r="D1131" s="259" t="s">
        <v>886</v>
      </c>
      <c r="E1131" s="260">
        <v>3</v>
      </c>
      <c r="F1131" s="261"/>
      <c r="G1131" s="262">
        <f>ROUND(E1131*F1131,2)</f>
        <v>0</v>
      </c>
      <c r="H1131" s="261"/>
      <c r="I1131" s="262">
        <f>ROUND(E1131*H1131,2)</f>
        <v>0</v>
      </c>
      <c r="J1131" s="261"/>
      <c r="K1131" s="262">
        <f>ROUND(E1131*J1131,2)</f>
        <v>0</v>
      </c>
      <c r="L1131" s="262">
        <v>21</v>
      </c>
      <c r="M1131" s="262">
        <f>G1131*(1+L1131/100)</f>
        <v>0</v>
      </c>
      <c r="N1131" s="260">
        <v>0</v>
      </c>
      <c r="O1131" s="260">
        <f>ROUND(E1131*N1131,2)</f>
        <v>0</v>
      </c>
      <c r="P1131" s="260">
        <v>0</v>
      </c>
      <c r="Q1131" s="260">
        <f>ROUND(E1131*P1131,2)</f>
        <v>0</v>
      </c>
      <c r="R1131" s="262"/>
      <c r="S1131" s="262" t="s">
        <v>316</v>
      </c>
      <c r="T1131" s="263" t="s">
        <v>281</v>
      </c>
      <c r="U1131" s="222">
        <v>0</v>
      </c>
      <c r="V1131" s="222">
        <f>ROUND(E1131*U1131,2)</f>
        <v>0</v>
      </c>
      <c r="W1131" s="222"/>
      <c r="X1131" s="222" t="s">
        <v>399</v>
      </c>
      <c r="Y1131" s="222" t="s">
        <v>283</v>
      </c>
      <c r="Z1131" s="212"/>
      <c r="AA1131" s="212"/>
      <c r="AB1131" s="212"/>
      <c r="AC1131" s="212"/>
      <c r="AD1131" s="212"/>
      <c r="AE1131" s="212"/>
      <c r="AF1131" s="212"/>
      <c r="AG1131" s="212" t="s">
        <v>400</v>
      </c>
      <c r="AH1131" s="212"/>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1" x14ac:dyDescent="0.2">
      <c r="A1132" s="257">
        <v>350</v>
      </c>
      <c r="B1132" s="258" t="s">
        <v>1790</v>
      </c>
      <c r="C1132" s="265" t="s">
        <v>1791</v>
      </c>
      <c r="D1132" s="259" t="s">
        <v>886</v>
      </c>
      <c r="E1132" s="260">
        <v>1</v>
      </c>
      <c r="F1132" s="261"/>
      <c r="G1132" s="262">
        <f>ROUND(E1132*F1132,2)</f>
        <v>0</v>
      </c>
      <c r="H1132" s="261"/>
      <c r="I1132" s="262">
        <f>ROUND(E1132*H1132,2)</f>
        <v>0</v>
      </c>
      <c r="J1132" s="261"/>
      <c r="K1132" s="262">
        <f>ROUND(E1132*J1132,2)</f>
        <v>0</v>
      </c>
      <c r="L1132" s="262">
        <v>21</v>
      </c>
      <c r="M1132" s="262">
        <f>G1132*(1+L1132/100)</f>
        <v>0</v>
      </c>
      <c r="N1132" s="260">
        <v>0</v>
      </c>
      <c r="O1132" s="260">
        <f>ROUND(E1132*N1132,2)</f>
        <v>0</v>
      </c>
      <c r="P1132" s="260">
        <v>0</v>
      </c>
      <c r="Q1132" s="260">
        <f>ROUND(E1132*P1132,2)</f>
        <v>0</v>
      </c>
      <c r="R1132" s="262"/>
      <c r="S1132" s="262" t="s">
        <v>316</v>
      </c>
      <c r="T1132" s="263" t="s">
        <v>281</v>
      </c>
      <c r="U1132" s="222">
        <v>0</v>
      </c>
      <c r="V1132" s="222">
        <f>ROUND(E1132*U1132,2)</f>
        <v>0</v>
      </c>
      <c r="W1132" s="222"/>
      <c r="X1132" s="222" t="s">
        <v>399</v>
      </c>
      <c r="Y1132" s="222" t="s">
        <v>283</v>
      </c>
      <c r="Z1132" s="212"/>
      <c r="AA1132" s="212"/>
      <c r="AB1132" s="212"/>
      <c r="AC1132" s="212"/>
      <c r="AD1132" s="212"/>
      <c r="AE1132" s="212"/>
      <c r="AF1132" s="212"/>
      <c r="AG1132" s="212" t="s">
        <v>400</v>
      </c>
      <c r="AH1132" s="212"/>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1" x14ac:dyDescent="0.2">
      <c r="A1133" s="236">
        <v>351</v>
      </c>
      <c r="B1133" s="237" t="s">
        <v>1792</v>
      </c>
      <c r="C1133" s="247" t="s">
        <v>1793</v>
      </c>
      <c r="D1133" s="238" t="s">
        <v>886</v>
      </c>
      <c r="E1133" s="239">
        <v>3</v>
      </c>
      <c r="F1133" s="240"/>
      <c r="G1133" s="241">
        <f>ROUND(E1133*F1133,2)</f>
        <v>0</v>
      </c>
      <c r="H1133" s="240"/>
      <c r="I1133" s="241">
        <f>ROUND(E1133*H1133,2)</f>
        <v>0</v>
      </c>
      <c r="J1133" s="240"/>
      <c r="K1133" s="241">
        <f>ROUND(E1133*J1133,2)</f>
        <v>0</v>
      </c>
      <c r="L1133" s="241">
        <v>21</v>
      </c>
      <c r="M1133" s="241">
        <f>G1133*(1+L1133/100)</f>
        <v>0</v>
      </c>
      <c r="N1133" s="239">
        <v>0</v>
      </c>
      <c r="O1133" s="239">
        <f>ROUND(E1133*N1133,2)</f>
        <v>0</v>
      </c>
      <c r="P1133" s="239">
        <v>0</v>
      </c>
      <c r="Q1133" s="239">
        <f>ROUND(E1133*P1133,2)</f>
        <v>0</v>
      </c>
      <c r="R1133" s="241"/>
      <c r="S1133" s="241" t="s">
        <v>316</v>
      </c>
      <c r="T1133" s="242" t="s">
        <v>281</v>
      </c>
      <c r="U1133" s="222">
        <v>0</v>
      </c>
      <c r="V1133" s="222">
        <f>ROUND(E1133*U1133,2)</f>
        <v>0</v>
      </c>
      <c r="W1133" s="222"/>
      <c r="X1133" s="222" t="s">
        <v>399</v>
      </c>
      <c r="Y1133" s="222" t="s">
        <v>283</v>
      </c>
      <c r="Z1133" s="212"/>
      <c r="AA1133" s="212"/>
      <c r="AB1133" s="212"/>
      <c r="AC1133" s="212"/>
      <c r="AD1133" s="212"/>
      <c r="AE1133" s="212"/>
      <c r="AF1133" s="212"/>
      <c r="AG1133" s="212" t="s">
        <v>400</v>
      </c>
      <c r="AH1133" s="212"/>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2" x14ac:dyDescent="0.2">
      <c r="A1134" s="219"/>
      <c r="B1134" s="220"/>
      <c r="C1134" s="249" t="s">
        <v>1794</v>
      </c>
      <c r="D1134" s="226"/>
      <c r="E1134" s="227"/>
      <c r="F1134" s="222"/>
      <c r="G1134" s="222"/>
      <c r="H1134" s="222"/>
      <c r="I1134" s="222"/>
      <c r="J1134" s="222"/>
      <c r="K1134" s="222"/>
      <c r="L1134" s="222"/>
      <c r="M1134" s="222"/>
      <c r="N1134" s="221"/>
      <c r="O1134" s="221"/>
      <c r="P1134" s="221"/>
      <c r="Q1134" s="221"/>
      <c r="R1134" s="222"/>
      <c r="S1134" s="222"/>
      <c r="T1134" s="222"/>
      <c r="U1134" s="222"/>
      <c r="V1134" s="222"/>
      <c r="W1134" s="222"/>
      <c r="X1134" s="222"/>
      <c r="Y1134" s="222"/>
      <c r="Z1134" s="212"/>
      <c r="AA1134" s="212"/>
      <c r="AB1134" s="212"/>
      <c r="AC1134" s="212"/>
      <c r="AD1134" s="212"/>
      <c r="AE1134" s="212"/>
      <c r="AF1134" s="212"/>
      <c r="AG1134" s="212" t="s">
        <v>288</v>
      </c>
      <c r="AH1134" s="212">
        <v>0</v>
      </c>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3" x14ac:dyDescent="0.2">
      <c r="A1135" s="219"/>
      <c r="B1135" s="220"/>
      <c r="C1135" s="249" t="s">
        <v>1795</v>
      </c>
      <c r="D1135" s="226"/>
      <c r="E1135" s="227"/>
      <c r="F1135" s="222"/>
      <c r="G1135" s="222"/>
      <c r="H1135" s="222"/>
      <c r="I1135" s="222"/>
      <c r="J1135" s="222"/>
      <c r="K1135" s="222"/>
      <c r="L1135" s="222"/>
      <c r="M1135" s="222"/>
      <c r="N1135" s="221"/>
      <c r="O1135" s="221"/>
      <c r="P1135" s="221"/>
      <c r="Q1135" s="221"/>
      <c r="R1135" s="222"/>
      <c r="S1135" s="222"/>
      <c r="T1135" s="222"/>
      <c r="U1135" s="222"/>
      <c r="V1135" s="222"/>
      <c r="W1135" s="222"/>
      <c r="X1135" s="222"/>
      <c r="Y1135" s="222"/>
      <c r="Z1135" s="212"/>
      <c r="AA1135" s="212"/>
      <c r="AB1135" s="212"/>
      <c r="AC1135" s="212"/>
      <c r="AD1135" s="212"/>
      <c r="AE1135" s="212"/>
      <c r="AF1135" s="212"/>
      <c r="AG1135" s="212" t="s">
        <v>288</v>
      </c>
      <c r="AH1135" s="212">
        <v>0</v>
      </c>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outlineLevel="3" x14ac:dyDescent="0.2">
      <c r="A1136" s="219"/>
      <c r="B1136" s="220"/>
      <c r="C1136" s="249" t="s">
        <v>1796</v>
      </c>
      <c r="D1136" s="226"/>
      <c r="E1136" s="227">
        <v>3</v>
      </c>
      <c r="F1136" s="222"/>
      <c r="G1136" s="222"/>
      <c r="H1136" s="222"/>
      <c r="I1136" s="222"/>
      <c r="J1136" s="222"/>
      <c r="K1136" s="222"/>
      <c r="L1136" s="222"/>
      <c r="M1136" s="222"/>
      <c r="N1136" s="221"/>
      <c r="O1136" s="221"/>
      <c r="P1136" s="221"/>
      <c r="Q1136" s="221"/>
      <c r="R1136" s="222"/>
      <c r="S1136" s="222"/>
      <c r="T1136" s="222"/>
      <c r="U1136" s="222"/>
      <c r="V1136" s="222"/>
      <c r="W1136" s="222"/>
      <c r="X1136" s="222"/>
      <c r="Y1136" s="222"/>
      <c r="Z1136" s="212"/>
      <c r="AA1136" s="212"/>
      <c r="AB1136" s="212"/>
      <c r="AC1136" s="212"/>
      <c r="AD1136" s="212"/>
      <c r="AE1136" s="212"/>
      <c r="AF1136" s="212"/>
      <c r="AG1136" s="212" t="s">
        <v>288</v>
      </c>
      <c r="AH1136" s="212">
        <v>0</v>
      </c>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1" x14ac:dyDescent="0.2">
      <c r="A1137" s="257">
        <v>352</v>
      </c>
      <c r="B1137" s="258" t="s">
        <v>1797</v>
      </c>
      <c r="C1137" s="265" t="s">
        <v>1798</v>
      </c>
      <c r="D1137" s="259" t="s">
        <v>886</v>
      </c>
      <c r="E1137" s="260">
        <v>1</v>
      </c>
      <c r="F1137" s="261"/>
      <c r="G1137" s="262">
        <f>ROUND(E1137*F1137,2)</f>
        <v>0</v>
      </c>
      <c r="H1137" s="261"/>
      <c r="I1137" s="262">
        <f>ROUND(E1137*H1137,2)</f>
        <v>0</v>
      </c>
      <c r="J1137" s="261"/>
      <c r="K1137" s="262">
        <f>ROUND(E1137*J1137,2)</f>
        <v>0</v>
      </c>
      <c r="L1137" s="262">
        <v>21</v>
      </c>
      <c r="M1137" s="262">
        <f>G1137*(1+L1137/100)</f>
        <v>0</v>
      </c>
      <c r="N1137" s="260">
        <v>0</v>
      </c>
      <c r="O1137" s="260">
        <f>ROUND(E1137*N1137,2)</f>
        <v>0</v>
      </c>
      <c r="P1137" s="260">
        <v>0</v>
      </c>
      <c r="Q1137" s="260">
        <f>ROUND(E1137*P1137,2)</f>
        <v>0</v>
      </c>
      <c r="R1137" s="262"/>
      <c r="S1137" s="262" t="s">
        <v>316</v>
      </c>
      <c r="T1137" s="263" t="s">
        <v>281</v>
      </c>
      <c r="U1137" s="222">
        <v>0</v>
      </c>
      <c r="V1137" s="222">
        <f>ROUND(E1137*U1137,2)</f>
        <v>0</v>
      </c>
      <c r="W1137" s="222"/>
      <c r="X1137" s="222" t="s">
        <v>399</v>
      </c>
      <c r="Y1137" s="222" t="s">
        <v>283</v>
      </c>
      <c r="Z1137" s="212"/>
      <c r="AA1137" s="212"/>
      <c r="AB1137" s="212"/>
      <c r="AC1137" s="212"/>
      <c r="AD1137" s="212"/>
      <c r="AE1137" s="212"/>
      <c r="AF1137" s="212"/>
      <c r="AG1137" s="212" t="s">
        <v>400</v>
      </c>
      <c r="AH1137" s="212"/>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outlineLevel="1" x14ac:dyDescent="0.2">
      <c r="A1138" s="257">
        <v>353</v>
      </c>
      <c r="B1138" s="258" t="s">
        <v>1799</v>
      </c>
      <c r="C1138" s="265" t="s">
        <v>1800</v>
      </c>
      <c r="D1138" s="259" t="s">
        <v>886</v>
      </c>
      <c r="E1138" s="260">
        <v>1</v>
      </c>
      <c r="F1138" s="261"/>
      <c r="G1138" s="262">
        <f>ROUND(E1138*F1138,2)</f>
        <v>0</v>
      </c>
      <c r="H1138" s="261"/>
      <c r="I1138" s="262">
        <f>ROUND(E1138*H1138,2)</f>
        <v>0</v>
      </c>
      <c r="J1138" s="261"/>
      <c r="K1138" s="262">
        <f>ROUND(E1138*J1138,2)</f>
        <v>0</v>
      </c>
      <c r="L1138" s="262">
        <v>21</v>
      </c>
      <c r="M1138" s="262">
        <f>G1138*(1+L1138/100)</f>
        <v>0</v>
      </c>
      <c r="N1138" s="260">
        <v>0</v>
      </c>
      <c r="O1138" s="260">
        <f>ROUND(E1138*N1138,2)</f>
        <v>0</v>
      </c>
      <c r="P1138" s="260">
        <v>0</v>
      </c>
      <c r="Q1138" s="260">
        <f>ROUND(E1138*P1138,2)</f>
        <v>0</v>
      </c>
      <c r="R1138" s="262"/>
      <c r="S1138" s="262" t="s">
        <v>316</v>
      </c>
      <c r="T1138" s="263" t="s">
        <v>281</v>
      </c>
      <c r="U1138" s="222">
        <v>0</v>
      </c>
      <c r="V1138" s="222">
        <f>ROUND(E1138*U1138,2)</f>
        <v>0</v>
      </c>
      <c r="W1138" s="222"/>
      <c r="X1138" s="222" t="s">
        <v>399</v>
      </c>
      <c r="Y1138" s="222" t="s">
        <v>283</v>
      </c>
      <c r="Z1138" s="212"/>
      <c r="AA1138" s="212"/>
      <c r="AB1138" s="212"/>
      <c r="AC1138" s="212"/>
      <c r="AD1138" s="212"/>
      <c r="AE1138" s="212"/>
      <c r="AF1138" s="212"/>
      <c r="AG1138" s="212" t="s">
        <v>400</v>
      </c>
      <c r="AH1138" s="212"/>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1" x14ac:dyDescent="0.2">
      <c r="A1139" s="236">
        <v>354</v>
      </c>
      <c r="B1139" s="237" t="s">
        <v>1801</v>
      </c>
      <c r="C1139" s="247" t="s">
        <v>1802</v>
      </c>
      <c r="D1139" s="238" t="s">
        <v>886</v>
      </c>
      <c r="E1139" s="239">
        <v>1</v>
      </c>
      <c r="F1139" s="240"/>
      <c r="G1139" s="241">
        <f>ROUND(E1139*F1139,2)</f>
        <v>0</v>
      </c>
      <c r="H1139" s="240"/>
      <c r="I1139" s="241">
        <f>ROUND(E1139*H1139,2)</f>
        <v>0</v>
      </c>
      <c r="J1139" s="240"/>
      <c r="K1139" s="241">
        <f>ROUND(E1139*J1139,2)</f>
        <v>0</v>
      </c>
      <c r="L1139" s="241">
        <v>21</v>
      </c>
      <c r="M1139" s="241">
        <f>G1139*(1+L1139/100)</f>
        <v>0</v>
      </c>
      <c r="N1139" s="239">
        <v>0</v>
      </c>
      <c r="O1139" s="239">
        <f>ROUND(E1139*N1139,2)</f>
        <v>0</v>
      </c>
      <c r="P1139" s="239">
        <v>0</v>
      </c>
      <c r="Q1139" s="239">
        <f>ROUND(E1139*P1139,2)</f>
        <v>0</v>
      </c>
      <c r="R1139" s="241"/>
      <c r="S1139" s="241" t="s">
        <v>316</v>
      </c>
      <c r="T1139" s="242" t="s">
        <v>281</v>
      </c>
      <c r="U1139" s="222">
        <v>0</v>
      </c>
      <c r="V1139" s="222">
        <f>ROUND(E1139*U1139,2)</f>
        <v>0</v>
      </c>
      <c r="W1139" s="222"/>
      <c r="X1139" s="222" t="s">
        <v>399</v>
      </c>
      <c r="Y1139" s="222" t="s">
        <v>283</v>
      </c>
      <c r="Z1139" s="212"/>
      <c r="AA1139" s="212"/>
      <c r="AB1139" s="212"/>
      <c r="AC1139" s="212"/>
      <c r="AD1139" s="212"/>
      <c r="AE1139" s="212"/>
      <c r="AF1139" s="212"/>
      <c r="AG1139" s="212" t="s">
        <v>400</v>
      </c>
      <c r="AH1139" s="212"/>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2" x14ac:dyDescent="0.2">
      <c r="A1140" s="219"/>
      <c r="B1140" s="220"/>
      <c r="C1140" s="249" t="s">
        <v>1803</v>
      </c>
      <c r="D1140" s="226"/>
      <c r="E1140" s="227"/>
      <c r="F1140" s="222"/>
      <c r="G1140" s="222"/>
      <c r="H1140" s="222"/>
      <c r="I1140" s="222"/>
      <c r="J1140" s="222"/>
      <c r="K1140" s="222"/>
      <c r="L1140" s="222"/>
      <c r="M1140" s="222"/>
      <c r="N1140" s="221"/>
      <c r="O1140" s="221"/>
      <c r="P1140" s="221"/>
      <c r="Q1140" s="221"/>
      <c r="R1140" s="222"/>
      <c r="S1140" s="222"/>
      <c r="T1140" s="222"/>
      <c r="U1140" s="222"/>
      <c r="V1140" s="222"/>
      <c r="W1140" s="222"/>
      <c r="X1140" s="222"/>
      <c r="Y1140" s="222"/>
      <c r="Z1140" s="212"/>
      <c r="AA1140" s="212"/>
      <c r="AB1140" s="212"/>
      <c r="AC1140" s="212"/>
      <c r="AD1140" s="212"/>
      <c r="AE1140" s="212"/>
      <c r="AF1140" s="212"/>
      <c r="AG1140" s="212" t="s">
        <v>288</v>
      </c>
      <c r="AH1140" s="212">
        <v>0</v>
      </c>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3" x14ac:dyDescent="0.2">
      <c r="A1141" s="219"/>
      <c r="B1141" s="220"/>
      <c r="C1141" s="249" t="s">
        <v>1804</v>
      </c>
      <c r="D1141" s="226"/>
      <c r="E1141" s="227"/>
      <c r="F1141" s="222"/>
      <c r="G1141" s="222"/>
      <c r="H1141" s="222"/>
      <c r="I1141" s="222"/>
      <c r="J1141" s="222"/>
      <c r="K1141" s="222"/>
      <c r="L1141" s="222"/>
      <c r="M1141" s="222"/>
      <c r="N1141" s="221"/>
      <c r="O1141" s="221"/>
      <c r="P1141" s="221"/>
      <c r="Q1141" s="221"/>
      <c r="R1141" s="222"/>
      <c r="S1141" s="222"/>
      <c r="T1141" s="222"/>
      <c r="U1141" s="222"/>
      <c r="V1141" s="222"/>
      <c r="W1141" s="222"/>
      <c r="X1141" s="222"/>
      <c r="Y1141" s="222"/>
      <c r="Z1141" s="212"/>
      <c r="AA1141" s="212"/>
      <c r="AB1141" s="212"/>
      <c r="AC1141" s="212"/>
      <c r="AD1141" s="212"/>
      <c r="AE1141" s="212"/>
      <c r="AF1141" s="212"/>
      <c r="AG1141" s="212" t="s">
        <v>288</v>
      </c>
      <c r="AH1141" s="212">
        <v>0</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outlineLevel="3" x14ac:dyDescent="0.2">
      <c r="A1142" s="219"/>
      <c r="B1142" s="220"/>
      <c r="C1142" s="249" t="s">
        <v>1805</v>
      </c>
      <c r="D1142" s="226"/>
      <c r="E1142" s="227"/>
      <c r="F1142" s="222"/>
      <c r="G1142" s="222"/>
      <c r="H1142" s="222"/>
      <c r="I1142" s="222"/>
      <c r="J1142" s="222"/>
      <c r="K1142" s="222"/>
      <c r="L1142" s="222"/>
      <c r="M1142" s="222"/>
      <c r="N1142" s="221"/>
      <c r="O1142" s="221"/>
      <c r="P1142" s="221"/>
      <c r="Q1142" s="221"/>
      <c r="R1142" s="222"/>
      <c r="S1142" s="222"/>
      <c r="T1142" s="222"/>
      <c r="U1142" s="222"/>
      <c r="V1142" s="222"/>
      <c r="W1142" s="222"/>
      <c r="X1142" s="222"/>
      <c r="Y1142" s="222"/>
      <c r="Z1142" s="212"/>
      <c r="AA1142" s="212"/>
      <c r="AB1142" s="212"/>
      <c r="AC1142" s="212"/>
      <c r="AD1142" s="212"/>
      <c r="AE1142" s="212"/>
      <c r="AF1142" s="212"/>
      <c r="AG1142" s="212" t="s">
        <v>288</v>
      </c>
      <c r="AH1142" s="212">
        <v>0</v>
      </c>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3" x14ac:dyDescent="0.2">
      <c r="A1143" s="219"/>
      <c r="B1143" s="220"/>
      <c r="C1143" s="249" t="s">
        <v>1806</v>
      </c>
      <c r="D1143" s="226"/>
      <c r="E1143" s="227"/>
      <c r="F1143" s="222"/>
      <c r="G1143" s="222"/>
      <c r="H1143" s="222"/>
      <c r="I1143" s="222"/>
      <c r="J1143" s="222"/>
      <c r="K1143" s="222"/>
      <c r="L1143" s="222"/>
      <c r="M1143" s="222"/>
      <c r="N1143" s="221"/>
      <c r="O1143" s="221"/>
      <c r="P1143" s="221"/>
      <c r="Q1143" s="221"/>
      <c r="R1143" s="222"/>
      <c r="S1143" s="222"/>
      <c r="T1143" s="222"/>
      <c r="U1143" s="222"/>
      <c r="V1143" s="222"/>
      <c r="W1143" s="222"/>
      <c r="X1143" s="222"/>
      <c r="Y1143" s="222"/>
      <c r="Z1143" s="212"/>
      <c r="AA1143" s="212"/>
      <c r="AB1143" s="212"/>
      <c r="AC1143" s="212"/>
      <c r="AD1143" s="212"/>
      <c r="AE1143" s="212"/>
      <c r="AF1143" s="212"/>
      <c r="AG1143" s="212" t="s">
        <v>288</v>
      </c>
      <c r="AH1143" s="212">
        <v>0</v>
      </c>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3" x14ac:dyDescent="0.2">
      <c r="A1144" s="219"/>
      <c r="B1144" s="220"/>
      <c r="C1144" s="249" t="s">
        <v>1807</v>
      </c>
      <c r="D1144" s="226"/>
      <c r="E1144" s="227"/>
      <c r="F1144" s="222"/>
      <c r="G1144" s="222"/>
      <c r="H1144" s="222"/>
      <c r="I1144" s="222"/>
      <c r="J1144" s="222"/>
      <c r="K1144" s="222"/>
      <c r="L1144" s="222"/>
      <c r="M1144" s="222"/>
      <c r="N1144" s="221"/>
      <c r="O1144" s="221"/>
      <c r="P1144" s="221"/>
      <c r="Q1144" s="221"/>
      <c r="R1144" s="222"/>
      <c r="S1144" s="222"/>
      <c r="T1144" s="222"/>
      <c r="U1144" s="222"/>
      <c r="V1144" s="222"/>
      <c r="W1144" s="222"/>
      <c r="X1144" s="222"/>
      <c r="Y1144" s="222"/>
      <c r="Z1144" s="212"/>
      <c r="AA1144" s="212"/>
      <c r="AB1144" s="212"/>
      <c r="AC1144" s="212"/>
      <c r="AD1144" s="212"/>
      <c r="AE1144" s="212"/>
      <c r="AF1144" s="212"/>
      <c r="AG1144" s="212" t="s">
        <v>288</v>
      </c>
      <c r="AH1144" s="212">
        <v>0</v>
      </c>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3" x14ac:dyDescent="0.2">
      <c r="A1145" s="219"/>
      <c r="B1145" s="220"/>
      <c r="C1145" s="249" t="s">
        <v>1808</v>
      </c>
      <c r="D1145" s="226"/>
      <c r="E1145" s="227"/>
      <c r="F1145" s="222"/>
      <c r="G1145" s="222"/>
      <c r="H1145" s="222"/>
      <c r="I1145" s="222"/>
      <c r="J1145" s="222"/>
      <c r="K1145" s="222"/>
      <c r="L1145" s="222"/>
      <c r="M1145" s="222"/>
      <c r="N1145" s="221"/>
      <c r="O1145" s="221"/>
      <c r="P1145" s="221"/>
      <c r="Q1145" s="221"/>
      <c r="R1145" s="222"/>
      <c r="S1145" s="222"/>
      <c r="T1145" s="222"/>
      <c r="U1145" s="222"/>
      <c r="V1145" s="222"/>
      <c r="W1145" s="222"/>
      <c r="X1145" s="222"/>
      <c r="Y1145" s="222"/>
      <c r="Z1145" s="212"/>
      <c r="AA1145" s="212"/>
      <c r="AB1145" s="212"/>
      <c r="AC1145" s="212"/>
      <c r="AD1145" s="212"/>
      <c r="AE1145" s="212"/>
      <c r="AF1145" s="212"/>
      <c r="AG1145" s="212" t="s">
        <v>288</v>
      </c>
      <c r="AH1145" s="212">
        <v>0</v>
      </c>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outlineLevel="3" x14ac:dyDescent="0.2">
      <c r="A1146" s="219"/>
      <c r="B1146" s="220"/>
      <c r="C1146" s="249" t="s">
        <v>1809</v>
      </c>
      <c r="D1146" s="226"/>
      <c r="E1146" s="227"/>
      <c r="F1146" s="222"/>
      <c r="G1146" s="222"/>
      <c r="H1146" s="222"/>
      <c r="I1146" s="222"/>
      <c r="J1146" s="222"/>
      <c r="K1146" s="222"/>
      <c r="L1146" s="222"/>
      <c r="M1146" s="222"/>
      <c r="N1146" s="221"/>
      <c r="O1146" s="221"/>
      <c r="P1146" s="221"/>
      <c r="Q1146" s="221"/>
      <c r="R1146" s="222"/>
      <c r="S1146" s="222"/>
      <c r="T1146" s="222"/>
      <c r="U1146" s="222"/>
      <c r="V1146" s="222"/>
      <c r="W1146" s="222"/>
      <c r="X1146" s="222"/>
      <c r="Y1146" s="222"/>
      <c r="Z1146" s="212"/>
      <c r="AA1146" s="212"/>
      <c r="AB1146" s="212"/>
      <c r="AC1146" s="212"/>
      <c r="AD1146" s="212"/>
      <c r="AE1146" s="212"/>
      <c r="AF1146" s="212"/>
      <c r="AG1146" s="212" t="s">
        <v>288</v>
      </c>
      <c r="AH1146" s="212">
        <v>0</v>
      </c>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row>
    <row r="1147" spans="1:60" outlineLevel="3" x14ac:dyDescent="0.2">
      <c r="A1147" s="219"/>
      <c r="B1147" s="220"/>
      <c r="C1147" s="249" t="s">
        <v>1810</v>
      </c>
      <c r="D1147" s="226"/>
      <c r="E1147" s="227"/>
      <c r="F1147" s="222"/>
      <c r="G1147" s="222"/>
      <c r="H1147" s="222"/>
      <c r="I1147" s="222"/>
      <c r="J1147" s="222"/>
      <c r="K1147" s="222"/>
      <c r="L1147" s="222"/>
      <c r="M1147" s="222"/>
      <c r="N1147" s="221"/>
      <c r="O1147" s="221"/>
      <c r="P1147" s="221"/>
      <c r="Q1147" s="221"/>
      <c r="R1147" s="222"/>
      <c r="S1147" s="222"/>
      <c r="T1147" s="222"/>
      <c r="U1147" s="222"/>
      <c r="V1147" s="222"/>
      <c r="W1147" s="222"/>
      <c r="X1147" s="222"/>
      <c r="Y1147" s="222"/>
      <c r="Z1147" s="212"/>
      <c r="AA1147" s="212"/>
      <c r="AB1147" s="212"/>
      <c r="AC1147" s="212"/>
      <c r="AD1147" s="212"/>
      <c r="AE1147" s="212"/>
      <c r="AF1147" s="212"/>
      <c r="AG1147" s="212" t="s">
        <v>288</v>
      </c>
      <c r="AH1147" s="212">
        <v>0</v>
      </c>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3" x14ac:dyDescent="0.2">
      <c r="A1148" s="219"/>
      <c r="B1148" s="220"/>
      <c r="C1148" s="249" t="s">
        <v>387</v>
      </c>
      <c r="D1148" s="226"/>
      <c r="E1148" s="227">
        <v>1</v>
      </c>
      <c r="F1148" s="222"/>
      <c r="G1148" s="222"/>
      <c r="H1148" s="222"/>
      <c r="I1148" s="222"/>
      <c r="J1148" s="222"/>
      <c r="K1148" s="222"/>
      <c r="L1148" s="222"/>
      <c r="M1148" s="222"/>
      <c r="N1148" s="221"/>
      <c r="O1148" s="221"/>
      <c r="P1148" s="221"/>
      <c r="Q1148" s="221"/>
      <c r="R1148" s="222"/>
      <c r="S1148" s="222"/>
      <c r="T1148" s="222"/>
      <c r="U1148" s="222"/>
      <c r="V1148" s="222"/>
      <c r="W1148" s="222"/>
      <c r="X1148" s="222"/>
      <c r="Y1148" s="222"/>
      <c r="Z1148" s="212"/>
      <c r="AA1148" s="212"/>
      <c r="AB1148" s="212"/>
      <c r="AC1148" s="212"/>
      <c r="AD1148" s="212"/>
      <c r="AE1148" s="212"/>
      <c r="AF1148" s="212"/>
      <c r="AG1148" s="212" t="s">
        <v>288</v>
      </c>
      <c r="AH1148" s="212">
        <v>0</v>
      </c>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12"/>
      <c r="BB1148" s="212"/>
      <c r="BC1148" s="212"/>
      <c r="BD1148" s="212"/>
      <c r="BE1148" s="212"/>
      <c r="BF1148" s="212"/>
      <c r="BG1148" s="212"/>
      <c r="BH1148" s="212"/>
    </row>
    <row r="1149" spans="1:60" ht="22.5" outlineLevel="1" x14ac:dyDescent="0.2">
      <c r="A1149" s="236">
        <v>355</v>
      </c>
      <c r="B1149" s="237" t="s">
        <v>1811</v>
      </c>
      <c r="C1149" s="247" t="s">
        <v>1812</v>
      </c>
      <c r="D1149" s="238" t="s">
        <v>886</v>
      </c>
      <c r="E1149" s="239">
        <v>1</v>
      </c>
      <c r="F1149" s="240"/>
      <c r="G1149" s="241">
        <f>ROUND(E1149*F1149,2)</f>
        <v>0</v>
      </c>
      <c r="H1149" s="240"/>
      <c r="I1149" s="241">
        <f>ROUND(E1149*H1149,2)</f>
        <v>0</v>
      </c>
      <c r="J1149" s="240"/>
      <c r="K1149" s="241">
        <f>ROUND(E1149*J1149,2)</f>
        <v>0</v>
      </c>
      <c r="L1149" s="241">
        <v>21</v>
      </c>
      <c r="M1149" s="241">
        <f>G1149*(1+L1149/100)</f>
        <v>0</v>
      </c>
      <c r="N1149" s="239">
        <v>0</v>
      </c>
      <c r="O1149" s="239">
        <f>ROUND(E1149*N1149,2)</f>
        <v>0</v>
      </c>
      <c r="P1149" s="239">
        <v>0</v>
      </c>
      <c r="Q1149" s="239">
        <f>ROUND(E1149*P1149,2)</f>
        <v>0</v>
      </c>
      <c r="R1149" s="241"/>
      <c r="S1149" s="241" t="s">
        <v>316</v>
      </c>
      <c r="T1149" s="242" t="s">
        <v>281</v>
      </c>
      <c r="U1149" s="222">
        <v>0</v>
      </c>
      <c r="V1149" s="222">
        <f>ROUND(E1149*U1149,2)</f>
        <v>0</v>
      </c>
      <c r="W1149" s="222"/>
      <c r="X1149" s="222" t="s">
        <v>399</v>
      </c>
      <c r="Y1149" s="222" t="s">
        <v>283</v>
      </c>
      <c r="Z1149" s="212"/>
      <c r="AA1149" s="212"/>
      <c r="AB1149" s="212"/>
      <c r="AC1149" s="212"/>
      <c r="AD1149" s="212"/>
      <c r="AE1149" s="212"/>
      <c r="AF1149" s="212"/>
      <c r="AG1149" s="212" t="s">
        <v>400</v>
      </c>
      <c r="AH1149" s="212"/>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2" x14ac:dyDescent="0.2">
      <c r="A1150" s="219"/>
      <c r="B1150" s="220"/>
      <c r="C1150" s="248" t="s">
        <v>1813</v>
      </c>
      <c r="D1150" s="244"/>
      <c r="E1150" s="244"/>
      <c r="F1150" s="244"/>
      <c r="G1150" s="244"/>
      <c r="H1150" s="222"/>
      <c r="I1150" s="222"/>
      <c r="J1150" s="222"/>
      <c r="K1150" s="222"/>
      <c r="L1150" s="222"/>
      <c r="M1150" s="222"/>
      <c r="N1150" s="221"/>
      <c r="O1150" s="221"/>
      <c r="P1150" s="221"/>
      <c r="Q1150" s="221"/>
      <c r="R1150" s="222"/>
      <c r="S1150" s="222"/>
      <c r="T1150" s="222"/>
      <c r="U1150" s="222"/>
      <c r="V1150" s="222"/>
      <c r="W1150" s="222"/>
      <c r="X1150" s="222"/>
      <c r="Y1150" s="222"/>
      <c r="Z1150" s="212"/>
      <c r="AA1150" s="212"/>
      <c r="AB1150" s="212"/>
      <c r="AC1150" s="212"/>
      <c r="AD1150" s="212"/>
      <c r="AE1150" s="212"/>
      <c r="AF1150" s="212"/>
      <c r="AG1150" s="212" t="s">
        <v>286</v>
      </c>
      <c r="AH1150" s="212"/>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3" x14ac:dyDescent="0.2">
      <c r="A1151" s="219"/>
      <c r="B1151" s="220"/>
      <c r="C1151" s="250" t="s">
        <v>1814</v>
      </c>
      <c r="D1151" s="245"/>
      <c r="E1151" s="245"/>
      <c r="F1151" s="245"/>
      <c r="G1151" s="245"/>
      <c r="H1151" s="222"/>
      <c r="I1151" s="222"/>
      <c r="J1151" s="222"/>
      <c r="K1151" s="222"/>
      <c r="L1151" s="222"/>
      <c r="M1151" s="222"/>
      <c r="N1151" s="221"/>
      <c r="O1151" s="221"/>
      <c r="P1151" s="221"/>
      <c r="Q1151" s="221"/>
      <c r="R1151" s="222"/>
      <c r="S1151" s="222"/>
      <c r="T1151" s="222"/>
      <c r="U1151" s="222"/>
      <c r="V1151" s="222"/>
      <c r="W1151" s="222"/>
      <c r="X1151" s="222"/>
      <c r="Y1151" s="222"/>
      <c r="Z1151" s="212"/>
      <c r="AA1151" s="212"/>
      <c r="AB1151" s="212"/>
      <c r="AC1151" s="212"/>
      <c r="AD1151" s="212"/>
      <c r="AE1151" s="212"/>
      <c r="AF1151" s="212"/>
      <c r="AG1151" s="212" t="s">
        <v>286</v>
      </c>
      <c r="AH1151" s="212"/>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12"/>
      <c r="BB1151" s="212"/>
      <c r="BC1151" s="212"/>
      <c r="BD1151" s="212"/>
      <c r="BE1151" s="212"/>
      <c r="BF1151" s="212"/>
      <c r="BG1151" s="212"/>
      <c r="BH1151" s="212"/>
    </row>
    <row r="1152" spans="1:60" outlineLevel="3" x14ac:dyDescent="0.2">
      <c r="A1152" s="219"/>
      <c r="B1152" s="220"/>
      <c r="C1152" s="250" t="s">
        <v>1725</v>
      </c>
      <c r="D1152" s="245"/>
      <c r="E1152" s="245"/>
      <c r="F1152" s="245"/>
      <c r="G1152" s="245"/>
      <c r="H1152" s="222"/>
      <c r="I1152" s="222"/>
      <c r="J1152" s="222"/>
      <c r="K1152" s="222"/>
      <c r="L1152" s="222"/>
      <c r="M1152" s="222"/>
      <c r="N1152" s="221"/>
      <c r="O1152" s="221"/>
      <c r="P1152" s="221"/>
      <c r="Q1152" s="221"/>
      <c r="R1152" s="222"/>
      <c r="S1152" s="222"/>
      <c r="T1152" s="222"/>
      <c r="U1152" s="222"/>
      <c r="V1152" s="222"/>
      <c r="W1152" s="222"/>
      <c r="X1152" s="222"/>
      <c r="Y1152" s="222"/>
      <c r="Z1152" s="212"/>
      <c r="AA1152" s="212"/>
      <c r="AB1152" s="212"/>
      <c r="AC1152" s="212"/>
      <c r="AD1152" s="212"/>
      <c r="AE1152" s="212"/>
      <c r="AF1152" s="212"/>
      <c r="AG1152" s="212" t="s">
        <v>286</v>
      </c>
      <c r="AH1152" s="212"/>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3" x14ac:dyDescent="0.2">
      <c r="A1153" s="219"/>
      <c r="B1153" s="220"/>
      <c r="C1153" s="250" t="s">
        <v>1815</v>
      </c>
      <c r="D1153" s="245"/>
      <c r="E1153" s="245"/>
      <c r="F1153" s="245"/>
      <c r="G1153" s="245"/>
      <c r="H1153" s="222"/>
      <c r="I1153" s="222"/>
      <c r="J1153" s="222"/>
      <c r="K1153" s="222"/>
      <c r="L1153" s="222"/>
      <c r="M1153" s="222"/>
      <c r="N1153" s="221"/>
      <c r="O1153" s="221"/>
      <c r="P1153" s="221"/>
      <c r="Q1153" s="221"/>
      <c r="R1153" s="222"/>
      <c r="S1153" s="222"/>
      <c r="T1153" s="222"/>
      <c r="U1153" s="222"/>
      <c r="V1153" s="222"/>
      <c r="W1153" s="222"/>
      <c r="X1153" s="222"/>
      <c r="Y1153" s="222"/>
      <c r="Z1153" s="212"/>
      <c r="AA1153" s="212"/>
      <c r="AB1153" s="212"/>
      <c r="AC1153" s="212"/>
      <c r="AD1153" s="212"/>
      <c r="AE1153" s="212"/>
      <c r="AF1153" s="212"/>
      <c r="AG1153" s="212" t="s">
        <v>286</v>
      </c>
      <c r="AH1153" s="212"/>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2" x14ac:dyDescent="0.2">
      <c r="A1154" s="219"/>
      <c r="B1154" s="220"/>
      <c r="C1154" s="249" t="s">
        <v>1816</v>
      </c>
      <c r="D1154" s="226"/>
      <c r="E1154" s="227"/>
      <c r="F1154" s="222"/>
      <c r="G1154" s="222"/>
      <c r="H1154" s="222"/>
      <c r="I1154" s="222"/>
      <c r="J1154" s="222"/>
      <c r="K1154" s="222"/>
      <c r="L1154" s="222"/>
      <c r="M1154" s="222"/>
      <c r="N1154" s="221"/>
      <c r="O1154" s="221"/>
      <c r="P1154" s="221"/>
      <c r="Q1154" s="221"/>
      <c r="R1154" s="222"/>
      <c r="S1154" s="222"/>
      <c r="T1154" s="222"/>
      <c r="U1154" s="222"/>
      <c r="V1154" s="222"/>
      <c r="W1154" s="222"/>
      <c r="X1154" s="222"/>
      <c r="Y1154" s="222"/>
      <c r="Z1154" s="212"/>
      <c r="AA1154" s="212"/>
      <c r="AB1154" s="212"/>
      <c r="AC1154" s="212"/>
      <c r="AD1154" s="212"/>
      <c r="AE1154" s="212"/>
      <c r="AF1154" s="212"/>
      <c r="AG1154" s="212" t="s">
        <v>288</v>
      </c>
      <c r="AH1154" s="212">
        <v>0</v>
      </c>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3" x14ac:dyDescent="0.2">
      <c r="A1155" s="219"/>
      <c r="B1155" s="220"/>
      <c r="C1155" s="249" t="s">
        <v>1817</v>
      </c>
      <c r="D1155" s="226"/>
      <c r="E1155" s="227"/>
      <c r="F1155" s="222"/>
      <c r="G1155" s="222"/>
      <c r="H1155" s="222"/>
      <c r="I1155" s="222"/>
      <c r="J1155" s="222"/>
      <c r="K1155" s="222"/>
      <c r="L1155" s="222"/>
      <c r="M1155" s="222"/>
      <c r="N1155" s="221"/>
      <c r="O1155" s="221"/>
      <c r="P1155" s="221"/>
      <c r="Q1155" s="221"/>
      <c r="R1155" s="222"/>
      <c r="S1155" s="222"/>
      <c r="T1155" s="222"/>
      <c r="U1155" s="222"/>
      <c r="V1155" s="222"/>
      <c r="W1155" s="222"/>
      <c r="X1155" s="222"/>
      <c r="Y1155" s="222"/>
      <c r="Z1155" s="212"/>
      <c r="AA1155" s="212"/>
      <c r="AB1155" s="212"/>
      <c r="AC1155" s="212"/>
      <c r="AD1155" s="212"/>
      <c r="AE1155" s="212"/>
      <c r="AF1155" s="212"/>
      <c r="AG1155" s="212" t="s">
        <v>288</v>
      </c>
      <c r="AH1155" s="212">
        <v>0</v>
      </c>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49" t="s">
        <v>1804</v>
      </c>
      <c r="D1156" s="226"/>
      <c r="E1156" s="227"/>
      <c r="F1156" s="222"/>
      <c r="G1156" s="222"/>
      <c r="H1156" s="222"/>
      <c r="I1156" s="222"/>
      <c r="J1156" s="222"/>
      <c r="K1156" s="222"/>
      <c r="L1156" s="222"/>
      <c r="M1156" s="222"/>
      <c r="N1156" s="221"/>
      <c r="O1156" s="221"/>
      <c r="P1156" s="221"/>
      <c r="Q1156" s="221"/>
      <c r="R1156" s="222"/>
      <c r="S1156" s="222"/>
      <c r="T1156" s="222"/>
      <c r="U1156" s="222"/>
      <c r="V1156" s="222"/>
      <c r="W1156" s="222"/>
      <c r="X1156" s="222"/>
      <c r="Y1156" s="222"/>
      <c r="Z1156" s="212"/>
      <c r="AA1156" s="212"/>
      <c r="AB1156" s="212"/>
      <c r="AC1156" s="212"/>
      <c r="AD1156" s="212"/>
      <c r="AE1156" s="212"/>
      <c r="AF1156" s="212"/>
      <c r="AG1156" s="212" t="s">
        <v>288</v>
      </c>
      <c r="AH1156" s="212">
        <v>0</v>
      </c>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3" x14ac:dyDescent="0.2">
      <c r="A1157" s="219"/>
      <c r="B1157" s="220"/>
      <c r="C1157" s="249" t="s">
        <v>1805</v>
      </c>
      <c r="D1157" s="226"/>
      <c r="E1157" s="227"/>
      <c r="F1157" s="222"/>
      <c r="G1157" s="222"/>
      <c r="H1157" s="222"/>
      <c r="I1157" s="222"/>
      <c r="J1157" s="222"/>
      <c r="K1157" s="222"/>
      <c r="L1157" s="222"/>
      <c r="M1157" s="222"/>
      <c r="N1157" s="221"/>
      <c r="O1157" s="221"/>
      <c r="P1157" s="221"/>
      <c r="Q1157" s="221"/>
      <c r="R1157" s="222"/>
      <c r="S1157" s="222"/>
      <c r="T1157" s="222"/>
      <c r="U1157" s="222"/>
      <c r="V1157" s="222"/>
      <c r="W1157" s="222"/>
      <c r="X1157" s="222"/>
      <c r="Y1157" s="222"/>
      <c r="Z1157" s="212"/>
      <c r="AA1157" s="212"/>
      <c r="AB1157" s="212"/>
      <c r="AC1157" s="212"/>
      <c r="AD1157" s="212"/>
      <c r="AE1157" s="212"/>
      <c r="AF1157" s="212"/>
      <c r="AG1157" s="212" t="s">
        <v>288</v>
      </c>
      <c r="AH1157" s="212">
        <v>0</v>
      </c>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3" x14ac:dyDescent="0.2">
      <c r="A1158" s="219"/>
      <c r="B1158" s="220"/>
      <c r="C1158" s="249" t="s">
        <v>1806</v>
      </c>
      <c r="D1158" s="226"/>
      <c r="E1158" s="227"/>
      <c r="F1158" s="222"/>
      <c r="G1158" s="222"/>
      <c r="H1158" s="222"/>
      <c r="I1158" s="222"/>
      <c r="J1158" s="222"/>
      <c r="K1158" s="222"/>
      <c r="L1158" s="222"/>
      <c r="M1158" s="222"/>
      <c r="N1158" s="221"/>
      <c r="O1158" s="221"/>
      <c r="P1158" s="221"/>
      <c r="Q1158" s="221"/>
      <c r="R1158" s="222"/>
      <c r="S1158" s="222"/>
      <c r="T1158" s="222"/>
      <c r="U1158" s="222"/>
      <c r="V1158" s="222"/>
      <c r="W1158" s="222"/>
      <c r="X1158" s="222"/>
      <c r="Y1158" s="222"/>
      <c r="Z1158" s="212"/>
      <c r="AA1158" s="212"/>
      <c r="AB1158" s="212"/>
      <c r="AC1158" s="212"/>
      <c r="AD1158" s="212"/>
      <c r="AE1158" s="212"/>
      <c r="AF1158" s="212"/>
      <c r="AG1158" s="212" t="s">
        <v>288</v>
      </c>
      <c r="AH1158" s="212">
        <v>0</v>
      </c>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3" x14ac:dyDescent="0.2">
      <c r="A1159" s="219"/>
      <c r="B1159" s="220"/>
      <c r="C1159" s="249" t="s">
        <v>1818</v>
      </c>
      <c r="D1159" s="226"/>
      <c r="E1159" s="227"/>
      <c r="F1159" s="222"/>
      <c r="G1159" s="222"/>
      <c r="H1159" s="222"/>
      <c r="I1159" s="222"/>
      <c r="J1159" s="222"/>
      <c r="K1159" s="222"/>
      <c r="L1159" s="222"/>
      <c r="M1159" s="222"/>
      <c r="N1159" s="221"/>
      <c r="O1159" s="221"/>
      <c r="P1159" s="221"/>
      <c r="Q1159" s="221"/>
      <c r="R1159" s="222"/>
      <c r="S1159" s="222"/>
      <c r="T1159" s="222"/>
      <c r="U1159" s="222"/>
      <c r="V1159" s="222"/>
      <c r="W1159" s="222"/>
      <c r="X1159" s="222"/>
      <c r="Y1159" s="222"/>
      <c r="Z1159" s="212"/>
      <c r="AA1159" s="212"/>
      <c r="AB1159" s="212"/>
      <c r="AC1159" s="212"/>
      <c r="AD1159" s="212"/>
      <c r="AE1159" s="212"/>
      <c r="AF1159" s="212"/>
      <c r="AG1159" s="212" t="s">
        <v>288</v>
      </c>
      <c r="AH1159" s="212">
        <v>0</v>
      </c>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
      <c r="A1160" s="219"/>
      <c r="B1160" s="220"/>
      <c r="C1160" s="249" t="s">
        <v>1808</v>
      </c>
      <c r="D1160" s="226"/>
      <c r="E1160" s="227"/>
      <c r="F1160" s="222"/>
      <c r="G1160" s="222"/>
      <c r="H1160" s="222"/>
      <c r="I1160" s="222"/>
      <c r="J1160" s="222"/>
      <c r="K1160" s="222"/>
      <c r="L1160" s="222"/>
      <c r="M1160" s="222"/>
      <c r="N1160" s="221"/>
      <c r="O1160" s="221"/>
      <c r="P1160" s="221"/>
      <c r="Q1160" s="221"/>
      <c r="R1160" s="222"/>
      <c r="S1160" s="222"/>
      <c r="T1160" s="222"/>
      <c r="U1160" s="222"/>
      <c r="V1160" s="222"/>
      <c r="W1160" s="222"/>
      <c r="X1160" s="222"/>
      <c r="Y1160" s="222"/>
      <c r="Z1160" s="212"/>
      <c r="AA1160" s="212"/>
      <c r="AB1160" s="212"/>
      <c r="AC1160" s="212"/>
      <c r="AD1160" s="212"/>
      <c r="AE1160" s="212"/>
      <c r="AF1160" s="212"/>
      <c r="AG1160" s="212" t="s">
        <v>288</v>
      </c>
      <c r="AH1160" s="212">
        <v>0</v>
      </c>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
      <c r="A1161" s="219"/>
      <c r="B1161" s="220"/>
      <c r="C1161" s="249" t="s">
        <v>1819</v>
      </c>
      <c r="D1161" s="226"/>
      <c r="E1161" s="227"/>
      <c r="F1161" s="222"/>
      <c r="G1161" s="222"/>
      <c r="H1161" s="222"/>
      <c r="I1161" s="222"/>
      <c r="J1161" s="222"/>
      <c r="K1161" s="222"/>
      <c r="L1161" s="222"/>
      <c r="M1161" s="222"/>
      <c r="N1161" s="221"/>
      <c r="O1161" s="221"/>
      <c r="P1161" s="221"/>
      <c r="Q1161" s="221"/>
      <c r="R1161" s="222"/>
      <c r="S1161" s="222"/>
      <c r="T1161" s="222"/>
      <c r="U1161" s="222"/>
      <c r="V1161" s="222"/>
      <c r="W1161" s="222"/>
      <c r="X1161" s="222"/>
      <c r="Y1161" s="222"/>
      <c r="Z1161" s="212"/>
      <c r="AA1161" s="212"/>
      <c r="AB1161" s="212"/>
      <c r="AC1161" s="212"/>
      <c r="AD1161" s="212"/>
      <c r="AE1161" s="212"/>
      <c r="AF1161" s="212"/>
      <c r="AG1161" s="212" t="s">
        <v>288</v>
      </c>
      <c r="AH1161" s="212">
        <v>0</v>
      </c>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
      <c r="A1162" s="219"/>
      <c r="B1162" s="220"/>
      <c r="C1162" s="249" t="s">
        <v>1820</v>
      </c>
      <c r="D1162" s="226"/>
      <c r="E1162" s="227"/>
      <c r="F1162" s="222"/>
      <c r="G1162" s="222"/>
      <c r="H1162" s="222"/>
      <c r="I1162" s="222"/>
      <c r="J1162" s="222"/>
      <c r="K1162" s="222"/>
      <c r="L1162" s="222"/>
      <c r="M1162" s="222"/>
      <c r="N1162" s="221"/>
      <c r="O1162" s="221"/>
      <c r="P1162" s="221"/>
      <c r="Q1162" s="221"/>
      <c r="R1162" s="222"/>
      <c r="S1162" s="222"/>
      <c r="T1162" s="222"/>
      <c r="U1162" s="222"/>
      <c r="V1162" s="222"/>
      <c r="W1162" s="222"/>
      <c r="X1162" s="222"/>
      <c r="Y1162" s="222"/>
      <c r="Z1162" s="212"/>
      <c r="AA1162" s="212"/>
      <c r="AB1162" s="212"/>
      <c r="AC1162" s="212"/>
      <c r="AD1162" s="212"/>
      <c r="AE1162" s="212"/>
      <c r="AF1162" s="212"/>
      <c r="AG1162" s="212" t="s">
        <v>288</v>
      </c>
      <c r="AH1162" s="212">
        <v>0</v>
      </c>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outlineLevel="3" x14ac:dyDescent="0.2">
      <c r="A1163" s="219"/>
      <c r="B1163" s="220"/>
      <c r="C1163" s="249" t="s">
        <v>1821</v>
      </c>
      <c r="D1163" s="226"/>
      <c r="E1163" s="227"/>
      <c r="F1163" s="222"/>
      <c r="G1163" s="222"/>
      <c r="H1163" s="222"/>
      <c r="I1163" s="222"/>
      <c r="J1163" s="222"/>
      <c r="K1163" s="222"/>
      <c r="L1163" s="222"/>
      <c r="M1163" s="222"/>
      <c r="N1163" s="221"/>
      <c r="O1163" s="221"/>
      <c r="P1163" s="221"/>
      <c r="Q1163" s="221"/>
      <c r="R1163" s="222"/>
      <c r="S1163" s="222"/>
      <c r="T1163" s="222"/>
      <c r="U1163" s="222"/>
      <c r="V1163" s="222"/>
      <c r="W1163" s="222"/>
      <c r="X1163" s="222"/>
      <c r="Y1163" s="222"/>
      <c r="Z1163" s="212"/>
      <c r="AA1163" s="212"/>
      <c r="AB1163" s="212"/>
      <c r="AC1163" s="212"/>
      <c r="AD1163" s="212"/>
      <c r="AE1163" s="212"/>
      <c r="AF1163" s="212"/>
      <c r="AG1163" s="212" t="s">
        <v>288</v>
      </c>
      <c r="AH1163" s="212">
        <v>0</v>
      </c>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3" x14ac:dyDescent="0.2">
      <c r="A1164" s="219"/>
      <c r="B1164" s="220"/>
      <c r="C1164" s="249" t="s">
        <v>1822</v>
      </c>
      <c r="D1164" s="226"/>
      <c r="E1164" s="227"/>
      <c r="F1164" s="222"/>
      <c r="G1164" s="222"/>
      <c r="H1164" s="222"/>
      <c r="I1164" s="222"/>
      <c r="J1164" s="222"/>
      <c r="K1164" s="222"/>
      <c r="L1164" s="222"/>
      <c r="M1164" s="222"/>
      <c r="N1164" s="221"/>
      <c r="O1164" s="221"/>
      <c r="P1164" s="221"/>
      <c r="Q1164" s="221"/>
      <c r="R1164" s="222"/>
      <c r="S1164" s="222"/>
      <c r="T1164" s="222"/>
      <c r="U1164" s="222"/>
      <c r="V1164" s="222"/>
      <c r="W1164" s="222"/>
      <c r="X1164" s="222"/>
      <c r="Y1164" s="222"/>
      <c r="Z1164" s="212"/>
      <c r="AA1164" s="212"/>
      <c r="AB1164" s="212"/>
      <c r="AC1164" s="212"/>
      <c r="AD1164" s="212"/>
      <c r="AE1164" s="212"/>
      <c r="AF1164" s="212"/>
      <c r="AG1164" s="212" t="s">
        <v>288</v>
      </c>
      <c r="AH1164" s="212">
        <v>0</v>
      </c>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3" x14ac:dyDescent="0.2">
      <c r="A1165" s="219"/>
      <c r="B1165" s="220"/>
      <c r="C1165" s="249" t="s">
        <v>1823</v>
      </c>
      <c r="D1165" s="226"/>
      <c r="E1165" s="227"/>
      <c r="F1165" s="222"/>
      <c r="G1165" s="222"/>
      <c r="H1165" s="222"/>
      <c r="I1165" s="222"/>
      <c r="J1165" s="222"/>
      <c r="K1165" s="222"/>
      <c r="L1165" s="222"/>
      <c r="M1165" s="222"/>
      <c r="N1165" s="221"/>
      <c r="O1165" s="221"/>
      <c r="P1165" s="221"/>
      <c r="Q1165" s="221"/>
      <c r="R1165" s="222"/>
      <c r="S1165" s="222"/>
      <c r="T1165" s="222"/>
      <c r="U1165" s="222"/>
      <c r="V1165" s="222"/>
      <c r="W1165" s="222"/>
      <c r="X1165" s="222"/>
      <c r="Y1165" s="222"/>
      <c r="Z1165" s="212"/>
      <c r="AA1165" s="212"/>
      <c r="AB1165" s="212"/>
      <c r="AC1165" s="212"/>
      <c r="AD1165" s="212"/>
      <c r="AE1165" s="212"/>
      <c r="AF1165" s="212"/>
      <c r="AG1165" s="212" t="s">
        <v>288</v>
      </c>
      <c r="AH1165" s="212">
        <v>0</v>
      </c>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outlineLevel="3" x14ac:dyDescent="0.2">
      <c r="A1166" s="219"/>
      <c r="B1166" s="220"/>
      <c r="C1166" s="249" t="s">
        <v>387</v>
      </c>
      <c r="D1166" s="226"/>
      <c r="E1166" s="227">
        <v>1</v>
      </c>
      <c r="F1166" s="222"/>
      <c r="G1166" s="222"/>
      <c r="H1166" s="222"/>
      <c r="I1166" s="222"/>
      <c r="J1166" s="222"/>
      <c r="K1166" s="222"/>
      <c r="L1166" s="222"/>
      <c r="M1166" s="222"/>
      <c r="N1166" s="221"/>
      <c r="O1166" s="221"/>
      <c r="P1166" s="221"/>
      <c r="Q1166" s="221"/>
      <c r="R1166" s="222"/>
      <c r="S1166" s="222"/>
      <c r="T1166" s="222"/>
      <c r="U1166" s="222"/>
      <c r="V1166" s="222"/>
      <c r="W1166" s="222"/>
      <c r="X1166" s="222"/>
      <c r="Y1166" s="222"/>
      <c r="Z1166" s="212"/>
      <c r="AA1166" s="212"/>
      <c r="AB1166" s="212"/>
      <c r="AC1166" s="212"/>
      <c r="AD1166" s="212"/>
      <c r="AE1166" s="212"/>
      <c r="AF1166" s="212"/>
      <c r="AG1166" s="212" t="s">
        <v>288</v>
      </c>
      <c r="AH1166" s="212">
        <v>0</v>
      </c>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ht="22.5" outlineLevel="1" x14ac:dyDescent="0.2">
      <c r="A1167" s="236">
        <v>356</v>
      </c>
      <c r="B1167" s="237" t="s">
        <v>1824</v>
      </c>
      <c r="C1167" s="247" t="s">
        <v>1825</v>
      </c>
      <c r="D1167" s="238" t="s">
        <v>886</v>
      </c>
      <c r="E1167" s="239">
        <v>1</v>
      </c>
      <c r="F1167" s="240"/>
      <c r="G1167" s="241">
        <f>ROUND(E1167*F1167,2)</f>
        <v>0</v>
      </c>
      <c r="H1167" s="240"/>
      <c r="I1167" s="241">
        <f>ROUND(E1167*H1167,2)</f>
        <v>0</v>
      </c>
      <c r="J1167" s="240"/>
      <c r="K1167" s="241">
        <f>ROUND(E1167*J1167,2)</f>
        <v>0</v>
      </c>
      <c r="L1167" s="241">
        <v>21</v>
      </c>
      <c r="M1167" s="241">
        <f>G1167*(1+L1167/100)</f>
        <v>0</v>
      </c>
      <c r="N1167" s="239">
        <v>0</v>
      </c>
      <c r="O1167" s="239">
        <f>ROUND(E1167*N1167,2)</f>
        <v>0</v>
      </c>
      <c r="P1167" s="239">
        <v>0</v>
      </c>
      <c r="Q1167" s="239">
        <f>ROUND(E1167*P1167,2)</f>
        <v>0</v>
      </c>
      <c r="R1167" s="241"/>
      <c r="S1167" s="241" t="s">
        <v>316</v>
      </c>
      <c r="T1167" s="242" t="s">
        <v>281</v>
      </c>
      <c r="U1167" s="222">
        <v>0</v>
      </c>
      <c r="V1167" s="222">
        <f>ROUND(E1167*U1167,2)</f>
        <v>0</v>
      </c>
      <c r="W1167" s="222"/>
      <c r="X1167" s="222" t="s">
        <v>399</v>
      </c>
      <c r="Y1167" s="222" t="s">
        <v>283</v>
      </c>
      <c r="Z1167" s="212"/>
      <c r="AA1167" s="212"/>
      <c r="AB1167" s="212"/>
      <c r="AC1167" s="212"/>
      <c r="AD1167" s="212"/>
      <c r="AE1167" s="212"/>
      <c r="AF1167" s="212"/>
      <c r="AG1167" s="212" t="s">
        <v>400</v>
      </c>
      <c r="AH1167" s="212"/>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outlineLevel="2" x14ac:dyDescent="0.2">
      <c r="A1168" s="219"/>
      <c r="B1168" s="220"/>
      <c r="C1168" s="248" t="s">
        <v>1813</v>
      </c>
      <c r="D1168" s="244"/>
      <c r="E1168" s="244"/>
      <c r="F1168" s="244"/>
      <c r="G1168" s="244"/>
      <c r="H1168" s="222"/>
      <c r="I1168" s="222"/>
      <c r="J1168" s="222"/>
      <c r="K1168" s="222"/>
      <c r="L1168" s="222"/>
      <c r="M1168" s="222"/>
      <c r="N1168" s="221"/>
      <c r="O1168" s="221"/>
      <c r="P1168" s="221"/>
      <c r="Q1168" s="221"/>
      <c r="R1168" s="222"/>
      <c r="S1168" s="222"/>
      <c r="T1168" s="222"/>
      <c r="U1168" s="222"/>
      <c r="V1168" s="222"/>
      <c r="W1168" s="222"/>
      <c r="X1168" s="222"/>
      <c r="Y1168" s="222"/>
      <c r="Z1168" s="212"/>
      <c r="AA1168" s="212"/>
      <c r="AB1168" s="212"/>
      <c r="AC1168" s="212"/>
      <c r="AD1168" s="212"/>
      <c r="AE1168" s="212"/>
      <c r="AF1168" s="212"/>
      <c r="AG1168" s="212" t="s">
        <v>286</v>
      </c>
      <c r="AH1168" s="212"/>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3" x14ac:dyDescent="0.2">
      <c r="A1169" s="219"/>
      <c r="B1169" s="220"/>
      <c r="C1169" s="250" t="s">
        <v>1814</v>
      </c>
      <c r="D1169" s="245"/>
      <c r="E1169" s="245"/>
      <c r="F1169" s="245"/>
      <c r="G1169" s="245"/>
      <c r="H1169" s="222"/>
      <c r="I1169" s="222"/>
      <c r="J1169" s="222"/>
      <c r="K1169" s="222"/>
      <c r="L1169" s="222"/>
      <c r="M1169" s="222"/>
      <c r="N1169" s="221"/>
      <c r="O1169" s="221"/>
      <c r="P1169" s="221"/>
      <c r="Q1169" s="221"/>
      <c r="R1169" s="222"/>
      <c r="S1169" s="222"/>
      <c r="T1169" s="222"/>
      <c r="U1169" s="222"/>
      <c r="V1169" s="222"/>
      <c r="W1169" s="222"/>
      <c r="X1169" s="222"/>
      <c r="Y1169" s="222"/>
      <c r="Z1169" s="212"/>
      <c r="AA1169" s="212"/>
      <c r="AB1169" s="212"/>
      <c r="AC1169" s="212"/>
      <c r="AD1169" s="212"/>
      <c r="AE1169" s="212"/>
      <c r="AF1169" s="212"/>
      <c r="AG1169" s="212" t="s">
        <v>286</v>
      </c>
      <c r="AH1169" s="212"/>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3" x14ac:dyDescent="0.2">
      <c r="A1170" s="219"/>
      <c r="B1170" s="220"/>
      <c r="C1170" s="250" t="s">
        <v>1725</v>
      </c>
      <c r="D1170" s="245"/>
      <c r="E1170" s="245"/>
      <c r="F1170" s="245"/>
      <c r="G1170" s="245"/>
      <c r="H1170" s="222"/>
      <c r="I1170" s="222"/>
      <c r="J1170" s="222"/>
      <c r="K1170" s="222"/>
      <c r="L1170" s="222"/>
      <c r="M1170" s="222"/>
      <c r="N1170" s="221"/>
      <c r="O1170" s="221"/>
      <c r="P1170" s="221"/>
      <c r="Q1170" s="221"/>
      <c r="R1170" s="222"/>
      <c r="S1170" s="222"/>
      <c r="T1170" s="222"/>
      <c r="U1170" s="222"/>
      <c r="V1170" s="222"/>
      <c r="W1170" s="222"/>
      <c r="X1170" s="222"/>
      <c r="Y1170" s="222"/>
      <c r="Z1170" s="212"/>
      <c r="AA1170" s="212"/>
      <c r="AB1170" s="212"/>
      <c r="AC1170" s="212"/>
      <c r="AD1170" s="212"/>
      <c r="AE1170" s="212"/>
      <c r="AF1170" s="212"/>
      <c r="AG1170" s="212" t="s">
        <v>286</v>
      </c>
      <c r="AH1170" s="212"/>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50" t="s">
        <v>1815</v>
      </c>
      <c r="D1171" s="245"/>
      <c r="E1171" s="245"/>
      <c r="F1171" s="245"/>
      <c r="G1171" s="245"/>
      <c r="H1171" s="222"/>
      <c r="I1171" s="222"/>
      <c r="J1171" s="222"/>
      <c r="K1171" s="222"/>
      <c r="L1171" s="222"/>
      <c r="M1171" s="222"/>
      <c r="N1171" s="221"/>
      <c r="O1171" s="221"/>
      <c r="P1171" s="221"/>
      <c r="Q1171" s="221"/>
      <c r="R1171" s="222"/>
      <c r="S1171" s="222"/>
      <c r="T1171" s="222"/>
      <c r="U1171" s="222"/>
      <c r="V1171" s="222"/>
      <c r="W1171" s="222"/>
      <c r="X1171" s="222"/>
      <c r="Y1171" s="222"/>
      <c r="Z1171" s="212"/>
      <c r="AA1171" s="212"/>
      <c r="AB1171" s="212"/>
      <c r="AC1171" s="212"/>
      <c r="AD1171" s="212"/>
      <c r="AE1171" s="212"/>
      <c r="AF1171" s="212"/>
      <c r="AG1171" s="212" t="s">
        <v>286</v>
      </c>
      <c r="AH1171" s="212"/>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2" x14ac:dyDescent="0.2">
      <c r="A1172" s="219"/>
      <c r="B1172" s="220"/>
      <c r="C1172" s="249" t="s">
        <v>1816</v>
      </c>
      <c r="D1172" s="226"/>
      <c r="E1172" s="227"/>
      <c r="F1172" s="222"/>
      <c r="G1172" s="222"/>
      <c r="H1172" s="222"/>
      <c r="I1172" s="222"/>
      <c r="J1172" s="222"/>
      <c r="K1172" s="222"/>
      <c r="L1172" s="222"/>
      <c r="M1172" s="222"/>
      <c r="N1172" s="221"/>
      <c r="O1172" s="221"/>
      <c r="P1172" s="221"/>
      <c r="Q1172" s="221"/>
      <c r="R1172" s="222"/>
      <c r="S1172" s="222"/>
      <c r="T1172" s="222"/>
      <c r="U1172" s="222"/>
      <c r="V1172" s="222"/>
      <c r="W1172" s="222"/>
      <c r="X1172" s="222"/>
      <c r="Y1172" s="222"/>
      <c r="Z1172" s="212"/>
      <c r="AA1172" s="212"/>
      <c r="AB1172" s="212"/>
      <c r="AC1172" s="212"/>
      <c r="AD1172" s="212"/>
      <c r="AE1172" s="212"/>
      <c r="AF1172" s="212"/>
      <c r="AG1172" s="212" t="s">
        <v>288</v>
      </c>
      <c r="AH1172" s="212">
        <v>0</v>
      </c>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outlineLevel="3" x14ac:dyDescent="0.2">
      <c r="A1173" s="219"/>
      <c r="B1173" s="220"/>
      <c r="C1173" s="249" t="s">
        <v>1817</v>
      </c>
      <c r="D1173" s="226"/>
      <c r="E1173" s="227"/>
      <c r="F1173" s="222"/>
      <c r="G1173" s="222"/>
      <c r="H1173" s="222"/>
      <c r="I1173" s="222"/>
      <c r="J1173" s="222"/>
      <c r="K1173" s="222"/>
      <c r="L1173" s="222"/>
      <c r="M1173" s="222"/>
      <c r="N1173" s="221"/>
      <c r="O1173" s="221"/>
      <c r="P1173" s="221"/>
      <c r="Q1173" s="221"/>
      <c r="R1173" s="222"/>
      <c r="S1173" s="222"/>
      <c r="T1173" s="222"/>
      <c r="U1173" s="222"/>
      <c r="V1173" s="222"/>
      <c r="W1173" s="222"/>
      <c r="X1173" s="222"/>
      <c r="Y1173" s="222"/>
      <c r="Z1173" s="212"/>
      <c r="AA1173" s="212"/>
      <c r="AB1173" s="212"/>
      <c r="AC1173" s="212"/>
      <c r="AD1173" s="212"/>
      <c r="AE1173" s="212"/>
      <c r="AF1173" s="212"/>
      <c r="AG1173" s="212" t="s">
        <v>288</v>
      </c>
      <c r="AH1173" s="212">
        <v>0</v>
      </c>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3" x14ac:dyDescent="0.2">
      <c r="A1174" s="219"/>
      <c r="B1174" s="220"/>
      <c r="C1174" s="249" t="s">
        <v>1804</v>
      </c>
      <c r="D1174" s="226"/>
      <c r="E1174" s="227"/>
      <c r="F1174" s="222"/>
      <c r="G1174" s="222"/>
      <c r="H1174" s="222"/>
      <c r="I1174" s="222"/>
      <c r="J1174" s="222"/>
      <c r="K1174" s="222"/>
      <c r="L1174" s="222"/>
      <c r="M1174" s="222"/>
      <c r="N1174" s="221"/>
      <c r="O1174" s="221"/>
      <c r="P1174" s="221"/>
      <c r="Q1174" s="221"/>
      <c r="R1174" s="222"/>
      <c r="S1174" s="222"/>
      <c r="T1174" s="222"/>
      <c r="U1174" s="222"/>
      <c r="V1174" s="222"/>
      <c r="W1174" s="222"/>
      <c r="X1174" s="222"/>
      <c r="Y1174" s="222"/>
      <c r="Z1174" s="212"/>
      <c r="AA1174" s="212"/>
      <c r="AB1174" s="212"/>
      <c r="AC1174" s="212"/>
      <c r="AD1174" s="212"/>
      <c r="AE1174" s="212"/>
      <c r="AF1174" s="212"/>
      <c r="AG1174" s="212" t="s">
        <v>288</v>
      </c>
      <c r="AH1174" s="212">
        <v>0</v>
      </c>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3" x14ac:dyDescent="0.2">
      <c r="A1175" s="219"/>
      <c r="B1175" s="220"/>
      <c r="C1175" s="249" t="s">
        <v>1805</v>
      </c>
      <c r="D1175" s="226"/>
      <c r="E1175" s="227"/>
      <c r="F1175" s="222"/>
      <c r="G1175" s="222"/>
      <c r="H1175" s="222"/>
      <c r="I1175" s="222"/>
      <c r="J1175" s="222"/>
      <c r="K1175" s="222"/>
      <c r="L1175" s="222"/>
      <c r="M1175" s="222"/>
      <c r="N1175" s="221"/>
      <c r="O1175" s="221"/>
      <c r="P1175" s="221"/>
      <c r="Q1175" s="221"/>
      <c r="R1175" s="222"/>
      <c r="S1175" s="222"/>
      <c r="T1175" s="222"/>
      <c r="U1175" s="222"/>
      <c r="V1175" s="222"/>
      <c r="W1175" s="222"/>
      <c r="X1175" s="222"/>
      <c r="Y1175" s="222"/>
      <c r="Z1175" s="212"/>
      <c r="AA1175" s="212"/>
      <c r="AB1175" s="212"/>
      <c r="AC1175" s="212"/>
      <c r="AD1175" s="212"/>
      <c r="AE1175" s="212"/>
      <c r="AF1175" s="212"/>
      <c r="AG1175" s="212" t="s">
        <v>288</v>
      </c>
      <c r="AH1175" s="212">
        <v>0</v>
      </c>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outlineLevel="3" x14ac:dyDescent="0.2">
      <c r="A1176" s="219"/>
      <c r="B1176" s="220"/>
      <c r="C1176" s="249" t="s">
        <v>1806</v>
      </c>
      <c r="D1176" s="226"/>
      <c r="E1176" s="227"/>
      <c r="F1176" s="222"/>
      <c r="G1176" s="222"/>
      <c r="H1176" s="222"/>
      <c r="I1176" s="222"/>
      <c r="J1176" s="222"/>
      <c r="K1176" s="222"/>
      <c r="L1176" s="222"/>
      <c r="M1176" s="222"/>
      <c r="N1176" s="221"/>
      <c r="O1176" s="221"/>
      <c r="P1176" s="221"/>
      <c r="Q1176" s="221"/>
      <c r="R1176" s="222"/>
      <c r="S1176" s="222"/>
      <c r="T1176" s="222"/>
      <c r="U1176" s="222"/>
      <c r="V1176" s="222"/>
      <c r="W1176" s="222"/>
      <c r="X1176" s="222"/>
      <c r="Y1176" s="222"/>
      <c r="Z1176" s="212"/>
      <c r="AA1176" s="212"/>
      <c r="AB1176" s="212"/>
      <c r="AC1176" s="212"/>
      <c r="AD1176" s="212"/>
      <c r="AE1176" s="212"/>
      <c r="AF1176" s="212"/>
      <c r="AG1176" s="212" t="s">
        <v>288</v>
      </c>
      <c r="AH1176" s="212">
        <v>0</v>
      </c>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3" x14ac:dyDescent="0.2">
      <c r="A1177" s="219"/>
      <c r="B1177" s="220"/>
      <c r="C1177" s="249" t="s">
        <v>1826</v>
      </c>
      <c r="D1177" s="226"/>
      <c r="E1177" s="227"/>
      <c r="F1177" s="222"/>
      <c r="G1177" s="222"/>
      <c r="H1177" s="222"/>
      <c r="I1177" s="222"/>
      <c r="J1177" s="222"/>
      <c r="K1177" s="222"/>
      <c r="L1177" s="222"/>
      <c r="M1177" s="222"/>
      <c r="N1177" s="221"/>
      <c r="O1177" s="221"/>
      <c r="P1177" s="221"/>
      <c r="Q1177" s="221"/>
      <c r="R1177" s="222"/>
      <c r="S1177" s="222"/>
      <c r="T1177" s="222"/>
      <c r="U1177" s="222"/>
      <c r="V1177" s="222"/>
      <c r="W1177" s="222"/>
      <c r="X1177" s="222"/>
      <c r="Y1177" s="222"/>
      <c r="Z1177" s="212"/>
      <c r="AA1177" s="212"/>
      <c r="AB1177" s="212"/>
      <c r="AC1177" s="212"/>
      <c r="AD1177" s="212"/>
      <c r="AE1177" s="212"/>
      <c r="AF1177" s="212"/>
      <c r="AG1177" s="212" t="s">
        <v>288</v>
      </c>
      <c r="AH1177" s="212">
        <v>0</v>
      </c>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outlineLevel="3" x14ac:dyDescent="0.2">
      <c r="A1178" s="219"/>
      <c r="B1178" s="220"/>
      <c r="C1178" s="249" t="s">
        <v>1819</v>
      </c>
      <c r="D1178" s="226"/>
      <c r="E1178" s="227"/>
      <c r="F1178" s="222"/>
      <c r="G1178" s="222"/>
      <c r="H1178" s="222"/>
      <c r="I1178" s="222"/>
      <c r="J1178" s="222"/>
      <c r="K1178" s="222"/>
      <c r="L1178" s="222"/>
      <c r="M1178" s="222"/>
      <c r="N1178" s="221"/>
      <c r="O1178" s="221"/>
      <c r="P1178" s="221"/>
      <c r="Q1178" s="221"/>
      <c r="R1178" s="222"/>
      <c r="S1178" s="222"/>
      <c r="T1178" s="222"/>
      <c r="U1178" s="222"/>
      <c r="V1178" s="222"/>
      <c r="W1178" s="222"/>
      <c r="X1178" s="222"/>
      <c r="Y1178" s="222"/>
      <c r="Z1178" s="212"/>
      <c r="AA1178" s="212"/>
      <c r="AB1178" s="212"/>
      <c r="AC1178" s="212"/>
      <c r="AD1178" s="212"/>
      <c r="AE1178" s="212"/>
      <c r="AF1178" s="212"/>
      <c r="AG1178" s="212" t="s">
        <v>288</v>
      </c>
      <c r="AH1178" s="212">
        <v>0</v>
      </c>
      <c r="AI1178" s="212"/>
      <c r="AJ1178" s="212"/>
      <c r="AK1178" s="212"/>
      <c r="AL1178" s="212"/>
      <c r="AM1178" s="212"/>
      <c r="AN1178" s="212"/>
      <c r="AO1178" s="212"/>
      <c r="AP1178" s="212"/>
      <c r="AQ1178" s="212"/>
      <c r="AR1178" s="212"/>
      <c r="AS1178" s="212"/>
      <c r="AT1178" s="212"/>
      <c r="AU1178" s="212"/>
      <c r="AV1178" s="212"/>
      <c r="AW1178" s="212"/>
      <c r="AX1178" s="212"/>
      <c r="AY1178" s="212"/>
      <c r="AZ1178" s="212"/>
      <c r="BA1178" s="212"/>
      <c r="BB1178" s="212"/>
      <c r="BC1178" s="212"/>
      <c r="BD1178" s="212"/>
      <c r="BE1178" s="212"/>
      <c r="BF1178" s="212"/>
      <c r="BG1178" s="212"/>
      <c r="BH1178" s="212"/>
    </row>
    <row r="1179" spans="1:60" outlineLevel="3" x14ac:dyDescent="0.2">
      <c r="A1179" s="219"/>
      <c r="B1179" s="220"/>
      <c r="C1179" s="249" t="s">
        <v>1820</v>
      </c>
      <c r="D1179" s="226"/>
      <c r="E1179" s="227"/>
      <c r="F1179" s="222"/>
      <c r="G1179" s="222"/>
      <c r="H1179" s="222"/>
      <c r="I1179" s="222"/>
      <c r="J1179" s="222"/>
      <c r="K1179" s="222"/>
      <c r="L1179" s="222"/>
      <c r="M1179" s="222"/>
      <c r="N1179" s="221"/>
      <c r="O1179" s="221"/>
      <c r="P1179" s="221"/>
      <c r="Q1179" s="221"/>
      <c r="R1179" s="222"/>
      <c r="S1179" s="222"/>
      <c r="T1179" s="222"/>
      <c r="U1179" s="222"/>
      <c r="V1179" s="222"/>
      <c r="W1179" s="222"/>
      <c r="X1179" s="222"/>
      <c r="Y1179" s="222"/>
      <c r="Z1179" s="212"/>
      <c r="AA1179" s="212"/>
      <c r="AB1179" s="212"/>
      <c r="AC1179" s="212"/>
      <c r="AD1179" s="212"/>
      <c r="AE1179" s="212"/>
      <c r="AF1179" s="212"/>
      <c r="AG1179" s="212" t="s">
        <v>288</v>
      </c>
      <c r="AH1179" s="212">
        <v>0</v>
      </c>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3" x14ac:dyDescent="0.2">
      <c r="A1180" s="219"/>
      <c r="B1180" s="220"/>
      <c r="C1180" s="249" t="s">
        <v>1821</v>
      </c>
      <c r="D1180" s="226"/>
      <c r="E1180" s="227"/>
      <c r="F1180" s="222"/>
      <c r="G1180" s="222"/>
      <c r="H1180" s="222"/>
      <c r="I1180" s="222"/>
      <c r="J1180" s="222"/>
      <c r="K1180" s="222"/>
      <c r="L1180" s="222"/>
      <c r="M1180" s="222"/>
      <c r="N1180" s="221"/>
      <c r="O1180" s="221"/>
      <c r="P1180" s="221"/>
      <c r="Q1180" s="221"/>
      <c r="R1180" s="222"/>
      <c r="S1180" s="222"/>
      <c r="T1180" s="222"/>
      <c r="U1180" s="222"/>
      <c r="V1180" s="222"/>
      <c r="W1180" s="222"/>
      <c r="X1180" s="222"/>
      <c r="Y1180" s="222"/>
      <c r="Z1180" s="212"/>
      <c r="AA1180" s="212"/>
      <c r="AB1180" s="212"/>
      <c r="AC1180" s="212"/>
      <c r="AD1180" s="212"/>
      <c r="AE1180" s="212"/>
      <c r="AF1180" s="212"/>
      <c r="AG1180" s="212" t="s">
        <v>288</v>
      </c>
      <c r="AH1180" s="212">
        <v>0</v>
      </c>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3" x14ac:dyDescent="0.2">
      <c r="A1181" s="219"/>
      <c r="B1181" s="220"/>
      <c r="C1181" s="249" t="s">
        <v>1822</v>
      </c>
      <c r="D1181" s="226"/>
      <c r="E1181" s="227"/>
      <c r="F1181" s="222"/>
      <c r="G1181" s="222"/>
      <c r="H1181" s="222"/>
      <c r="I1181" s="222"/>
      <c r="J1181" s="222"/>
      <c r="K1181" s="222"/>
      <c r="L1181" s="222"/>
      <c r="M1181" s="222"/>
      <c r="N1181" s="221"/>
      <c r="O1181" s="221"/>
      <c r="P1181" s="221"/>
      <c r="Q1181" s="221"/>
      <c r="R1181" s="222"/>
      <c r="S1181" s="222"/>
      <c r="T1181" s="222"/>
      <c r="U1181" s="222"/>
      <c r="V1181" s="222"/>
      <c r="W1181" s="222"/>
      <c r="X1181" s="222"/>
      <c r="Y1181" s="222"/>
      <c r="Z1181" s="212"/>
      <c r="AA1181" s="212"/>
      <c r="AB1181" s="212"/>
      <c r="AC1181" s="212"/>
      <c r="AD1181" s="212"/>
      <c r="AE1181" s="212"/>
      <c r="AF1181" s="212"/>
      <c r="AG1181" s="212" t="s">
        <v>288</v>
      </c>
      <c r="AH1181" s="212">
        <v>0</v>
      </c>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outlineLevel="3" x14ac:dyDescent="0.2">
      <c r="A1182" s="219"/>
      <c r="B1182" s="220"/>
      <c r="C1182" s="249" t="s">
        <v>387</v>
      </c>
      <c r="D1182" s="226"/>
      <c r="E1182" s="227">
        <v>1</v>
      </c>
      <c r="F1182" s="222"/>
      <c r="G1182" s="222"/>
      <c r="H1182" s="222"/>
      <c r="I1182" s="222"/>
      <c r="J1182" s="222"/>
      <c r="K1182" s="222"/>
      <c r="L1182" s="222"/>
      <c r="M1182" s="222"/>
      <c r="N1182" s="221"/>
      <c r="O1182" s="221"/>
      <c r="P1182" s="221"/>
      <c r="Q1182" s="221"/>
      <c r="R1182" s="222"/>
      <c r="S1182" s="222"/>
      <c r="T1182" s="222"/>
      <c r="U1182" s="222"/>
      <c r="V1182" s="222"/>
      <c r="W1182" s="222"/>
      <c r="X1182" s="222"/>
      <c r="Y1182" s="222"/>
      <c r="Z1182" s="212"/>
      <c r="AA1182" s="212"/>
      <c r="AB1182" s="212"/>
      <c r="AC1182" s="212"/>
      <c r="AD1182" s="212"/>
      <c r="AE1182" s="212"/>
      <c r="AF1182" s="212"/>
      <c r="AG1182" s="212" t="s">
        <v>288</v>
      </c>
      <c r="AH1182" s="212">
        <v>0</v>
      </c>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outlineLevel="3" x14ac:dyDescent="0.2">
      <c r="A1183" s="219"/>
      <c r="B1183" s="220"/>
      <c r="C1183" s="249" t="s">
        <v>1823</v>
      </c>
      <c r="D1183" s="226"/>
      <c r="E1183" s="227"/>
      <c r="F1183" s="222"/>
      <c r="G1183" s="222"/>
      <c r="H1183" s="222"/>
      <c r="I1183" s="222"/>
      <c r="J1183" s="222"/>
      <c r="K1183" s="222"/>
      <c r="L1183" s="222"/>
      <c r="M1183" s="222"/>
      <c r="N1183" s="221"/>
      <c r="O1183" s="221"/>
      <c r="P1183" s="221"/>
      <c r="Q1183" s="221"/>
      <c r="R1183" s="222"/>
      <c r="S1183" s="222"/>
      <c r="T1183" s="222"/>
      <c r="U1183" s="222"/>
      <c r="V1183" s="222"/>
      <c r="W1183" s="222"/>
      <c r="X1183" s="222"/>
      <c r="Y1183" s="222"/>
      <c r="Z1183" s="212"/>
      <c r="AA1183" s="212"/>
      <c r="AB1183" s="212"/>
      <c r="AC1183" s="212"/>
      <c r="AD1183" s="212"/>
      <c r="AE1183" s="212"/>
      <c r="AF1183" s="212"/>
      <c r="AG1183" s="212" t="s">
        <v>288</v>
      </c>
      <c r="AH1183" s="212">
        <v>0</v>
      </c>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outlineLevel="1" x14ac:dyDescent="0.2">
      <c r="A1184" s="236">
        <v>357</v>
      </c>
      <c r="B1184" s="237" t="s">
        <v>1827</v>
      </c>
      <c r="C1184" s="247" t="s">
        <v>1828</v>
      </c>
      <c r="D1184" s="238" t="s">
        <v>886</v>
      </c>
      <c r="E1184" s="239">
        <v>2</v>
      </c>
      <c r="F1184" s="240"/>
      <c r="G1184" s="241">
        <f>ROUND(E1184*F1184,2)</f>
        <v>0</v>
      </c>
      <c r="H1184" s="240"/>
      <c r="I1184" s="241">
        <f>ROUND(E1184*H1184,2)</f>
        <v>0</v>
      </c>
      <c r="J1184" s="240"/>
      <c r="K1184" s="241">
        <f>ROUND(E1184*J1184,2)</f>
        <v>0</v>
      </c>
      <c r="L1184" s="241">
        <v>21</v>
      </c>
      <c r="M1184" s="241">
        <f>G1184*(1+L1184/100)</f>
        <v>0</v>
      </c>
      <c r="N1184" s="239">
        <v>0</v>
      </c>
      <c r="O1184" s="239">
        <f>ROUND(E1184*N1184,2)</f>
        <v>0</v>
      </c>
      <c r="P1184" s="239">
        <v>0</v>
      </c>
      <c r="Q1184" s="239">
        <f>ROUND(E1184*P1184,2)</f>
        <v>0</v>
      </c>
      <c r="R1184" s="241"/>
      <c r="S1184" s="241" t="s">
        <v>316</v>
      </c>
      <c r="T1184" s="242" t="s">
        <v>281</v>
      </c>
      <c r="U1184" s="222">
        <v>0</v>
      </c>
      <c r="V1184" s="222">
        <f>ROUND(E1184*U1184,2)</f>
        <v>0</v>
      </c>
      <c r="W1184" s="222"/>
      <c r="X1184" s="222" t="s">
        <v>399</v>
      </c>
      <c r="Y1184" s="222" t="s">
        <v>283</v>
      </c>
      <c r="Z1184" s="212"/>
      <c r="AA1184" s="212"/>
      <c r="AB1184" s="212"/>
      <c r="AC1184" s="212"/>
      <c r="AD1184" s="212"/>
      <c r="AE1184" s="212"/>
      <c r="AF1184" s="212"/>
      <c r="AG1184" s="212" t="s">
        <v>400</v>
      </c>
      <c r="AH1184" s="212"/>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row>
    <row r="1185" spans="1:60" outlineLevel="2" x14ac:dyDescent="0.2">
      <c r="A1185" s="219"/>
      <c r="B1185" s="220"/>
      <c r="C1185" s="248" t="s">
        <v>1813</v>
      </c>
      <c r="D1185" s="244"/>
      <c r="E1185" s="244"/>
      <c r="F1185" s="244"/>
      <c r="G1185" s="244"/>
      <c r="H1185" s="222"/>
      <c r="I1185" s="222"/>
      <c r="J1185" s="222"/>
      <c r="K1185" s="222"/>
      <c r="L1185" s="222"/>
      <c r="M1185" s="222"/>
      <c r="N1185" s="221"/>
      <c r="O1185" s="221"/>
      <c r="P1185" s="221"/>
      <c r="Q1185" s="221"/>
      <c r="R1185" s="222"/>
      <c r="S1185" s="222"/>
      <c r="T1185" s="222"/>
      <c r="U1185" s="222"/>
      <c r="V1185" s="222"/>
      <c r="W1185" s="222"/>
      <c r="X1185" s="222"/>
      <c r="Y1185" s="222"/>
      <c r="Z1185" s="212"/>
      <c r="AA1185" s="212"/>
      <c r="AB1185" s="212"/>
      <c r="AC1185" s="212"/>
      <c r="AD1185" s="212"/>
      <c r="AE1185" s="212"/>
      <c r="AF1185" s="212"/>
      <c r="AG1185" s="212" t="s">
        <v>286</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3" x14ac:dyDescent="0.2">
      <c r="A1186" s="219"/>
      <c r="B1186" s="220"/>
      <c r="C1186" s="250" t="s">
        <v>1724</v>
      </c>
      <c r="D1186" s="245"/>
      <c r="E1186" s="245"/>
      <c r="F1186" s="245"/>
      <c r="G1186" s="245"/>
      <c r="H1186" s="222"/>
      <c r="I1186" s="222"/>
      <c r="J1186" s="222"/>
      <c r="K1186" s="222"/>
      <c r="L1186" s="222"/>
      <c r="M1186" s="222"/>
      <c r="N1186" s="221"/>
      <c r="O1186" s="221"/>
      <c r="P1186" s="221"/>
      <c r="Q1186" s="221"/>
      <c r="R1186" s="222"/>
      <c r="S1186" s="222"/>
      <c r="T1186" s="222"/>
      <c r="U1186" s="222"/>
      <c r="V1186" s="222"/>
      <c r="W1186" s="222"/>
      <c r="X1186" s="222"/>
      <c r="Y1186" s="222"/>
      <c r="Z1186" s="212"/>
      <c r="AA1186" s="212"/>
      <c r="AB1186" s="212"/>
      <c r="AC1186" s="212"/>
      <c r="AD1186" s="212"/>
      <c r="AE1186" s="212"/>
      <c r="AF1186" s="212"/>
      <c r="AG1186" s="212" t="s">
        <v>286</v>
      </c>
      <c r="AH1186" s="212"/>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3" x14ac:dyDescent="0.2">
      <c r="A1187" s="219"/>
      <c r="B1187" s="220"/>
      <c r="C1187" s="250" t="s">
        <v>1725</v>
      </c>
      <c r="D1187" s="245"/>
      <c r="E1187" s="245"/>
      <c r="F1187" s="245"/>
      <c r="G1187" s="245"/>
      <c r="H1187" s="222"/>
      <c r="I1187" s="222"/>
      <c r="J1187" s="222"/>
      <c r="K1187" s="222"/>
      <c r="L1187" s="222"/>
      <c r="M1187" s="222"/>
      <c r="N1187" s="221"/>
      <c r="O1187" s="221"/>
      <c r="P1187" s="221"/>
      <c r="Q1187" s="221"/>
      <c r="R1187" s="222"/>
      <c r="S1187" s="222"/>
      <c r="T1187" s="222"/>
      <c r="U1187" s="222"/>
      <c r="V1187" s="222"/>
      <c r="W1187" s="222"/>
      <c r="X1187" s="222"/>
      <c r="Y1187" s="222"/>
      <c r="Z1187" s="212"/>
      <c r="AA1187" s="212"/>
      <c r="AB1187" s="212"/>
      <c r="AC1187" s="212"/>
      <c r="AD1187" s="212"/>
      <c r="AE1187" s="212"/>
      <c r="AF1187" s="212"/>
      <c r="AG1187" s="212" t="s">
        <v>286</v>
      </c>
      <c r="AH1187" s="212"/>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2" x14ac:dyDescent="0.2">
      <c r="A1188" s="219"/>
      <c r="B1188" s="220"/>
      <c r="C1188" s="249" t="s">
        <v>1816</v>
      </c>
      <c r="D1188" s="226"/>
      <c r="E1188" s="227"/>
      <c r="F1188" s="222"/>
      <c r="G1188" s="222"/>
      <c r="H1188" s="222"/>
      <c r="I1188" s="222"/>
      <c r="J1188" s="222"/>
      <c r="K1188" s="222"/>
      <c r="L1188" s="222"/>
      <c r="M1188" s="222"/>
      <c r="N1188" s="221"/>
      <c r="O1188" s="221"/>
      <c r="P1188" s="221"/>
      <c r="Q1188" s="221"/>
      <c r="R1188" s="222"/>
      <c r="S1188" s="222"/>
      <c r="T1188" s="222"/>
      <c r="U1188" s="222"/>
      <c r="V1188" s="222"/>
      <c r="W1188" s="222"/>
      <c r="X1188" s="222"/>
      <c r="Y1188" s="222"/>
      <c r="Z1188" s="212"/>
      <c r="AA1188" s="212"/>
      <c r="AB1188" s="212"/>
      <c r="AC1188" s="212"/>
      <c r="AD1188" s="212"/>
      <c r="AE1188" s="212"/>
      <c r="AF1188" s="212"/>
      <c r="AG1188" s="212" t="s">
        <v>288</v>
      </c>
      <c r="AH1188" s="212">
        <v>0</v>
      </c>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49" t="s">
        <v>1817</v>
      </c>
      <c r="D1189" s="226"/>
      <c r="E1189" s="227"/>
      <c r="F1189" s="222"/>
      <c r="G1189" s="222"/>
      <c r="H1189" s="222"/>
      <c r="I1189" s="222"/>
      <c r="J1189" s="222"/>
      <c r="K1189" s="222"/>
      <c r="L1189" s="222"/>
      <c r="M1189" s="222"/>
      <c r="N1189" s="221"/>
      <c r="O1189" s="221"/>
      <c r="P1189" s="221"/>
      <c r="Q1189" s="221"/>
      <c r="R1189" s="222"/>
      <c r="S1189" s="222"/>
      <c r="T1189" s="222"/>
      <c r="U1189" s="222"/>
      <c r="V1189" s="222"/>
      <c r="W1189" s="222"/>
      <c r="X1189" s="222"/>
      <c r="Y1189" s="222"/>
      <c r="Z1189" s="212"/>
      <c r="AA1189" s="212"/>
      <c r="AB1189" s="212"/>
      <c r="AC1189" s="212"/>
      <c r="AD1189" s="212"/>
      <c r="AE1189" s="212"/>
      <c r="AF1189" s="212"/>
      <c r="AG1189" s="212" t="s">
        <v>288</v>
      </c>
      <c r="AH1189" s="212">
        <v>0</v>
      </c>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49" t="s">
        <v>1804</v>
      </c>
      <c r="D1190" s="226"/>
      <c r="E1190" s="227"/>
      <c r="F1190" s="222"/>
      <c r="G1190" s="222"/>
      <c r="H1190" s="222"/>
      <c r="I1190" s="222"/>
      <c r="J1190" s="222"/>
      <c r="K1190" s="222"/>
      <c r="L1190" s="222"/>
      <c r="M1190" s="222"/>
      <c r="N1190" s="221"/>
      <c r="O1190" s="221"/>
      <c r="P1190" s="221"/>
      <c r="Q1190" s="221"/>
      <c r="R1190" s="222"/>
      <c r="S1190" s="222"/>
      <c r="T1190" s="222"/>
      <c r="U1190" s="222"/>
      <c r="V1190" s="222"/>
      <c r="W1190" s="222"/>
      <c r="X1190" s="222"/>
      <c r="Y1190" s="222"/>
      <c r="Z1190" s="212"/>
      <c r="AA1190" s="212"/>
      <c r="AB1190" s="212"/>
      <c r="AC1190" s="212"/>
      <c r="AD1190" s="212"/>
      <c r="AE1190" s="212"/>
      <c r="AF1190" s="212"/>
      <c r="AG1190" s="212" t="s">
        <v>288</v>
      </c>
      <c r="AH1190" s="212">
        <v>0</v>
      </c>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49" t="s">
        <v>1805</v>
      </c>
      <c r="D1191" s="226"/>
      <c r="E1191" s="227"/>
      <c r="F1191" s="222"/>
      <c r="G1191" s="222"/>
      <c r="H1191" s="222"/>
      <c r="I1191" s="222"/>
      <c r="J1191" s="222"/>
      <c r="K1191" s="222"/>
      <c r="L1191" s="222"/>
      <c r="M1191" s="222"/>
      <c r="N1191" s="221"/>
      <c r="O1191" s="221"/>
      <c r="P1191" s="221"/>
      <c r="Q1191" s="221"/>
      <c r="R1191" s="222"/>
      <c r="S1191" s="222"/>
      <c r="T1191" s="222"/>
      <c r="U1191" s="222"/>
      <c r="V1191" s="222"/>
      <c r="W1191" s="222"/>
      <c r="X1191" s="222"/>
      <c r="Y1191" s="222"/>
      <c r="Z1191" s="212"/>
      <c r="AA1191" s="212"/>
      <c r="AB1191" s="212"/>
      <c r="AC1191" s="212"/>
      <c r="AD1191" s="212"/>
      <c r="AE1191" s="212"/>
      <c r="AF1191" s="212"/>
      <c r="AG1191" s="212" t="s">
        <v>288</v>
      </c>
      <c r="AH1191" s="212">
        <v>0</v>
      </c>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49" t="s">
        <v>1806</v>
      </c>
      <c r="D1192" s="226"/>
      <c r="E1192" s="227"/>
      <c r="F1192" s="222"/>
      <c r="G1192" s="222"/>
      <c r="H1192" s="222"/>
      <c r="I1192" s="222"/>
      <c r="J1192" s="222"/>
      <c r="K1192" s="222"/>
      <c r="L1192" s="222"/>
      <c r="M1192" s="222"/>
      <c r="N1192" s="221"/>
      <c r="O1192" s="221"/>
      <c r="P1192" s="221"/>
      <c r="Q1192" s="221"/>
      <c r="R1192" s="222"/>
      <c r="S1192" s="222"/>
      <c r="T1192" s="222"/>
      <c r="U1192" s="222"/>
      <c r="V1192" s="222"/>
      <c r="W1192" s="222"/>
      <c r="X1192" s="222"/>
      <c r="Y1192" s="222"/>
      <c r="Z1192" s="212"/>
      <c r="AA1192" s="212"/>
      <c r="AB1192" s="212"/>
      <c r="AC1192" s="212"/>
      <c r="AD1192" s="212"/>
      <c r="AE1192" s="212"/>
      <c r="AF1192" s="212"/>
      <c r="AG1192" s="212" t="s">
        <v>288</v>
      </c>
      <c r="AH1192" s="212">
        <v>0</v>
      </c>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49" t="s">
        <v>1807</v>
      </c>
      <c r="D1193" s="226"/>
      <c r="E1193" s="227"/>
      <c r="F1193" s="222"/>
      <c r="G1193" s="222"/>
      <c r="H1193" s="222"/>
      <c r="I1193" s="222"/>
      <c r="J1193" s="222"/>
      <c r="K1193" s="222"/>
      <c r="L1193" s="222"/>
      <c r="M1193" s="222"/>
      <c r="N1193" s="221"/>
      <c r="O1193" s="221"/>
      <c r="P1193" s="221"/>
      <c r="Q1193" s="221"/>
      <c r="R1193" s="222"/>
      <c r="S1193" s="222"/>
      <c r="T1193" s="222"/>
      <c r="U1193" s="222"/>
      <c r="V1193" s="222"/>
      <c r="W1193" s="222"/>
      <c r="X1193" s="222"/>
      <c r="Y1193" s="222"/>
      <c r="Z1193" s="212"/>
      <c r="AA1193" s="212"/>
      <c r="AB1193" s="212"/>
      <c r="AC1193" s="212"/>
      <c r="AD1193" s="212"/>
      <c r="AE1193" s="212"/>
      <c r="AF1193" s="212"/>
      <c r="AG1193" s="212" t="s">
        <v>288</v>
      </c>
      <c r="AH1193" s="212">
        <v>0</v>
      </c>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outlineLevel="3" x14ac:dyDescent="0.2">
      <c r="A1194" s="219"/>
      <c r="B1194" s="220"/>
      <c r="C1194" s="249" t="s">
        <v>1808</v>
      </c>
      <c r="D1194" s="226"/>
      <c r="E1194" s="227"/>
      <c r="F1194" s="222"/>
      <c r="G1194" s="222"/>
      <c r="H1194" s="222"/>
      <c r="I1194" s="222"/>
      <c r="J1194" s="222"/>
      <c r="K1194" s="222"/>
      <c r="L1194" s="222"/>
      <c r="M1194" s="222"/>
      <c r="N1194" s="221"/>
      <c r="O1194" s="221"/>
      <c r="P1194" s="221"/>
      <c r="Q1194" s="221"/>
      <c r="R1194" s="222"/>
      <c r="S1194" s="222"/>
      <c r="T1194" s="222"/>
      <c r="U1194" s="222"/>
      <c r="V1194" s="222"/>
      <c r="W1194" s="222"/>
      <c r="X1194" s="222"/>
      <c r="Y1194" s="222"/>
      <c r="Z1194" s="212"/>
      <c r="AA1194" s="212"/>
      <c r="AB1194" s="212"/>
      <c r="AC1194" s="212"/>
      <c r="AD1194" s="212"/>
      <c r="AE1194" s="212"/>
      <c r="AF1194" s="212"/>
      <c r="AG1194" s="212" t="s">
        <v>288</v>
      </c>
      <c r="AH1194" s="212">
        <v>0</v>
      </c>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row>
    <row r="1195" spans="1:60" outlineLevel="3" x14ac:dyDescent="0.2">
      <c r="A1195" s="219"/>
      <c r="B1195" s="220"/>
      <c r="C1195" s="249" t="s">
        <v>1829</v>
      </c>
      <c r="D1195" s="226"/>
      <c r="E1195" s="227"/>
      <c r="F1195" s="222"/>
      <c r="G1195" s="222"/>
      <c r="H1195" s="222"/>
      <c r="I1195" s="222"/>
      <c r="J1195" s="222"/>
      <c r="K1195" s="222"/>
      <c r="L1195" s="222"/>
      <c r="M1195" s="222"/>
      <c r="N1195" s="221"/>
      <c r="O1195" s="221"/>
      <c r="P1195" s="221"/>
      <c r="Q1195" s="221"/>
      <c r="R1195" s="222"/>
      <c r="S1195" s="222"/>
      <c r="T1195" s="222"/>
      <c r="U1195" s="222"/>
      <c r="V1195" s="222"/>
      <c r="W1195" s="222"/>
      <c r="X1195" s="222"/>
      <c r="Y1195" s="222"/>
      <c r="Z1195" s="212"/>
      <c r="AA1195" s="212"/>
      <c r="AB1195" s="212"/>
      <c r="AC1195" s="212"/>
      <c r="AD1195" s="212"/>
      <c r="AE1195" s="212"/>
      <c r="AF1195" s="212"/>
      <c r="AG1195" s="212" t="s">
        <v>288</v>
      </c>
      <c r="AH1195" s="212">
        <v>0</v>
      </c>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3" x14ac:dyDescent="0.2">
      <c r="A1196" s="219"/>
      <c r="B1196" s="220"/>
      <c r="C1196" s="249" t="s">
        <v>1822</v>
      </c>
      <c r="D1196" s="226"/>
      <c r="E1196" s="227"/>
      <c r="F1196" s="222"/>
      <c r="G1196" s="222"/>
      <c r="H1196" s="222"/>
      <c r="I1196" s="222"/>
      <c r="J1196" s="222"/>
      <c r="K1196" s="222"/>
      <c r="L1196" s="222"/>
      <c r="M1196" s="222"/>
      <c r="N1196" s="221"/>
      <c r="O1196" s="221"/>
      <c r="P1196" s="221"/>
      <c r="Q1196" s="221"/>
      <c r="R1196" s="222"/>
      <c r="S1196" s="222"/>
      <c r="T1196" s="222"/>
      <c r="U1196" s="222"/>
      <c r="V1196" s="222"/>
      <c r="W1196" s="222"/>
      <c r="X1196" s="222"/>
      <c r="Y1196" s="222"/>
      <c r="Z1196" s="212"/>
      <c r="AA1196" s="212"/>
      <c r="AB1196" s="212"/>
      <c r="AC1196" s="212"/>
      <c r="AD1196" s="212"/>
      <c r="AE1196" s="212"/>
      <c r="AF1196" s="212"/>
      <c r="AG1196" s="212" t="s">
        <v>288</v>
      </c>
      <c r="AH1196" s="212">
        <v>0</v>
      </c>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outlineLevel="3" x14ac:dyDescent="0.2">
      <c r="A1197" s="219"/>
      <c r="B1197" s="220"/>
      <c r="C1197" s="249" t="s">
        <v>1830</v>
      </c>
      <c r="D1197" s="226"/>
      <c r="E1197" s="227">
        <v>2</v>
      </c>
      <c r="F1197" s="222"/>
      <c r="G1197" s="222"/>
      <c r="H1197" s="222"/>
      <c r="I1197" s="222"/>
      <c r="J1197" s="222"/>
      <c r="K1197" s="222"/>
      <c r="L1197" s="222"/>
      <c r="M1197" s="222"/>
      <c r="N1197" s="221"/>
      <c r="O1197" s="221"/>
      <c r="P1197" s="221"/>
      <c r="Q1197" s="221"/>
      <c r="R1197" s="222"/>
      <c r="S1197" s="222"/>
      <c r="T1197" s="222"/>
      <c r="U1197" s="222"/>
      <c r="V1197" s="222"/>
      <c r="W1197" s="222"/>
      <c r="X1197" s="222"/>
      <c r="Y1197" s="222"/>
      <c r="Z1197" s="212"/>
      <c r="AA1197" s="212"/>
      <c r="AB1197" s="212"/>
      <c r="AC1197" s="212"/>
      <c r="AD1197" s="212"/>
      <c r="AE1197" s="212"/>
      <c r="AF1197" s="212"/>
      <c r="AG1197" s="212" t="s">
        <v>288</v>
      </c>
      <c r="AH1197" s="212">
        <v>0</v>
      </c>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1" x14ac:dyDescent="0.2">
      <c r="A1198" s="236">
        <v>358</v>
      </c>
      <c r="B1198" s="237" t="s">
        <v>1831</v>
      </c>
      <c r="C1198" s="247" t="s">
        <v>1832</v>
      </c>
      <c r="D1198" s="238" t="s">
        <v>1105</v>
      </c>
      <c r="E1198" s="239">
        <v>4</v>
      </c>
      <c r="F1198" s="240"/>
      <c r="G1198" s="241">
        <f>ROUND(E1198*F1198,2)</f>
        <v>0</v>
      </c>
      <c r="H1198" s="240"/>
      <c r="I1198" s="241">
        <f>ROUND(E1198*H1198,2)</f>
        <v>0</v>
      </c>
      <c r="J1198" s="240"/>
      <c r="K1198" s="241">
        <f>ROUND(E1198*J1198,2)</f>
        <v>0</v>
      </c>
      <c r="L1198" s="241">
        <v>21</v>
      </c>
      <c r="M1198" s="241">
        <f>G1198*(1+L1198/100)</f>
        <v>0</v>
      </c>
      <c r="N1198" s="239">
        <v>0</v>
      </c>
      <c r="O1198" s="239">
        <f>ROUND(E1198*N1198,2)</f>
        <v>0</v>
      </c>
      <c r="P1198" s="239">
        <v>0</v>
      </c>
      <c r="Q1198" s="239">
        <f>ROUND(E1198*P1198,2)</f>
        <v>0</v>
      </c>
      <c r="R1198" s="241"/>
      <c r="S1198" s="241" t="s">
        <v>316</v>
      </c>
      <c r="T1198" s="242" t="s">
        <v>281</v>
      </c>
      <c r="U1198" s="222">
        <v>0</v>
      </c>
      <c r="V1198" s="222">
        <f>ROUND(E1198*U1198,2)</f>
        <v>0</v>
      </c>
      <c r="W1198" s="222"/>
      <c r="X1198" s="222" t="s">
        <v>399</v>
      </c>
      <c r="Y1198" s="222" t="s">
        <v>283</v>
      </c>
      <c r="Z1198" s="212"/>
      <c r="AA1198" s="212"/>
      <c r="AB1198" s="212"/>
      <c r="AC1198" s="212"/>
      <c r="AD1198" s="212"/>
      <c r="AE1198" s="212"/>
      <c r="AF1198" s="212"/>
      <c r="AG1198" s="212" t="s">
        <v>400</v>
      </c>
      <c r="AH1198" s="212"/>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2" x14ac:dyDescent="0.2">
      <c r="A1199" s="219"/>
      <c r="B1199" s="220"/>
      <c r="C1199" s="249" t="s">
        <v>1833</v>
      </c>
      <c r="D1199" s="226"/>
      <c r="E1199" s="227"/>
      <c r="F1199" s="222"/>
      <c r="G1199" s="222"/>
      <c r="H1199" s="222"/>
      <c r="I1199" s="222"/>
      <c r="J1199" s="222"/>
      <c r="K1199" s="222"/>
      <c r="L1199" s="222"/>
      <c r="M1199" s="222"/>
      <c r="N1199" s="221"/>
      <c r="O1199" s="221"/>
      <c r="P1199" s="221"/>
      <c r="Q1199" s="221"/>
      <c r="R1199" s="222"/>
      <c r="S1199" s="222"/>
      <c r="T1199" s="222"/>
      <c r="U1199" s="222"/>
      <c r="V1199" s="222"/>
      <c r="W1199" s="222"/>
      <c r="X1199" s="222"/>
      <c r="Y1199" s="222"/>
      <c r="Z1199" s="212"/>
      <c r="AA1199" s="212"/>
      <c r="AB1199" s="212"/>
      <c r="AC1199" s="212"/>
      <c r="AD1199" s="212"/>
      <c r="AE1199" s="212"/>
      <c r="AF1199" s="212"/>
      <c r="AG1199" s="212" t="s">
        <v>288</v>
      </c>
      <c r="AH1199" s="212">
        <v>0</v>
      </c>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3" x14ac:dyDescent="0.2">
      <c r="A1200" s="219"/>
      <c r="B1200" s="220"/>
      <c r="C1200" s="249" t="s">
        <v>1834</v>
      </c>
      <c r="D1200" s="226"/>
      <c r="E1200" s="227"/>
      <c r="F1200" s="222"/>
      <c r="G1200" s="222"/>
      <c r="H1200" s="222"/>
      <c r="I1200" s="222"/>
      <c r="J1200" s="222"/>
      <c r="K1200" s="222"/>
      <c r="L1200" s="222"/>
      <c r="M1200" s="222"/>
      <c r="N1200" s="221"/>
      <c r="O1200" s="221"/>
      <c r="P1200" s="221"/>
      <c r="Q1200" s="221"/>
      <c r="R1200" s="222"/>
      <c r="S1200" s="222"/>
      <c r="T1200" s="222"/>
      <c r="U1200" s="222"/>
      <c r="V1200" s="222"/>
      <c r="W1200" s="222"/>
      <c r="X1200" s="222"/>
      <c r="Y1200" s="222"/>
      <c r="Z1200" s="212"/>
      <c r="AA1200" s="212"/>
      <c r="AB1200" s="212"/>
      <c r="AC1200" s="212"/>
      <c r="AD1200" s="212"/>
      <c r="AE1200" s="212"/>
      <c r="AF1200" s="212"/>
      <c r="AG1200" s="212" t="s">
        <v>288</v>
      </c>
      <c r="AH1200" s="212">
        <v>0</v>
      </c>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3" x14ac:dyDescent="0.2">
      <c r="A1201" s="219"/>
      <c r="B1201" s="220"/>
      <c r="C1201" s="249" t="s">
        <v>1835</v>
      </c>
      <c r="D1201" s="226"/>
      <c r="E1201" s="227"/>
      <c r="F1201" s="222"/>
      <c r="G1201" s="222"/>
      <c r="H1201" s="222"/>
      <c r="I1201" s="222"/>
      <c r="J1201" s="222"/>
      <c r="K1201" s="222"/>
      <c r="L1201" s="222"/>
      <c r="M1201" s="222"/>
      <c r="N1201" s="221"/>
      <c r="O1201" s="221"/>
      <c r="P1201" s="221"/>
      <c r="Q1201" s="221"/>
      <c r="R1201" s="222"/>
      <c r="S1201" s="222"/>
      <c r="T1201" s="222"/>
      <c r="U1201" s="222"/>
      <c r="V1201" s="222"/>
      <c r="W1201" s="222"/>
      <c r="X1201" s="222"/>
      <c r="Y1201" s="222"/>
      <c r="Z1201" s="212"/>
      <c r="AA1201" s="212"/>
      <c r="AB1201" s="212"/>
      <c r="AC1201" s="212"/>
      <c r="AD1201" s="212"/>
      <c r="AE1201" s="212"/>
      <c r="AF1201" s="212"/>
      <c r="AG1201" s="212" t="s">
        <v>288</v>
      </c>
      <c r="AH1201" s="212">
        <v>0</v>
      </c>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3" x14ac:dyDescent="0.2">
      <c r="A1202" s="219"/>
      <c r="B1202" s="220"/>
      <c r="C1202" s="249" t="s">
        <v>1641</v>
      </c>
      <c r="D1202" s="226"/>
      <c r="E1202" s="227"/>
      <c r="F1202" s="222"/>
      <c r="G1202" s="222"/>
      <c r="H1202" s="222"/>
      <c r="I1202" s="222"/>
      <c r="J1202" s="222"/>
      <c r="K1202" s="222"/>
      <c r="L1202" s="222"/>
      <c r="M1202" s="222"/>
      <c r="N1202" s="221"/>
      <c r="O1202" s="221"/>
      <c r="P1202" s="221"/>
      <c r="Q1202" s="221"/>
      <c r="R1202" s="222"/>
      <c r="S1202" s="222"/>
      <c r="T1202" s="222"/>
      <c r="U1202" s="222"/>
      <c r="V1202" s="222"/>
      <c r="W1202" s="222"/>
      <c r="X1202" s="222"/>
      <c r="Y1202" s="222"/>
      <c r="Z1202" s="212"/>
      <c r="AA1202" s="212"/>
      <c r="AB1202" s="212"/>
      <c r="AC1202" s="212"/>
      <c r="AD1202" s="212"/>
      <c r="AE1202" s="212"/>
      <c r="AF1202" s="212"/>
      <c r="AG1202" s="212" t="s">
        <v>288</v>
      </c>
      <c r="AH1202" s="212">
        <v>0</v>
      </c>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3" x14ac:dyDescent="0.2">
      <c r="A1203" s="219"/>
      <c r="B1203" s="220"/>
      <c r="C1203" s="249" t="s">
        <v>1836</v>
      </c>
      <c r="D1203" s="226"/>
      <c r="E1203" s="227"/>
      <c r="F1203" s="222"/>
      <c r="G1203" s="222"/>
      <c r="H1203" s="222"/>
      <c r="I1203" s="222"/>
      <c r="J1203" s="222"/>
      <c r="K1203" s="222"/>
      <c r="L1203" s="222"/>
      <c r="M1203" s="222"/>
      <c r="N1203" s="221"/>
      <c r="O1203" s="221"/>
      <c r="P1203" s="221"/>
      <c r="Q1203" s="221"/>
      <c r="R1203" s="222"/>
      <c r="S1203" s="222"/>
      <c r="T1203" s="222"/>
      <c r="U1203" s="222"/>
      <c r="V1203" s="222"/>
      <c r="W1203" s="222"/>
      <c r="X1203" s="222"/>
      <c r="Y1203" s="222"/>
      <c r="Z1203" s="212"/>
      <c r="AA1203" s="212"/>
      <c r="AB1203" s="212"/>
      <c r="AC1203" s="212"/>
      <c r="AD1203" s="212"/>
      <c r="AE1203" s="212"/>
      <c r="AF1203" s="212"/>
      <c r="AG1203" s="212" t="s">
        <v>288</v>
      </c>
      <c r="AH1203" s="212">
        <v>0</v>
      </c>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3" x14ac:dyDescent="0.2">
      <c r="A1204" s="219"/>
      <c r="B1204" s="220"/>
      <c r="C1204" s="249" t="s">
        <v>1837</v>
      </c>
      <c r="D1204" s="226"/>
      <c r="E1204" s="227"/>
      <c r="F1204" s="222"/>
      <c r="G1204" s="222"/>
      <c r="H1204" s="222"/>
      <c r="I1204" s="222"/>
      <c r="J1204" s="222"/>
      <c r="K1204" s="222"/>
      <c r="L1204" s="222"/>
      <c r="M1204" s="222"/>
      <c r="N1204" s="221"/>
      <c r="O1204" s="221"/>
      <c r="P1204" s="221"/>
      <c r="Q1204" s="221"/>
      <c r="R1204" s="222"/>
      <c r="S1204" s="222"/>
      <c r="T1204" s="222"/>
      <c r="U1204" s="222"/>
      <c r="V1204" s="222"/>
      <c r="W1204" s="222"/>
      <c r="X1204" s="222"/>
      <c r="Y1204" s="222"/>
      <c r="Z1204" s="212"/>
      <c r="AA1204" s="212"/>
      <c r="AB1204" s="212"/>
      <c r="AC1204" s="212"/>
      <c r="AD1204" s="212"/>
      <c r="AE1204" s="212"/>
      <c r="AF1204" s="212"/>
      <c r="AG1204" s="212" t="s">
        <v>288</v>
      </c>
      <c r="AH1204" s="212">
        <v>0</v>
      </c>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outlineLevel="3" x14ac:dyDescent="0.2">
      <c r="A1205" s="219"/>
      <c r="B1205" s="220"/>
      <c r="C1205" s="249" t="s">
        <v>1838</v>
      </c>
      <c r="D1205" s="226"/>
      <c r="E1205" s="227"/>
      <c r="F1205" s="222"/>
      <c r="G1205" s="222"/>
      <c r="H1205" s="222"/>
      <c r="I1205" s="222"/>
      <c r="J1205" s="222"/>
      <c r="K1205" s="222"/>
      <c r="L1205" s="222"/>
      <c r="M1205" s="222"/>
      <c r="N1205" s="221"/>
      <c r="O1205" s="221"/>
      <c r="P1205" s="221"/>
      <c r="Q1205" s="221"/>
      <c r="R1205" s="222"/>
      <c r="S1205" s="222"/>
      <c r="T1205" s="222"/>
      <c r="U1205" s="222"/>
      <c r="V1205" s="222"/>
      <c r="W1205" s="222"/>
      <c r="X1205" s="222"/>
      <c r="Y1205" s="222"/>
      <c r="Z1205" s="212"/>
      <c r="AA1205" s="212"/>
      <c r="AB1205" s="212"/>
      <c r="AC1205" s="212"/>
      <c r="AD1205" s="212"/>
      <c r="AE1205" s="212"/>
      <c r="AF1205" s="212"/>
      <c r="AG1205" s="212" t="s">
        <v>288</v>
      </c>
      <c r="AH1205" s="212">
        <v>0</v>
      </c>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outlineLevel="3" x14ac:dyDescent="0.2">
      <c r="A1206" s="219"/>
      <c r="B1206" s="220"/>
      <c r="C1206" s="249" t="s">
        <v>1839</v>
      </c>
      <c r="D1206" s="226"/>
      <c r="E1206" s="227"/>
      <c r="F1206" s="222"/>
      <c r="G1206" s="222"/>
      <c r="H1206" s="222"/>
      <c r="I1206" s="222"/>
      <c r="J1206" s="222"/>
      <c r="K1206" s="222"/>
      <c r="L1206" s="222"/>
      <c r="M1206" s="222"/>
      <c r="N1206" s="221"/>
      <c r="O1206" s="221"/>
      <c r="P1206" s="221"/>
      <c r="Q1206" s="221"/>
      <c r="R1206" s="222"/>
      <c r="S1206" s="222"/>
      <c r="T1206" s="222"/>
      <c r="U1206" s="222"/>
      <c r="V1206" s="222"/>
      <c r="W1206" s="222"/>
      <c r="X1206" s="222"/>
      <c r="Y1206" s="222"/>
      <c r="Z1206" s="212"/>
      <c r="AA1206" s="212"/>
      <c r="AB1206" s="212"/>
      <c r="AC1206" s="212"/>
      <c r="AD1206" s="212"/>
      <c r="AE1206" s="212"/>
      <c r="AF1206" s="212"/>
      <c r="AG1206" s="212" t="s">
        <v>288</v>
      </c>
      <c r="AH1206" s="212">
        <v>0</v>
      </c>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row>
    <row r="1207" spans="1:60" outlineLevel="3" x14ac:dyDescent="0.2">
      <c r="A1207" s="219"/>
      <c r="B1207" s="220"/>
      <c r="C1207" s="249" t="s">
        <v>1840</v>
      </c>
      <c r="D1207" s="226"/>
      <c r="E1207" s="227">
        <v>4</v>
      </c>
      <c r="F1207" s="222"/>
      <c r="G1207" s="222"/>
      <c r="H1207" s="222"/>
      <c r="I1207" s="222"/>
      <c r="J1207" s="222"/>
      <c r="K1207" s="222"/>
      <c r="L1207" s="222"/>
      <c r="M1207" s="222"/>
      <c r="N1207" s="221"/>
      <c r="O1207" s="221"/>
      <c r="P1207" s="221"/>
      <c r="Q1207" s="221"/>
      <c r="R1207" s="222"/>
      <c r="S1207" s="222"/>
      <c r="T1207" s="222"/>
      <c r="U1207" s="222"/>
      <c r="V1207" s="222"/>
      <c r="W1207" s="222"/>
      <c r="X1207" s="222"/>
      <c r="Y1207" s="222"/>
      <c r="Z1207" s="212"/>
      <c r="AA1207" s="212"/>
      <c r="AB1207" s="212"/>
      <c r="AC1207" s="212"/>
      <c r="AD1207" s="212"/>
      <c r="AE1207" s="212"/>
      <c r="AF1207" s="212"/>
      <c r="AG1207" s="212" t="s">
        <v>288</v>
      </c>
      <c r="AH1207" s="212">
        <v>0</v>
      </c>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1" x14ac:dyDescent="0.2">
      <c r="A1208" s="236">
        <v>359</v>
      </c>
      <c r="B1208" s="237" t="s">
        <v>1841</v>
      </c>
      <c r="C1208" s="247" t="s">
        <v>1842</v>
      </c>
      <c r="D1208" s="238" t="s">
        <v>886</v>
      </c>
      <c r="E1208" s="239">
        <v>1</v>
      </c>
      <c r="F1208" s="240"/>
      <c r="G1208" s="241">
        <f>ROUND(E1208*F1208,2)</f>
        <v>0</v>
      </c>
      <c r="H1208" s="240"/>
      <c r="I1208" s="241">
        <f>ROUND(E1208*H1208,2)</f>
        <v>0</v>
      </c>
      <c r="J1208" s="240"/>
      <c r="K1208" s="241">
        <f>ROUND(E1208*J1208,2)</f>
        <v>0</v>
      </c>
      <c r="L1208" s="241">
        <v>21</v>
      </c>
      <c r="M1208" s="241">
        <f>G1208*(1+L1208/100)</f>
        <v>0</v>
      </c>
      <c r="N1208" s="239">
        <v>0</v>
      </c>
      <c r="O1208" s="239">
        <f>ROUND(E1208*N1208,2)</f>
        <v>0</v>
      </c>
      <c r="P1208" s="239">
        <v>0</v>
      </c>
      <c r="Q1208" s="239">
        <f>ROUND(E1208*P1208,2)</f>
        <v>0</v>
      </c>
      <c r="R1208" s="241"/>
      <c r="S1208" s="241" t="s">
        <v>316</v>
      </c>
      <c r="T1208" s="242" t="s">
        <v>281</v>
      </c>
      <c r="U1208" s="222">
        <v>0</v>
      </c>
      <c r="V1208" s="222">
        <f>ROUND(E1208*U1208,2)</f>
        <v>0</v>
      </c>
      <c r="W1208" s="222"/>
      <c r="X1208" s="222" t="s">
        <v>399</v>
      </c>
      <c r="Y1208" s="222" t="s">
        <v>283</v>
      </c>
      <c r="Z1208" s="212"/>
      <c r="AA1208" s="212"/>
      <c r="AB1208" s="212"/>
      <c r="AC1208" s="212"/>
      <c r="AD1208" s="212"/>
      <c r="AE1208" s="212"/>
      <c r="AF1208" s="212"/>
      <c r="AG1208" s="212" t="s">
        <v>400</v>
      </c>
      <c r="AH1208" s="212"/>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outlineLevel="2" x14ac:dyDescent="0.2">
      <c r="A1209" s="219"/>
      <c r="B1209" s="220"/>
      <c r="C1209" s="248" t="s">
        <v>1766</v>
      </c>
      <c r="D1209" s="244"/>
      <c r="E1209" s="244"/>
      <c r="F1209" s="244"/>
      <c r="G1209" s="244"/>
      <c r="H1209" s="222"/>
      <c r="I1209" s="222"/>
      <c r="J1209" s="222"/>
      <c r="K1209" s="222"/>
      <c r="L1209" s="222"/>
      <c r="M1209" s="222"/>
      <c r="N1209" s="221"/>
      <c r="O1209" s="221"/>
      <c r="P1209" s="221"/>
      <c r="Q1209" s="221"/>
      <c r="R1209" s="222"/>
      <c r="S1209" s="222"/>
      <c r="T1209" s="222"/>
      <c r="U1209" s="222"/>
      <c r="V1209" s="222"/>
      <c r="W1209" s="222"/>
      <c r="X1209" s="222"/>
      <c r="Y1209" s="222"/>
      <c r="Z1209" s="212"/>
      <c r="AA1209" s="212"/>
      <c r="AB1209" s="212"/>
      <c r="AC1209" s="212"/>
      <c r="AD1209" s="212"/>
      <c r="AE1209" s="212"/>
      <c r="AF1209" s="212"/>
      <c r="AG1209" s="212" t="s">
        <v>286</v>
      </c>
      <c r="AH1209" s="212"/>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3" x14ac:dyDescent="0.2">
      <c r="A1210" s="219"/>
      <c r="B1210" s="220"/>
      <c r="C1210" s="250" t="s">
        <v>1767</v>
      </c>
      <c r="D1210" s="245"/>
      <c r="E1210" s="245"/>
      <c r="F1210" s="245"/>
      <c r="G1210" s="245"/>
      <c r="H1210" s="222"/>
      <c r="I1210" s="222"/>
      <c r="J1210" s="222"/>
      <c r="K1210" s="222"/>
      <c r="L1210" s="222"/>
      <c r="M1210" s="222"/>
      <c r="N1210" s="221"/>
      <c r="O1210" s="221"/>
      <c r="P1210" s="221"/>
      <c r="Q1210" s="221"/>
      <c r="R1210" s="222"/>
      <c r="S1210" s="222"/>
      <c r="T1210" s="222"/>
      <c r="U1210" s="222"/>
      <c r="V1210" s="222"/>
      <c r="W1210" s="222"/>
      <c r="X1210" s="222"/>
      <c r="Y1210" s="222"/>
      <c r="Z1210" s="212"/>
      <c r="AA1210" s="212"/>
      <c r="AB1210" s="212"/>
      <c r="AC1210" s="212"/>
      <c r="AD1210" s="212"/>
      <c r="AE1210" s="212"/>
      <c r="AF1210" s="212"/>
      <c r="AG1210" s="212" t="s">
        <v>286</v>
      </c>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2" x14ac:dyDescent="0.2">
      <c r="A1211" s="219"/>
      <c r="B1211" s="220"/>
      <c r="C1211" s="249" t="s">
        <v>1843</v>
      </c>
      <c r="D1211" s="226"/>
      <c r="E1211" s="227"/>
      <c r="F1211" s="222"/>
      <c r="G1211" s="222"/>
      <c r="H1211" s="222"/>
      <c r="I1211" s="222"/>
      <c r="J1211" s="222"/>
      <c r="K1211" s="222"/>
      <c r="L1211" s="222"/>
      <c r="M1211" s="222"/>
      <c r="N1211" s="221"/>
      <c r="O1211" s="221"/>
      <c r="P1211" s="221"/>
      <c r="Q1211" s="221"/>
      <c r="R1211" s="222"/>
      <c r="S1211" s="222"/>
      <c r="T1211" s="222"/>
      <c r="U1211" s="222"/>
      <c r="V1211" s="222"/>
      <c r="W1211" s="222"/>
      <c r="X1211" s="222"/>
      <c r="Y1211" s="222"/>
      <c r="Z1211" s="212"/>
      <c r="AA1211" s="212"/>
      <c r="AB1211" s="212"/>
      <c r="AC1211" s="212"/>
      <c r="AD1211" s="212"/>
      <c r="AE1211" s="212"/>
      <c r="AF1211" s="212"/>
      <c r="AG1211" s="212" t="s">
        <v>288</v>
      </c>
      <c r="AH1211" s="212">
        <v>0</v>
      </c>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3" x14ac:dyDescent="0.2">
      <c r="A1212" s="219"/>
      <c r="B1212" s="220"/>
      <c r="C1212" s="249" t="s">
        <v>1844</v>
      </c>
      <c r="D1212" s="226"/>
      <c r="E1212" s="227"/>
      <c r="F1212" s="222"/>
      <c r="G1212" s="222"/>
      <c r="H1212" s="222"/>
      <c r="I1212" s="222"/>
      <c r="J1212" s="222"/>
      <c r="K1212" s="222"/>
      <c r="L1212" s="222"/>
      <c r="M1212" s="222"/>
      <c r="N1212" s="221"/>
      <c r="O1212" s="221"/>
      <c r="P1212" s="221"/>
      <c r="Q1212" s="221"/>
      <c r="R1212" s="222"/>
      <c r="S1212" s="222"/>
      <c r="T1212" s="222"/>
      <c r="U1212" s="222"/>
      <c r="V1212" s="222"/>
      <c r="W1212" s="222"/>
      <c r="X1212" s="222"/>
      <c r="Y1212" s="222"/>
      <c r="Z1212" s="212"/>
      <c r="AA1212" s="212"/>
      <c r="AB1212" s="212"/>
      <c r="AC1212" s="212"/>
      <c r="AD1212" s="212"/>
      <c r="AE1212" s="212"/>
      <c r="AF1212" s="212"/>
      <c r="AG1212" s="212" t="s">
        <v>288</v>
      </c>
      <c r="AH1212" s="212">
        <v>0</v>
      </c>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3" x14ac:dyDescent="0.2">
      <c r="A1213" s="219"/>
      <c r="B1213" s="220"/>
      <c r="C1213" s="249" t="s">
        <v>1845</v>
      </c>
      <c r="D1213" s="226"/>
      <c r="E1213" s="227"/>
      <c r="F1213" s="222"/>
      <c r="G1213" s="222"/>
      <c r="H1213" s="222"/>
      <c r="I1213" s="222"/>
      <c r="J1213" s="222"/>
      <c r="K1213" s="222"/>
      <c r="L1213" s="222"/>
      <c r="M1213" s="222"/>
      <c r="N1213" s="221"/>
      <c r="O1213" s="221"/>
      <c r="P1213" s="221"/>
      <c r="Q1213" s="221"/>
      <c r="R1213" s="222"/>
      <c r="S1213" s="222"/>
      <c r="T1213" s="222"/>
      <c r="U1213" s="222"/>
      <c r="V1213" s="222"/>
      <c r="W1213" s="222"/>
      <c r="X1213" s="222"/>
      <c r="Y1213" s="222"/>
      <c r="Z1213" s="212"/>
      <c r="AA1213" s="212"/>
      <c r="AB1213" s="212"/>
      <c r="AC1213" s="212"/>
      <c r="AD1213" s="212"/>
      <c r="AE1213" s="212"/>
      <c r="AF1213" s="212"/>
      <c r="AG1213" s="212" t="s">
        <v>288</v>
      </c>
      <c r="AH1213" s="212">
        <v>0</v>
      </c>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3" x14ac:dyDescent="0.2">
      <c r="A1214" s="219"/>
      <c r="B1214" s="220"/>
      <c r="C1214" s="249" t="s">
        <v>387</v>
      </c>
      <c r="D1214" s="226"/>
      <c r="E1214" s="227">
        <v>1</v>
      </c>
      <c r="F1214" s="222"/>
      <c r="G1214" s="222"/>
      <c r="H1214" s="222"/>
      <c r="I1214" s="222"/>
      <c r="J1214" s="222"/>
      <c r="K1214" s="222"/>
      <c r="L1214" s="222"/>
      <c r="M1214" s="222"/>
      <c r="N1214" s="221"/>
      <c r="O1214" s="221"/>
      <c r="P1214" s="221"/>
      <c r="Q1214" s="221"/>
      <c r="R1214" s="222"/>
      <c r="S1214" s="222"/>
      <c r="T1214" s="222"/>
      <c r="U1214" s="222"/>
      <c r="V1214" s="222"/>
      <c r="W1214" s="222"/>
      <c r="X1214" s="222"/>
      <c r="Y1214" s="222"/>
      <c r="Z1214" s="212"/>
      <c r="AA1214" s="212"/>
      <c r="AB1214" s="212"/>
      <c r="AC1214" s="212"/>
      <c r="AD1214" s="212"/>
      <c r="AE1214" s="212"/>
      <c r="AF1214" s="212"/>
      <c r="AG1214" s="212" t="s">
        <v>288</v>
      </c>
      <c r="AH1214" s="212">
        <v>0</v>
      </c>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1" x14ac:dyDescent="0.2">
      <c r="A1215" s="257">
        <v>360</v>
      </c>
      <c r="B1215" s="258" t="s">
        <v>1846</v>
      </c>
      <c r="C1215" s="265" t="s">
        <v>1847</v>
      </c>
      <c r="D1215" s="259" t="s">
        <v>886</v>
      </c>
      <c r="E1215" s="260">
        <v>1</v>
      </c>
      <c r="F1215" s="261"/>
      <c r="G1215" s="262">
        <f>ROUND(E1215*F1215,2)</f>
        <v>0</v>
      </c>
      <c r="H1215" s="261"/>
      <c r="I1215" s="262">
        <f>ROUND(E1215*H1215,2)</f>
        <v>0</v>
      </c>
      <c r="J1215" s="261"/>
      <c r="K1215" s="262">
        <f>ROUND(E1215*J1215,2)</f>
        <v>0</v>
      </c>
      <c r="L1215" s="262">
        <v>21</v>
      </c>
      <c r="M1215" s="262">
        <f>G1215*(1+L1215/100)</f>
        <v>0</v>
      </c>
      <c r="N1215" s="260">
        <v>0</v>
      </c>
      <c r="O1215" s="260">
        <f>ROUND(E1215*N1215,2)</f>
        <v>0</v>
      </c>
      <c r="P1215" s="260">
        <v>0</v>
      </c>
      <c r="Q1215" s="260">
        <f>ROUND(E1215*P1215,2)</f>
        <v>0</v>
      </c>
      <c r="R1215" s="262"/>
      <c r="S1215" s="262" t="s">
        <v>316</v>
      </c>
      <c r="T1215" s="263" t="s">
        <v>281</v>
      </c>
      <c r="U1215" s="222">
        <v>0</v>
      </c>
      <c r="V1215" s="222">
        <f>ROUND(E1215*U1215,2)</f>
        <v>0</v>
      </c>
      <c r="W1215" s="222"/>
      <c r="X1215" s="222" t="s">
        <v>399</v>
      </c>
      <c r="Y1215" s="222" t="s">
        <v>283</v>
      </c>
      <c r="Z1215" s="212"/>
      <c r="AA1215" s="212"/>
      <c r="AB1215" s="212"/>
      <c r="AC1215" s="212"/>
      <c r="AD1215" s="212"/>
      <c r="AE1215" s="212"/>
      <c r="AF1215" s="212"/>
      <c r="AG1215" s="212" t="s">
        <v>400</v>
      </c>
      <c r="AH1215" s="212"/>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1" x14ac:dyDescent="0.2">
      <c r="A1216" s="236">
        <v>361</v>
      </c>
      <c r="B1216" s="237" t="s">
        <v>1848</v>
      </c>
      <c r="C1216" s="247" t="s">
        <v>1849</v>
      </c>
      <c r="D1216" s="238" t="s">
        <v>0</v>
      </c>
      <c r="E1216" s="239">
        <v>48745.159800000001</v>
      </c>
      <c r="F1216" s="240"/>
      <c r="G1216" s="241">
        <f>ROUND(E1216*F1216,2)</f>
        <v>0</v>
      </c>
      <c r="H1216" s="240"/>
      <c r="I1216" s="241">
        <f>ROUND(E1216*H1216,2)</f>
        <v>0</v>
      </c>
      <c r="J1216" s="240"/>
      <c r="K1216" s="241">
        <f>ROUND(E1216*J1216,2)</f>
        <v>0</v>
      </c>
      <c r="L1216" s="241">
        <v>21</v>
      </c>
      <c r="M1216" s="241">
        <f>G1216*(1+L1216/100)</f>
        <v>0</v>
      </c>
      <c r="N1216" s="239">
        <v>0</v>
      </c>
      <c r="O1216" s="239">
        <f>ROUND(E1216*N1216,2)</f>
        <v>0</v>
      </c>
      <c r="P1216" s="239">
        <v>0</v>
      </c>
      <c r="Q1216" s="239">
        <f>ROUND(E1216*P1216,2)</f>
        <v>0</v>
      </c>
      <c r="R1216" s="241" t="s">
        <v>1088</v>
      </c>
      <c r="S1216" s="241" t="s">
        <v>280</v>
      </c>
      <c r="T1216" s="242" t="s">
        <v>441</v>
      </c>
      <c r="U1216" s="222">
        <v>0</v>
      </c>
      <c r="V1216" s="222">
        <f>ROUND(E1216*U1216,2)</f>
        <v>0</v>
      </c>
      <c r="W1216" s="222"/>
      <c r="X1216" s="222" t="s">
        <v>399</v>
      </c>
      <c r="Y1216" s="222" t="s">
        <v>283</v>
      </c>
      <c r="Z1216" s="212"/>
      <c r="AA1216" s="212"/>
      <c r="AB1216" s="212"/>
      <c r="AC1216" s="212"/>
      <c r="AD1216" s="212"/>
      <c r="AE1216" s="212"/>
      <c r="AF1216" s="212"/>
      <c r="AG1216" s="212" t="s">
        <v>1036</v>
      </c>
      <c r="AH1216" s="212"/>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outlineLevel="2" x14ac:dyDescent="0.2">
      <c r="A1217" s="219"/>
      <c r="B1217" s="220"/>
      <c r="C1217" s="264" t="s">
        <v>1076</v>
      </c>
      <c r="D1217" s="256"/>
      <c r="E1217" s="256"/>
      <c r="F1217" s="256"/>
      <c r="G1217" s="256"/>
      <c r="H1217" s="222"/>
      <c r="I1217" s="222"/>
      <c r="J1217" s="222"/>
      <c r="K1217" s="222"/>
      <c r="L1217" s="222"/>
      <c r="M1217" s="222"/>
      <c r="N1217" s="221"/>
      <c r="O1217" s="221"/>
      <c r="P1217" s="221"/>
      <c r="Q1217" s="221"/>
      <c r="R1217" s="222"/>
      <c r="S1217" s="222"/>
      <c r="T1217" s="222"/>
      <c r="U1217" s="222"/>
      <c r="V1217" s="222"/>
      <c r="W1217" s="222"/>
      <c r="X1217" s="222"/>
      <c r="Y1217" s="222"/>
      <c r="Z1217" s="212"/>
      <c r="AA1217" s="212"/>
      <c r="AB1217" s="212"/>
      <c r="AC1217" s="212"/>
      <c r="AD1217" s="212"/>
      <c r="AE1217" s="212"/>
      <c r="AF1217" s="212"/>
      <c r="AG1217" s="212" t="s">
        <v>448</v>
      </c>
      <c r="AH1217" s="212"/>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x14ac:dyDescent="0.2">
      <c r="A1218" s="229" t="s">
        <v>275</v>
      </c>
      <c r="B1218" s="230" t="s">
        <v>206</v>
      </c>
      <c r="C1218" s="246" t="s">
        <v>207</v>
      </c>
      <c r="D1218" s="231"/>
      <c r="E1218" s="232"/>
      <c r="F1218" s="233"/>
      <c r="G1218" s="233">
        <f>SUMIF(AG1219:AG1255,"&lt;&gt;NOR",G1219:G1255)</f>
        <v>0</v>
      </c>
      <c r="H1218" s="233"/>
      <c r="I1218" s="233">
        <f>SUM(I1219:I1255)</f>
        <v>0</v>
      </c>
      <c r="J1218" s="233"/>
      <c r="K1218" s="233">
        <f>SUM(K1219:K1255)</f>
        <v>0</v>
      </c>
      <c r="L1218" s="233"/>
      <c r="M1218" s="233">
        <f>SUM(M1219:M1255)</f>
        <v>0</v>
      </c>
      <c r="N1218" s="232"/>
      <c r="O1218" s="232">
        <f>SUM(O1219:O1255)</f>
        <v>1.95</v>
      </c>
      <c r="P1218" s="232"/>
      <c r="Q1218" s="232">
        <f>SUM(Q1219:Q1255)</f>
        <v>1.1299999999999999</v>
      </c>
      <c r="R1218" s="233"/>
      <c r="S1218" s="233"/>
      <c r="T1218" s="234"/>
      <c r="U1218" s="228"/>
      <c r="V1218" s="228">
        <f>SUM(V1219:V1255)</f>
        <v>529.8599999999999</v>
      </c>
      <c r="W1218" s="228"/>
      <c r="X1218" s="228"/>
      <c r="Y1218" s="228"/>
      <c r="AG1218" t="s">
        <v>276</v>
      </c>
    </row>
    <row r="1219" spans="1:60" outlineLevel="1" x14ac:dyDescent="0.2">
      <c r="A1219" s="236">
        <v>362</v>
      </c>
      <c r="B1219" s="237" t="s">
        <v>1850</v>
      </c>
      <c r="C1219" s="247" t="s">
        <v>1851</v>
      </c>
      <c r="D1219" s="238" t="s">
        <v>1105</v>
      </c>
      <c r="E1219" s="239">
        <v>1</v>
      </c>
      <c r="F1219" s="240"/>
      <c r="G1219" s="241">
        <f>ROUND(E1219*F1219,2)</f>
        <v>0</v>
      </c>
      <c r="H1219" s="240"/>
      <c r="I1219" s="241">
        <f>ROUND(E1219*H1219,2)</f>
        <v>0</v>
      </c>
      <c r="J1219" s="240"/>
      <c r="K1219" s="241">
        <f>ROUND(E1219*J1219,2)</f>
        <v>0</v>
      </c>
      <c r="L1219" s="241">
        <v>21</v>
      </c>
      <c r="M1219" s="241">
        <f>G1219*(1+L1219/100)</f>
        <v>0</v>
      </c>
      <c r="N1219" s="239">
        <v>0</v>
      </c>
      <c r="O1219" s="239">
        <f>ROUND(E1219*N1219,2)</f>
        <v>0</v>
      </c>
      <c r="P1219" s="239">
        <v>0</v>
      </c>
      <c r="Q1219" s="239">
        <f>ROUND(E1219*P1219,2)</f>
        <v>0</v>
      </c>
      <c r="R1219" s="241"/>
      <c r="S1219" s="241" t="s">
        <v>316</v>
      </c>
      <c r="T1219" s="242" t="s">
        <v>281</v>
      </c>
      <c r="U1219" s="222">
        <v>0</v>
      </c>
      <c r="V1219" s="222">
        <f>ROUND(E1219*U1219,2)</f>
        <v>0</v>
      </c>
      <c r="W1219" s="222"/>
      <c r="X1219" s="222" t="s">
        <v>399</v>
      </c>
      <c r="Y1219" s="222" t="s">
        <v>283</v>
      </c>
      <c r="Z1219" s="212"/>
      <c r="AA1219" s="212"/>
      <c r="AB1219" s="212"/>
      <c r="AC1219" s="212"/>
      <c r="AD1219" s="212"/>
      <c r="AE1219" s="212"/>
      <c r="AF1219" s="212"/>
      <c r="AG1219" s="212" t="s">
        <v>400</v>
      </c>
      <c r="AH1219" s="212"/>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2" x14ac:dyDescent="0.2">
      <c r="A1220" s="219"/>
      <c r="B1220" s="220"/>
      <c r="C1220" s="249" t="s">
        <v>1852</v>
      </c>
      <c r="D1220" s="226"/>
      <c r="E1220" s="227"/>
      <c r="F1220" s="222"/>
      <c r="G1220" s="222"/>
      <c r="H1220" s="222"/>
      <c r="I1220" s="222"/>
      <c r="J1220" s="222"/>
      <c r="K1220" s="222"/>
      <c r="L1220" s="222"/>
      <c r="M1220" s="222"/>
      <c r="N1220" s="221"/>
      <c r="O1220" s="221"/>
      <c r="P1220" s="221"/>
      <c r="Q1220" s="221"/>
      <c r="R1220" s="222"/>
      <c r="S1220" s="222"/>
      <c r="T1220" s="222"/>
      <c r="U1220" s="222"/>
      <c r="V1220" s="222"/>
      <c r="W1220" s="222"/>
      <c r="X1220" s="222"/>
      <c r="Y1220" s="222"/>
      <c r="Z1220" s="212"/>
      <c r="AA1220" s="212"/>
      <c r="AB1220" s="212"/>
      <c r="AC1220" s="212"/>
      <c r="AD1220" s="212"/>
      <c r="AE1220" s="212"/>
      <c r="AF1220" s="212"/>
      <c r="AG1220" s="212" t="s">
        <v>288</v>
      </c>
      <c r="AH1220" s="212">
        <v>0</v>
      </c>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outlineLevel="3" x14ac:dyDescent="0.2">
      <c r="A1221" s="219"/>
      <c r="B1221" s="220"/>
      <c r="C1221" s="249" t="s">
        <v>1853</v>
      </c>
      <c r="D1221" s="226"/>
      <c r="E1221" s="227"/>
      <c r="F1221" s="222"/>
      <c r="G1221" s="222"/>
      <c r="H1221" s="222"/>
      <c r="I1221" s="222"/>
      <c r="J1221" s="222"/>
      <c r="K1221" s="222"/>
      <c r="L1221" s="222"/>
      <c r="M1221" s="222"/>
      <c r="N1221" s="221"/>
      <c r="O1221" s="221"/>
      <c r="P1221" s="221"/>
      <c r="Q1221" s="221"/>
      <c r="R1221" s="222"/>
      <c r="S1221" s="222"/>
      <c r="T1221" s="222"/>
      <c r="U1221" s="222"/>
      <c r="V1221" s="222"/>
      <c r="W1221" s="222"/>
      <c r="X1221" s="222"/>
      <c r="Y1221" s="222"/>
      <c r="Z1221" s="212"/>
      <c r="AA1221" s="212"/>
      <c r="AB1221" s="212"/>
      <c r="AC1221" s="212"/>
      <c r="AD1221" s="212"/>
      <c r="AE1221" s="212"/>
      <c r="AF1221" s="212"/>
      <c r="AG1221" s="212" t="s">
        <v>288</v>
      </c>
      <c r="AH1221" s="212">
        <v>0</v>
      </c>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3" x14ac:dyDescent="0.2">
      <c r="A1222" s="219"/>
      <c r="B1222" s="220"/>
      <c r="C1222" s="249" t="s">
        <v>291</v>
      </c>
      <c r="D1222" s="226"/>
      <c r="E1222" s="227">
        <v>1</v>
      </c>
      <c r="F1222" s="222"/>
      <c r="G1222" s="222"/>
      <c r="H1222" s="222"/>
      <c r="I1222" s="222"/>
      <c r="J1222" s="222"/>
      <c r="K1222" s="222"/>
      <c r="L1222" s="222"/>
      <c r="M1222" s="222"/>
      <c r="N1222" s="221"/>
      <c r="O1222" s="221"/>
      <c r="P1222" s="221"/>
      <c r="Q1222" s="221"/>
      <c r="R1222" s="222"/>
      <c r="S1222" s="222"/>
      <c r="T1222" s="222"/>
      <c r="U1222" s="222"/>
      <c r="V1222" s="222"/>
      <c r="W1222" s="222"/>
      <c r="X1222" s="222"/>
      <c r="Y1222" s="222"/>
      <c r="Z1222" s="212"/>
      <c r="AA1222" s="212"/>
      <c r="AB1222" s="212"/>
      <c r="AC1222" s="212"/>
      <c r="AD1222" s="212"/>
      <c r="AE1222" s="212"/>
      <c r="AF1222" s="212"/>
      <c r="AG1222" s="212" t="s">
        <v>288</v>
      </c>
      <c r="AH1222" s="212">
        <v>0</v>
      </c>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ht="22.5" outlineLevel="1" x14ac:dyDescent="0.2">
      <c r="A1223" s="236">
        <v>363</v>
      </c>
      <c r="B1223" s="237" t="s">
        <v>1854</v>
      </c>
      <c r="C1223" s="247" t="s">
        <v>1855</v>
      </c>
      <c r="D1223" s="238" t="s">
        <v>439</v>
      </c>
      <c r="E1223" s="239">
        <v>8.0039999999999996</v>
      </c>
      <c r="F1223" s="240"/>
      <c r="G1223" s="241">
        <f>ROUND(E1223*F1223,2)</f>
        <v>0</v>
      </c>
      <c r="H1223" s="240"/>
      <c r="I1223" s="241">
        <f>ROUND(E1223*H1223,2)</f>
        <v>0</v>
      </c>
      <c r="J1223" s="240"/>
      <c r="K1223" s="241">
        <f>ROUND(E1223*J1223,2)</f>
        <v>0</v>
      </c>
      <c r="L1223" s="241">
        <v>21</v>
      </c>
      <c r="M1223" s="241">
        <f>G1223*(1+L1223/100)</f>
        <v>0</v>
      </c>
      <c r="N1223" s="239">
        <v>7.4400000000000004E-3</v>
      </c>
      <c r="O1223" s="239">
        <f>ROUND(E1223*N1223,2)</f>
        <v>0.06</v>
      </c>
      <c r="P1223" s="239">
        <v>0</v>
      </c>
      <c r="Q1223" s="239">
        <f>ROUND(E1223*P1223,2)</f>
        <v>0</v>
      </c>
      <c r="R1223" s="241" t="s">
        <v>1856</v>
      </c>
      <c r="S1223" s="241" t="s">
        <v>280</v>
      </c>
      <c r="T1223" s="242" t="s">
        <v>441</v>
      </c>
      <c r="U1223" s="222">
        <v>2.8876499999999998</v>
      </c>
      <c r="V1223" s="222">
        <f>ROUND(E1223*U1223,2)</f>
        <v>23.11</v>
      </c>
      <c r="W1223" s="222"/>
      <c r="X1223" s="222" t="s">
        <v>399</v>
      </c>
      <c r="Y1223" s="222" t="s">
        <v>283</v>
      </c>
      <c r="Z1223" s="212"/>
      <c r="AA1223" s="212"/>
      <c r="AB1223" s="212"/>
      <c r="AC1223" s="212"/>
      <c r="AD1223" s="212"/>
      <c r="AE1223" s="212"/>
      <c r="AF1223" s="212"/>
      <c r="AG1223" s="212" t="s">
        <v>400</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2" x14ac:dyDescent="0.2">
      <c r="A1224" s="219"/>
      <c r="B1224" s="220"/>
      <c r="C1224" s="248" t="s">
        <v>1857</v>
      </c>
      <c r="D1224" s="244"/>
      <c r="E1224" s="244"/>
      <c r="F1224" s="244"/>
      <c r="G1224" s="244"/>
      <c r="H1224" s="222"/>
      <c r="I1224" s="222"/>
      <c r="J1224" s="222"/>
      <c r="K1224" s="222"/>
      <c r="L1224" s="222"/>
      <c r="M1224" s="222"/>
      <c r="N1224" s="221"/>
      <c r="O1224" s="221"/>
      <c r="P1224" s="221"/>
      <c r="Q1224" s="221"/>
      <c r="R1224" s="222"/>
      <c r="S1224" s="222"/>
      <c r="T1224" s="222"/>
      <c r="U1224" s="222"/>
      <c r="V1224" s="222"/>
      <c r="W1224" s="222"/>
      <c r="X1224" s="222"/>
      <c r="Y1224" s="222"/>
      <c r="Z1224" s="212"/>
      <c r="AA1224" s="212"/>
      <c r="AB1224" s="212"/>
      <c r="AC1224" s="212"/>
      <c r="AD1224" s="212"/>
      <c r="AE1224" s="212"/>
      <c r="AF1224" s="212"/>
      <c r="AG1224" s="212" t="s">
        <v>286</v>
      </c>
      <c r="AH1224" s="212"/>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outlineLevel="2" x14ac:dyDescent="0.2">
      <c r="A1225" s="219"/>
      <c r="B1225" s="220"/>
      <c r="C1225" s="249" t="s">
        <v>1858</v>
      </c>
      <c r="D1225" s="226"/>
      <c r="E1225" s="227">
        <v>8.0039999999999996</v>
      </c>
      <c r="F1225" s="222"/>
      <c r="G1225" s="222"/>
      <c r="H1225" s="222"/>
      <c r="I1225" s="222"/>
      <c r="J1225" s="222"/>
      <c r="K1225" s="222"/>
      <c r="L1225" s="222"/>
      <c r="M1225" s="222"/>
      <c r="N1225" s="221"/>
      <c r="O1225" s="221"/>
      <c r="P1225" s="221"/>
      <c r="Q1225" s="221"/>
      <c r="R1225" s="222"/>
      <c r="S1225" s="222"/>
      <c r="T1225" s="222"/>
      <c r="U1225" s="222"/>
      <c r="V1225" s="222"/>
      <c r="W1225" s="222"/>
      <c r="X1225" s="222"/>
      <c r="Y1225" s="222"/>
      <c r="Z1225" s="212"/>
      <c r="AA1225" s="212"/>
      <c r="AB1225" s="212"/>
      <c r="AC1225" s="212"/>
      <c r="AD1225" s="212"/>
      <c r="AE1225" s="212"/>
      <c r="AF1225" s="212"/>
      <c r="AG1225" s="212" t="s">
        <v>288</v>
      </c>
      <c r="AH1225" s="212">
        <v>0</v>
      </c>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ht="22.5" outlineLevel="1" x14ac:dyDescent="0.2">
      <c r="A1226" s="236">
        <v>364</v>
      </c>
      <c r="B1226" s="237" t="s">
        <v>1859</v>
      </c>
      <c r="C1226" s="247" t="s">
        <v>1860</v>
      </c>
      <c r="D1226" s="238" t="s">
        <v>564</v>
      </c>
      <c r="E1226" s="239">
        <v>2.2999999999999998</v>
      </c>
      <c r="F1226" s="240"/>
      <c r="G1226" s="241">
        <f>ROUND(E1226*F1226,2)</f>
        <v>0</v>
      </c>
      <c r="H1226" s="240"/>
      <c r="I1226" s="241">
        <f>ROUND(E1226*H1226,2)</f>
        <v>0</v>
      </c>
      <c r="J1226" s="240"/>
      <c r="K1226" s="241">
        <f>ROUND(E1226*J1226,2)</f>
        <v>0</v>
      </c>
      <c r="L1226" s="241">
        <v>21</v>
      </c>
      <c r="M1226" s="241">
        <f>G1226*(1+L1226/100)</f>
        <v>0</v>
      </c>
      <c r="N1226" s="239">
        <v>2.4499999999999999E-3</v>
      </c>
      <c r="O1226" s="239">
        <f>ROUND(E1226*N1226,2)</f>
        <v>0.01</v>
      </c>
      <c r="P1226" s="239">
        <v>0</v>
      </c>
      <c r="Q1226" s="239">
        <f>ROUND(E1226*P1226,2)</f>
        <v>0</v>
      </c>
      <c r="R1226" s="241" t="s">
        <v>1856</v>
      </c>
      <c r="S1226" s="241" t="s">
        <v>280</v>
      </c>
      <c r="T1226" s="242" t="s">
        <v>441</v>
      </c>
      <c r="U1226" s="222">
        <v>0.55300000000000005</v>
      </c>
      <c r="V1226" s="222">
        <f>ROUND(E1226*U1226,2)</f>
        <v>1.27</v>
      </c>
      <c r="W1226" s="222"/>
      <c r="X1226" s="222" t="s">
        <v>399</v>
      </c>
      <c r="Y1226" s="222" t="s">
        <v>283</v>
      </c>
      <c r="Z1226" s="212"/>
      <c r="AA1226" s="212"/>
      <c r="AB1226" s="212"/>
      <c r="AC1226" s="212"/>
      <c r="AD1226" s="212"/>
      <c r="AE1226" s="212"/>
      <c r="AF1226" s="212"/>
      <c r="AG1226" s="212" t="s">
        <v>400</v>
      </c>
      <c r="AH1226" s="212"/>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outlineLevel="2" x14ac:dyDescent="0.2">
      <c r="A1227" s="219"/>
      <c r="B1227" s="220"/>
      <c r="C1227" s="248" t="s">
        <v>1861</v>
      </c>
      <c r="D1227" s="244"/>
      <c r="E1227" s="244"/>
      <c r="F1227" s="244"/>
      <c r="G1227" s="244"/>
      <c r="H1227" s="222"/>
      <c r="I1227" s="222"/>
      <c r="J1227" s="222"/>
      <c r="K1227" s="222"/>
      <c r="L1227" s="222"/>
      <c r="M1227" s="222"/>
      <c r="N1227" s="221"/>
      <c r="O1227" s="221"/>
      <c r="P1227" s="221"/>
      <c r="Q1227" s="221"/>
      <c r="R1227" s="222"/>
      <c r="S1227" s="222"/>
      <c r="T1227" s="222"/>
      <c r="U1227" s="222"/>
      <c r="V1227" s="222"/>
      <c r="W1227" s="222"/>
      <c r="X1227" s="222"/>
      <c r="Y1227" s="222"/>
      <c r="Z1227" s="212"/>
      <c r="AA1227" s="212"/>
      <c r="AB1227" s="212"/>
      <c r="AC1227" s="212"/>
      <c r="AD1227" s="212"/>
      <c r="AE1227" s="212"/>
      <c r="AF1227" s="212"/>
      <c r="AG1227" s="212" t="s">
        <v>286</v>
      </c>
      <c r="AH1227" s="212"/>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2" x14ac:dyDescent="0.2">
      <c r="A1228" s="219"/>
      <c r="B1228" s="220"/>
      <c r="C1228" s="249" t="s">
        <v>1862</v>
      </c>
      <c r="D1228" s="226"/>
      <c r="E1228" s="227">
        <v>2.2999999999999998</v>
      </c>
      <c r="F1228" s="222"/>
      <c r="G1228" s="222"/>
      <c r="H1228" s="222"/>
      <c r="I1228" s="222"/>
      <c r="J1228" s="222"/>
      <c r="K1228" s="222"/>
      <c r="L1228" s="222"/>
      <c r="M1228" s="222"/>
      <c r="N1228" s="221"/>
      <c r="O1228" s="221"/>
      <c r="P1228" s="221"/>
      <c r="Q1228" s="221"/>
      <c r="R1228" s="222"/>
      <c r="S1228" s="222"/>
      <c r="T1228" s="222"/>
      <c r="U1228" s="222"/>
      <c r="V1228" s="222"/>
      <c r="W1228" s="222"/>
      <c r="X1228" s="222"/>
      <c r="Y1228" s="222"/>
      <c r="Z1228" s="212"/>
      <c r="AA1228" s="212"/>
      <c r="AB1228" s="212"/>
      <c r="AC1228" s="212"/>
      <c r="AD1228" s="212"/>
      <c r="AE1228" s="212"/>
      <c r="AF1228" s="212"/>
      <c r="AG1228" s="212" t="s">
        <v>288</v>
      </c>
      <c r="AH1228" s="212">
        <v>0</v>
      </c>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ht="22.5" outlineLevel="1" x14ac:dyDescent="0.2">
      <c r="A1229" s="236">
        <v>365</v>
      </c>
      <c r="B1229" s="237" t="s">
        <v>1863</v>
      </c>
      <c r="C1229" s="247" t="s">
        <v>1864</v>
      </c>
      <c r="D1229" s="238" t="s">
        <v>564</v>
      </c>
      <c r="E1229" s="239">
        <v>30</v>
      </c>
      <c r="F1229" s="240"/>
      <c r="G1229" s="241">
        <f>ROUND(E1229*F1229,2)</f>
        <v>0</v>
      </c>
      <c r="H1229" s="240"/>
      <c r="I1229" s="241">
        <f>ROUND(E1229*H1229,2)</f>
        <v>0</v>
      </c>
      <c r="J1229" s="240"/>
      <c r="K1229" s="241">
        <f>ROUND(E1229*J1229,2)</f>
        <v>0</v>
      </c>
      <c r="L1229" s="241">
        <v>21</v>
      </c>
      <c r="M1229" s="241">
        <f>G1229*(1+L1229/100)</f>
        <v>0</v>
      </c>
      <c r="N1229" s="239">
        <v>6.1500000000000001E-3</v>
      </c>
      <c r="O1229" s="239">
        <f>ROUND(E1229*N1229,2)</f>
        <v>0.18</v>
      </c>
      <c r="P1229" s="239">
        <v>0</v>
      </c>
      <c r="Q1229" s="239">
        <f>ROUND(E1229*P1229,2)</f>
        <v>0</v>
      </c>
      <c r="R1229" s="241" t="s">
        <v>1856</v>
      </c>
      <c r="S1229" s="241" t="s">
        <v>280</v>
      </c>
      <c r="T1229" s="242" t="s">
        <v>441</v>
      </c>
      <c r="U1229" s="222">
        <v>0.76</v>
      </c>
      <c r="V1229" s="222">
        <f>ROUND(E1229*U1229,2)</f>
        <v>22.8</v>
      </c>
      <c r="W1229" s="222"/>
      <c r="X1229" s="222" t="s">
        <v>399</v>
      </c>
      <c r="Y1229" s="222" t="s">
        <v>283</v>
      </c>
      <c r="Z1229" s="212"/>
      <c r="AA1229" s="212"/>
      <c r="AB1229" s="212"/>
      <c r="AC1229" s="212"/>
      <c r="AD1229" s="212"/>
      <c r="AE1229" s="212"/>
      <c r="AF1229" s="212"/>
      <c r="AG1229" s="212" t="s">
        <v>400</v>
      </c>
      <c r="AH1229" s="212"/>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2" x14ac:dyDescent="0.2">
      <c r="A1230" s="219"/>
      <c r="B1230" s="220"/>
      <c r="C1230" s="264" t="s">
        <v>1857</v>
      </c>
      <c r="D1230" s="256"/>
      <c r="E1230" s="256"/>
      <c r="F1230" s="256"/>
      <c r="G1230" s="256"/>
      <c r="H1230" s="222"/>
      <c r="I1230" s="222"/>
      <c r="J1230" s="222"/>
      <c r="K1230" s="222"/>
      <c r="L1230" s="222"/>
      <c r="M1230" s="222"/>
      <c r="N1230" s="221"/>
      <c r="O1230" s="221"/>
      <c r="P1230" s="221"/>
      <c r="Q1230" s="221"/>
      <c r="R1230" s="222"/>
      <c r="S1230" s="222"/>
      <c r="T1230" s="222"/>
      <c r="U1230" s="222"/>
      <c r="V1230" s="222"/>
      <c r="W1230" s="222"/>
      <c r="X1230" s="222"/>
      <c r="Y1230" s="222"/>
      <c r="Z1230" s="212"/>
      <c r="AA1230" s="212"/>
      <c r="AB1230" s="212"/>
      <c r="AC1230" s="212"/>
      <c r="AD1230" s="212"/>
      <c r="AE1230" s="212"/>
      <c r="AF1230" s="212"/>
      <c r="AG1230" s="212" t="s">
        <v>448</v>
      </c>
      <c r="AH1230" s="212"/>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outlineLevel="2" x14ac:dyDescent="0.2">
      <c r="A1231" s="219"/>
      <c r="B1231" s="220"/>
      <c r="C1231" s="249" t="s">
        <v>1865</v>
      </c>
      <c r="D1231" s="226"/>
      <c r="E1231" s="227"/>
      <c r="F1231" s="222"/>
      <c r="G1231" s="222"/>
      <c r="H1231" s="222"/>
      <c r="I1231" s="222"/>
      <c r="J1231" s="222"/>
      <c r="K1231" s="222"/>
      <c r="L1231" s="222"/>
      <c r="M1231" s="222"/>
      <c r="N1231" s="221"/>
      <c r="O1231" s="221"/>
      <c r="P1231" s="221"/>
      <c r="Q1231" s="221"/>
      <c r="R1231" s="222"/>
      <c r="S1231" s="222"/>
      <c r="T1231" s="222"/>
      <c r="U1231" s="222"/>
      <c r="V1231" s="222"/>
      <c r="W1231" s="222"/>
      <c r="X1231" s="222"/>
      <c r="Y1231" s="222"/>
      <c r="Z1231" s="212"/>
      <c r="AA1231" s="212"/>
      <c r="AB1231" s="212"/>
      <c r="AC1231" s="212"/>
      <c r="AD1231" s="212"/>
      <c r="AE1231" s="212"/>
      <c r="AF1231" s="212"/>
      <c r="AG1231" s="212" t="s">
        <v>288</v>
      </c>
      <c r="AH1231" s="212">
        <v>0</v>
      </c>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3" x14ac:dyDescent="0.2">
      <c r="A1232" s="219"/>
      <c r="B1232" s="220"/>
      <c r="C1232" s="249" t="s">
        <v>1866</v>
      </c>
      <c r="D1232" s="226"/>
      <c r="E1232" s="227">
        <v>30</v>
      </c>
      <c r="F1232" s="222"/>
      <c r="G1232" s="222"/>
      <c r="H1232" s="222"/>
      <c r="I1232" s="222"/>
      <c r="J1232" s="222"/>
      <c r="K1232" s="222"/>
      <c r="L1232" s="222"/>
      <c r="M1232" s="222"/>
      <c r="N1232" s="221"/>
      <c r="O1232" s="221"/>
      <c r="P1232" s="221"/>
      <c r="Q1232" s="221"/>
      <c r="R1232" s="222"/>
      <c r="S1232" s="222"/>
      <c r="T1232" s="222"/>
      <c r="U1232" s="222"/>
      <c r="V1232" s="222"/>
      <c r="W1232" s="222"/>
      <c r="X1232" s="222"/>
      <c r="Y1232" s="222"/>
      <c r="Z1232" s="212"/>
      <c r="AA1232" s="212"/>
      <c r="AB1232" s="212"/>
      <c r="AC1232" s="212"/>
      <c r="AD1232" s="212"/>
      <c r="AE1232" s="212"/>
      <c r="AF1232" s="212"/>
      <c r="AG1232" s="212" t="s">
        <v>288</v>
      </c>
      <c r="AH1232" s="212">
        <v>0</v>
      </c>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ht="22.5" outlineLevel="1" x14ac:dyDescent="0.2">
      <c r="A1233" s="236">
        <v>366</v>
      </c>
      <c r="B1233" s="237" t="s">
        <v>1867</v>
      </c>
      <c r="C1233" s="247" t="s">
        <v>1868</v>
      </c>
      <c r="D1233" s="238" t="s">
        <v>564</v>
      </c>
      <c r="E1233" s="239">
        <v>143.94</v>
      </c>
      <c r="F1233" s="240"/>
      <c r="G1233" s="241">
        <f>ROUND(E1233*F1233,2)</f>
        <v>0</v>
      </c>
      <c r="H1233" s="240"/>
      <c r="I1233" s="241">
        <f>ROUND(E1233*H1233,2)</f>
        <v>0</v>
      </c>
      <c r="J1233" s="240"/>
      <c r="K1233" s="241">
        <f>ROUND(E1233*J1233,2)</f>
        <v>0</v>
      </c>
      <c r="L1233" s="241">
        <v>21</v>
      </c>
      <c r="M1233" s="241">
        <f>G1233*(1+L1233/100)</f>
        <v>0</v>
      </c>
      <c r="N1233" s="239">
        <v>2.99E-3</v>
      </c>
      <c r="O1233" s="239">
        <f>ROUND(E1233*N1233,2)</f>
        <v>0.43</v>
      </c>
      <c r="P1233" s="239">
        <v>0</v>
      </c>
      <c r="Q1233" s="239">
        <f>ROUND(E1233*P1233,2)</f>
        <v>0</v>
      </c>
      <c r="R1233" s="241" t="s">
        <v>1856</v>
      </c>
      <c r="S1233" s="241" t="s">
        <v>280</v>
      </c>
      <c r="T1233" s="242" t="s">
        <v>441</v>
      </c>
      <c r="U1233" s="222">
        <v>0.87344999999999995</v>
      </c>
      <c r="V1233" s="222">
        <f>ROUND(E1233*U1233,2)</f>
        <v>125.72</v>
      </c>
      <c r="W1233" s="222"/>
      <c r="X1233" s="222" t="s">
        <v>399</v>
      </c>
      <c r="Y1233" s="222" t="s">
        <v>283</v>
      </c>
      <c r="Z1233" s="212"/>
      <c r="AA1233" s="212"/>
      <c r="AB1233" s="212"/>
      <c r="AC1233" s="212"/>
      <c r="AD1233" s="212"/>
      <c r="AE1233" s="212"/>
      <c r="AF1233" s="212"/>
      <c r="AG1233" s="212" t="s">
        <v>400</v>
      </c>
      <c r="AH1233" s="212"/>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2" x14ac:dyDescent="0.2">
      <c r="A1234" s="219"/>
      <c r="B1234" s="220"/>
      <c r="C1234" s="248" t="s">
        <v>1869</v>
      </c>
      <c r="D1234" s="244"/>
      <c r="E1234" s="244"/>
      <c r="F1234" s="244"/>
      <c r="G1234" s="244"/>
      <c r="H1234" s="222"/>
      <c r="I1234" s="222"/>
      <c r="J1234" s="222"/>
      <c r="K1234" s="222"/>
      <c r="L1234" s="222"/>
      <c r="M1234" s="222"/>
      <c r="N1234" s="221"/>
      <c r="O1234" s="221"/>
      <c r="P1234" s="221"/>
      <c r="Q1234" s="221"/>
      <c r="R1234" s="222"/>
      <c r="S1234" s="222"/>
      <c r="T1234" s="222"/>
      <c r="U1234" s="222"/>
      <c r="V1234" s="222"/>
      <c r="W1234" s="222"/>
      <c r="X1234" s="222"/>
      <c r="Y1234" s="222"/>
      <c r="Z1234" s="212"/>
      <c r="AA1234" s="212"/>
      <c r="AB1234" s="212"/>
      <c r="AC1234" s="212"/>
      <c r="AD1234" s="212"/>
      <c r="AE1234" s="212"/>
      <c r="AF1234" s="212"/>
      <c r="AG1234" s="212" t="s">
        <v>286</v>
      </c>
      <c r="AH1234" s="212"/>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3" x14ac:dyDescent="0.2">
      <c r="A1235" s="219"/>
      <c r="B1235" s="220"/>
      <c r="C1235" s="250" t="s">
        <v>1870</v>
      </c>
      <c r="D1235" s="245"/>
      <c r="E1235" s="245"/>
      <c r="F1235" s="245"/>
      <c r="G1235" s="245"/>
      <c r="H1235" s="222"/>
      <c r="I1235" s="222"/>
      <c r="J1235" s="222"/>
      <c r="K1235" s="222"/>
      <c r="L1235" s="222"/>
      <c r="M1235" s="222"/>
      <c r="N1235" s="221"/>
      <c r="O1235" s="221"/>
      <c r="P1235" s="221"/>
      <c r="Q1235" s="221"/>
      <c r="R1235" s="222"/>
      <c r="S1235" s="222"/>
      <c r="T1235" s="222"/>
      <c r="U1235" s="222"/>
      <c r="V1235" s="222"/>
      <c r="W1235" s="222"/>
      <c r="X1235" s="222"/>
      <c r="Y1235" s="222"/>
      <c r="Z1235" s="212"/>
      <c r="AA1235" s="212"/>
      <c r="AB1235" s="212"/>
      <c r="AC1235" s="212"/>
      <c r="AD1235" s="212"/>
      <c r="AE1235" s="212"/>
      <c r="AF1235" s="212"/>
      <c r="AG1235" s="212" t="s">
        <v>286</v>
      </c>
      <c r="AH1235" s="212"/>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row>
    <row r="1236" spans="1:60" ht="22.5" outlineLevel="2" x14ac:dyDescent="0.2">
      <c r="A1236" s="219"/>
      <c r="B1236" s="220"/>
      <c r="C1236" s="249" t="s">
        <v>1871</v>
      </c>
      <c r="D1236" s="226"/>
      <c r="E1236" s="227">
        <v>143.94</v>
      </c>
      <c r="F1236" s="222"/>
      <c r="G1236" s="222"/>
      <c r="H1236" s="222"/>
      <c r="I1236" s="222"/>
      <c r="J1236" s="222"/>
      <c r="K1236" s="222"/>
      <c r="L1236" s="222"/>
      <c r="M1236" s="222"/>
      <c r="N1236" s="221"/>
      <c r="O1236" s="221"/>
      <c r="P1236" s="221"/>
      <c r="Q1236" s="221"/>
      <c r="R1236" s="222"/>
      <c r="S1236" s="222"/>
      <c r="T1236" s="222"/>
      <c r="U1236" s="222"/>
      <c r="V1236" s="222"/>
      <c r="W1236" s="222"/>
      <c r="X1236" s="222"/>
      <c r="Y1236" s="222"/>
      <c r="Z1236" s="212"/>
      <c r="AA1236" s="212"/>
      <c r="AB1236" s="212"/>
      <c r="AC1236" s="212"/>
      <c r="AD1236" s="212"/>
      <c r="AE1236" s="212"/>
      <c r="AF1236" s="212"/>
      <c r="AG1236" s="212" t="s">
        <v>288</v>
      </c>
      <c r="AH1236" s="212">
        <v>0</v>
      </c>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row>
    <row r="1237" spans="1:60" ht="22.5" outlineLevel="1" x14ac:dyDescent="0.2">
      <c r="A1237" s="236">
        <v>367</v>
      </c>
      <c r="B1237" s="237" t="s">
        <v>1867</v>
      </c>
      <c r="C1237" s="247" t="s">
        <v>1868</v>
      </c>
      <c r="D1237" s="238" t="s">
        <v>564</v>
      </c>
      <c r="E1237" s="239">
        <v>196.08</v>
      </c>
      <c r="F1237" s="240"/>
      <c r="G1237" s="241">
        <f>ROUND(E1237*F1237,2)</f>
        <v>0</v>
      </c>
      <c r="H1237" s="240"/>
      <c r="I1237" s="241">
        <f>ROUND(E1237*H1237,2)</f>
        <v>0</v>
      </c>
      <c r="J1237" s="240"/>
      <c r="K1237" s="241">
        <f>ROUND(E1237*J1237,2)</f>
        <v>0</v>
      </c>
      <c r="L1237" s="241">
        <v>21</v>
      </c>
      <c r="M1237" s="241">
        <f>G1237*(1+L1237/100)</f>
        <v>0</v>
      </c>
      <c r="N1237" s="239">
        <v>2.99E-3</v>
      </c>
      <c r="O1237" s="239">
        <f>ROUND(E1237*N1237,2)</f>
        <v>0.59</v>
      </c>
      <c r="P1237" s="239">
        <v>0</v>
      </c>
      <c r="Q1237" s="239">
        <f>ROUND(E1237*P1237,2)</f>
        <v>0</v>
      </c>
      <c r="R1237" s="241" t="s">
        <v>1856</v>
      </c>
      <c r="S1237" s="241" t="s">
        <v>280</v>
      </c>
      <c r="T1237" s="242" t="s">
        <v>441</v>
      </c>
      <c r="U1237" s="222">
        <v>0.87344999999999995</v>
      </c>
      <c r="V1237" s="222">
        <f>ROUND(E1237*U1237,2)</f>
        <v>171.27</v>
      </c>
      <c r="W1237" s="222"/>
      <c r="X1237" s="222" t="s">
        <v>399</v>
      </c>
      <c r="Y1237" s="222" t="s">
        <v>283</v>
      </c>
      <c r="Z1237" s="212"/>
      <c r="AA1237" s="212"/>
      <c r="AB1237" s="212"/>
      <c r="AC1237" s="212"/>
      <c r="AD1237" s="212"/>
      <c r="AE1237" s="212"/>
      <c r="AF1237" s="212"/>
      <c r="AG1237" s="212" t="s">
        <v>400</v>
      </c>
      <c r="AH1237" s="212"/>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outlineLevel="2" x14ac:dyDescent="0.2">
      <c r="A1238" s="219"/>
      <c r="B1238" s="220"/>
      <c r="C1238" s="248" t="s">
        <v>1869</v>
      </c>
      <c r="D1238" s="244"/>
      <c r="E1238" s="244"/>
      <c r="F1238" s="244"/>
      <c r="G1238" s="244"/>
      <c r="H1238" s="222"/>
      <c r="I1238" s="222"/>
      <c r="J1238" s="222"/>
      <c r="K1238" s="222"/>
      <c r="L1238" s="222"/>
      <c r="M1238" s="222"/>
      <c r="N1238" s="221"/>
      <c r="O1238" s="221"/>
      <c r="P1238" s="221"/>
      <c r="Q1238" s="221"/>
      <c r="R1238" s="222"/>
      <c r="S1238" s="222"/>
      <c r="T1238" s="222"/>
      <c r="U1238" s="222"/>
      <c r="V1238" s="222"/>
      <c r="W1238" s="222"/>
      <c r="X1238" s="222"/>
      <c r="Y1238" s="222"/>
      <c r="Z1238" s="212"/>
      <c r="AA1238" s="212"/>
      <c r="AB1238" s="212"/>
      <c r="AC1238" s="212"/>
      <c r="AD1238" s="212"/>
      <c r="AE1238" s="212"/>
      <c r="AF1238" s="212"/>
      <c r="AG1238" s="212" t="s">
        <v>286</v>
      </c>
      <c r="AH1238" s="212"/>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outlineLevel="3" x14ac:dyDescent="0.2">
      <c r="A1239" s="219"/>
      <c r="B1239" s="220"/>
      <c r="C1239" s="250" t="s">
        <v>1872</v>
      </c>
      <c r="D1239" s="245"/>
      <c r="E1239" s="245"/>
      <c r="F1239" s="245"/>
      <c r="G1239" s="245"/>
      <c r="H1239" s="222"/>
      <c r="I1239" s="222"/>
      <c r="J1239" s="222"/>
      <c r="K1239" s="222"/>
      <c r="L1239" s="222"/>
      <c r="M1239" s="222"/>
      <c r="N1239" s="221"/>
      <c r="O1239" s="221"/>
      <c r="P1239" s="221"/>
      <c r="Q1239" s="221"/>
      <c r="R1239" s="222"/>
      <c r="S1239" s="222"/>
      <c r="T1239" s="222"/>
      <c r="U1239" s="222"/>
      <c r="V1239" s="222"/>
      <c r="W1239" s="222"/>
      <c r="X1239" s="222"/>
      <c r="Y1239" s="222"/>
      <c r="Z1239" s="212"/>
      <c r="AA1239" s="212"/>
      <c r="AB1239" s="212"/>
      <c r="AC1239" s="212"/>
      <c r="AD1239" s="212"/>
      <c r="AE1239" s="212"/>
      <c r="AF1239" s="212"/>
      <c r="AG1239" s="212" t="s">
        <v>286</v>
      </c>
      <c r="AH1239" s="212"/>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ht="22.5" outlineLevel="2" x14ac:dyDescent="0.2">
      <c r="A1240" s="219"/>
      <c r="B1240" s="220"/>
      <c r="C1240" s="249" t="s">
        <v>1873</v>
      </c>
      <c r="D1240" s="226"/>
      <c r="E1240" s="227">
        <v>92.93</v>
      </c>
      <c r="F1240" s="222"/>
      <c r="G1240" s="222"/>
      <c r="H1240" s="222"/>
      <c r="I1240" s="222"/>
      <c r="J1240" s="222"/>
      <c r="K1240" s="222"/>
      <c r="L1240" s="222"/>
      <c r="M1240" s="222"/>
      <c r="N1240" s="221"/>
      <c r="O1240" s="221"/>
      <c r="P1240" s="221"/>
      <c r="Q1240" s="221"/>
      <c r="R1240" s="222"/>
      <c r="S1240" s="222"/>
      <c r="T1240" s="222"/>
      <c r="U1240" s="222"/>
      <c r="V1240" s="222"/>
      <c r="W1240" s="222"/>
      <c r="X1240" s="222"/>
      <c r="Y1240" s="222"/>
      <c r="Z1240" s="212"/>
      <c r="AA1240" s="212"/>
      <c r="AB1240" s="212"/>
      <c r="AC1240" s="212"/>
      <c r="AD1240" s="212"/>
      <c r="AE1240" s="212"/>
      <c r="AF1240" s="212"/>
      <c r="AG1240" s="212" t="s">
        <v>288</v>
      </c>
      <c r="AH1240" s="212">
        <v>0</v>
      </c>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ht="22.5" outlineLevel="3" x14ac:dyDescent="0.2">
      <c r="A1241" s="219"/>
      <c r="B1241" s="220"/>
      <c r="C1241" s="249" t="s">
        <v>1874</v>
      </c>
      <c r="D1241" s="226"/>
      <c r="E1241" s="227">
        <v>37.85</v>
      </c>
      <c r="F1241" s="222"/>
      <c r="G1241" s="222"/>
      <c r="H1241" s="222"/>
      <c r="I1241" s="222"/>
      <c r="J1241" s="222"/>
      <c r="K1241" s="222"/>
      <c r="L1241" s="222"/>
      <c r="M1241" s="222"/>
      <c r="N1241" s="221"/>
      <c r="O1241" s="221"/>
      <c r="P1241" s="221"/>
      <c r="Q1241" s="221"/>
      <c r="R1241" s="222"/>
      <c r="S1241" s="222"/>
      <c r="T1241" s="222"/>
      <c r="U1241" s="222"/>
      <c r="V1241" s="222"/>
      <c r="W1241" s="222"/>
      <c r="X1241" s="222"/>
      <c r="Y1241" s="222"/>
      <c r="Z1241" s="212"/>
      <c r="AA1241" s="212"/>
      <c r="AB1241" s="212"/>
      <c r="AC1241" s="212"/>
      <c r="AD1241" s="212"/>
      <c r="AE1241" s="212"/>
      <c r="AF1241" s="212"/>
      <c r="AG1241" s="212" t="s">
        <v>288</v>
      </c>
      <c r="AH1241" s="212">
        <v>0</v>
      </c>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outlineLevel="3" x14ac:dyDescent="0.2">
      <c r="A1242" s="219"/>
      <c r="B1242" s="220"/>
      <c r="C1242" s="249" t="s">
        <v>1875</v>
      </c>
      <c r="D1242" s="226"/>
      <c r="E1242" s="227">
        <v>17.05</v>
      </c>
      <c r="F1242" s="222"/>
      <c r="G1242" s="222"/>
      <c r="H1242" s="222"/>
      <c r="I1242" s="222"/>
      <c r="J1242" s="222"/>
      <c r="K1242" s="222"/>
      <c r="L1242" s="222"/>
      <c r="M1242" s="222"/>
      <c r="N1242" s="221"/>
      <c r="O1242" s="221"/>
      <c r="P1242" s="221"/>
      <c r="Q1242" s="221"/>
      <c r="R1242" s="222"/>
      <c r="S1242" s="222"/>
      <c r="T1242" s="222"/>
      <c r="U1242" s="222"/>
      <c r="V1242" s="222"/>
      <c r="W1242" s="222"/>
      <c r="X1242" s="222"/>
      <c r="Y1242" s="222"/>
      <c r="Z1242" s="212"/>
      <c r="AA1242" s="212"/>
      <c r="AB1242" s="212"/>
      <c r="AC1242" s="212"/>
      <c r="AD1242" s="212"/>
      <c r="AE1242" s="212"/>
      <c r="AF1242" s="212"/>
      <c r="AG1242" s="212" t="s">
        <v>288</v>
      </c>
      <c r="AH1242" s="212">
        <v>0</v>
      </c>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row>
    <row r="1243" spans="1:60" outlineLevel="3" x14ac:dyDescent="0.2">
      <c r="A1243" s="219"/>
      <c r="B1243" s="220"/>
      <c r="C1243" s="249" t="s">
        <v>1876</v>
      </c>
      <c r="D1243" s="226"/>
      <c r="E1243" s="227">
        <v>48.25</v>
      </c>
      <c r="F1243" s="222"/>
      <c r="G1243" s="222"/>
      <c r="H1243" s="222"/>
      <c r="I1243" s="222"/>
      <c r="J1243" s="222"/>
      <c r="K1243" s="222"/>
      <c r="L1243" s="222"/>
      <c r="M1243" s="222"/>
      <c r="N1243" s="221"/>
      <c r="O1243" s="221"/>
      <c r="P1243" s="221"/>
      <c r="Q1243" s="221"/>
      <c r="R1243" s="222"/>
      <c r="S1243" s="222"/>
      <c r="T1243" s="222"/>
      <c r="U1243" s="222"/>
      <c r="V1243" s="222"/>
      <c r="W1243" s="222"/>
      <c r="X1243" s="222"/>
      <c r="Y1243" s="222"/>
      <c r="Z1243" s="212"/>
      <c r="AA1243" s="212"/>
      <c r="AB1243" s="212"/>
      <c r="AC1243" s="212"/>
      <c r="AD1243" s="212"/>
      <c r="AE1243" s="212"/>
      <c r="AF1243" s="212"/>
      <c r="AG1243" s="212" t="s">
        <v>288</v>
      </c>
      <c r="AH1243" s="212">
        <v>0</v>
      </c>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outlineLevel="1" x14ac:dyDescent="0.2">
      <c r="A1244" s="236">
        <v>368</v>
      </c>
      <c r="B1244" s="237" t="s">
        <v>1877</v>
      </c>
      <c r="C1244" s="247" t="s">
        <v>1878</v>
      </c>
      <c r="D1244" s="238" t="s">
        <v>564</v>
      </c>
      <c r="E1244" s="239">
        <v>388.27</v>
      </c>
      <c r="F1244" s="240"/>
      <c r="G1244" s="241">
        <f>ROUND(E1244*F1244,2)</f>
        <v>0</v>
      </c>
      <c r="H1244" s="240"/>
      <c r="I1244" s="241">
        <f>ROUND(E1244*H1244,2)</f>
        <v>0</v>
      </c>
      <c r="J1244" s="240"/>
      <c r="K1244" s="241">
        <f>ROUND(E1244*J1244,2)</f>
        <v>0</v>
      </c>
      <c r="L1244" s="241">
        <v>21</v>
      </c>
      <c r="M1244" s="241">
        <f>G1244*(1+L1244/100)</f>
        <v>0</v>
      </c>
      <c r="N1244" s="239">
        <v>0</v>
      </c>
      <c r="O1244" s="239">
        <f>ROUND(E1244*N1244,2)</f>
        <v>0</v>
      </c>
      <c r="P1244" s="239">
        <v>1.3500000000000001E-3</v>
      </c>
      <c r="Q1244" s="239">
        <f>ROUND(E1244*P1244,2)</f>
        <v>0.52</v>
      </c>
      <c r="R1244" s="241" t="s">
        <v>1856</v>
      </c>
      <c r="S1244" s="241" t="s">
        <v>280</v>
      </c>
      <c r="T1244" s="242" t="s">
        <v>441</v>
      </c>
      <c r="U1244" s="222">
        <v>9.1999999999999998E-2</v>
      </c>
      <c r="V1244" s="222">
        <f>ROUND(E1244*U1244,2)</f>
        <v>35.72</v>
      </c>
      <c r="W1244" s="222"/>
      <c r="X1244" s="222" t="s">
        <v>399</v>
      </c>
      <c r="Y1244" s="222" t="s">
        <v>283</v>
      </c>
      <c r="Z1244" s="212"/>
      <c r="AA1244" s="212"/>
      <c r="AB1244" s="212"/>
      <c r="AC1244" s="212"/>
      <c r="AD1244" s="212"/>
      <c r="AE1244" s="212"/>
      <c r="AF1244" s="212"/>
      <c r="AG1244" s="212" t="s">
        <v>400</v>
      </c>
      <c r="AH1244" s="212"/>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2"/>
      <c r="BH1244" s="212"/>
    </row>
    <row r="1245" spans="1:60" outlineLevel="2" x14ac:dyDescent="0.2">
      <c r="A1245" s="219"/>
      <c r="B1245" s="220"/>
      <c r="C1245" s="249" t="s">
        <v>1879</v>
      </c>
      <c r="D1245" s="226"/>
      <c r="E1245" s="227">
        <v>48.25</v>
      </c>
      <c r="F1245" s="222"/>
      <c r="G1245" s="222"/>
      <c r="H1245" s="222"/>
      <c r="I1245" s="222"/>
      <c r="J1245" s="222"/>
      <c r="K1245" s="222"/>
      <c r="L1245" s="222"/>
      <c r="M1245" s="222"/>
      <c r="N1245" s="221"/>
      <c r="O1245" s="221"/>
      <c r="P1245" s="221"/>
      <c r="Q1245" s="221"/>
      <c r="R1245" s="222"/>
      <c r="S1245" s="222"/>
      <c r="T1245" s="222"/>
      <c r="U1245" s="222"/>
      <c r="V1245" s="222"/>
      <c r="W1245" s="222"/>
      <c r="X1245" s="222"/>
      <c r="Y1245" s="222"/>
      <c r="Z1245" s="212"/>
      <c r="AA1245" s="212"/>
      <c r="AB1245" s="212"/>
      <c r="AC1245" s="212"/>
      <c r="AD1245" s="212"/>
      <c r="AE1245" s="212"/>
      <c r="AF1245" s="212"/>
      <c r="AG1245" s="212" t="s">
        <v>288</v>
      </c>
      <c r="AH1245" s="212">
        <v>0</v>
      </c>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3" x14ac:dyDescent="0.2">
      <c r="A1246" s="219"/>
      <c r="B1246" s="220"/>
      <c r="C1246" s="249" t="s">
        <v>1880</v>
      </c>
      <c r="D1246" s="226"/>
      <c r="E1246" s="227">
        <v>340.02</v>
      </c>
      <c r="F1246" s="222"/>
      <c r="G1246" s="222"/>
      <c r="H1246" s="222"/>
      <c r="I1246" s="222"/>
      <c r="J1246" s="222"/>
      <c r="K1246" s="222"/>
      <c r="L1246" s="222"/>
      <c r="M1246" s="222"/>
      <c r="N1246" s="221"/>
      <c r="O1246" s="221"/>
      <c r="P1246" s="221"/>
      <c r="Q1246" s="221"/>
      <c r="R1246" s="222"/>
      <c r="S1246" s="222"/>
      <c r="T1246" s="222"/>
      <c r="U1246" s="222"/>
      <c r="V1246" s="222"/>
      <c r="W1246" s="222"/>
      <c r="X1246" s="222"/>
      <c r="Y1246" s="222"/>
      <c r="Z1246" s="212"/>
      <c r="AA1246" s="212"/>
      <c r="AB1246" s="212"/>
      <c r="AC1246" s="212"/>
      <c r="AD1246" s="212"/>
      <c r="AE1246" s="212"/>
      <c r="AF1246" s="212"/>
      <c r="AG1246" s="212" t="s">
        <v>288</v>
      </c>
      <c r="AH1246" s="212">
        <v>0</v>
      </c>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outlineLevel="1" x14ac:dyDescent="0.2">
      <c r="A1247" s="257">
        <v>369</v>
      </c>
      <c r="B1247" s="258" t="s">
        <v>1881</v>
      </c>
      <c r="C1247" s="265" t="s">
        <v>1882</v>
      </c>
      <c r="D1247" s="259" t="s">
        <v>564</v>
      </c>
      <c r="E1247" s="260">
        <v>170</v>
      </c>
      <c r="F1247" s="261"/>
      <c r="G1247" s="262">
        <f>ROUND(E1247*F1247,2)</f>
        <v>0</v>
      </c>
      <c r="H1247" s="261"/>
      <c r="I1247" s="262">
        <f>ROUND(E1247*H1247,2)</f>
        <v>0</v>
      </c>
      <c r="J1247" s="261"/>
      <c r="K1247" s="262">
        <f>ROUND(E1247*J1247,2)</f>
        <v>0</v>
      </c>
      <c r="L1247" s="262">
        <v>21</v>
      </c>
      <c r="M1247" s="262">
        <f>G1247*(1+L1247/100)</f>
        <v>0</v>
      </c>
      <c r="N1247" s="260">
        <v>0</v>
      </c>
      <c r="O1247" s="260">
        <f>ROUND(E1247*N1247,2)</f>
        <v>0</v>
      </c>
      <c r="P1247" s="260">
        <v>3.5599999999999998E-3</v>
      </c>
      <c r="Q1247" s="260">
        <f>ROUND(E1247*P1247,2)</f>
        <v>0.61</v>
      </c>
      <c r="R1247" s="262" t="s">
        <v>1856</v>
      </c>
      <c r="S1247" s="262" t="s">
        <v>280</v>
      </c>
      <c r="T1247" s="263" t="s">
        <v>441</v>
      </c>
      <c r="U1247" s="222">
        <v>8.0500000000000002E-2</v>
      </c>
      <c r="V1247" s="222">
        <f>ROUND(E1247*U1247,2)</f>
        <v>13.69</v>
      </c>
      <c r="W1247" s="222"/>
      <c r="X1247" s="222" t="s">
        <v>399</v>
      </c>
      <c r="Y1247" s="222" t="s">
        <v>283</v>
      </c>
      <c r="Z1247" s="212"/>
      <c r="AA1247" s="212"/>
      <c r="AB1247" s="212"/>
      <c r="AC1247" s="212"/>
      <c r="AD1247" s="212"/>
      <c r="AE1247" s="212"/>
      <c r="AF1247" s="212"/>
      <c r="AG1247" s="212" t="s">
        <v>400</v>
      </c>
      <c r="AH1247" s="212"/>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ht="33.75" outlineLevel="1" x14ac:dyDescent="0.2">
      <c r="A1248" s="257">
        <v>370</v>
      </c>
      <c r="B1248" s="258" t="s">
        <v>1883</v>
      </c>
      <c r="C1248" s="265" t="s">
        <v>1884</v>
      </c>
      <c r="D1248" s="259" t="s">
        <v>564</v>
      </c>
      <c r="E1248" s="260">
        <v>170</v>
      </c>
      <c r="F1248" s="261"/>
      <c r="G1248" s="262">
        <f>ROUND(E1248*F1248,2)</f>
        <v>0</v>
      </c>
      <c r="H1248" s="261"/>
      <c r="I1248" s="262">
        <f>ROUND(E1248*H1248,2)</f>
        <v>0</v>
      </c>
      <c r="J1248" s="261"/>
      <c r="K1248" s="262">
        <f>ROUND(E1248*J1248,2)</f>
        <v>0</v>
      </c>
      <c r="L1248" s="262">
        <v>21</v>
      </c>
      <c r="M1248" s="262">
        <f>G1248*(1+L1248/100)</f>
        <v>0</v>
      </c>
      <c r="N1248" s="260">
        <v>3.7299999999999998E-3</v>
      </c>
      <c r="O1248" s="260">
        <f>ROUND(E1248*N1248,2)</f>
        <v>0.63</v>
      </c>
      <c r="P1248" s="260">
        <v>0</v>
      </c>
      <c r="Q1248" s="260">
        <f>ROUND(E1248*P1248,2)</f>
        <v>0</v>
      </c>
      <c r="R1248" s="262" t="s">
        <v>1856</v>
      </c>
      <c r="S1248" s="262" t="s">
        <v>280</v>
      </c>
      <c r="T1248" s="263" t="s">
        <v>441</v>
      </c>
      <c r="U1248" s="222">
        <v>0.61950000000000005</v>
      </c>
      <c r="V1248" s="222">
        <f>ROUND(E1248*U1248,2)</f>
        <v>105.32</v>
      </c>
      <c r="W1248" s="222"/>
      <c r="X1248" s="222" t="s">
        <v>399</v>
      </c>
      <c r="Y1248" s="222" t="s">
        <v>283</v>
      </c>
      <c r="Z1248" s="212"/>
      <c r="AA1248" s="212"/>
      <c r="AB1248" s="212"/>
      <c r="AC1248" s="212"/>
      <c r="AD1248" s="212"/>
      <c r="AE1248" s="212"/>
      <c r="AF1248" s="212"/>
      <c r="AG1248" s="212" t="s">
        <v>400</v>
      </c>
      <c r="AH1248" s="212"/>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1" x14ac:dyDescent="0.2">
      <c r="A1249" s="257">
        <v>371</v>
      </c>
      <c r="B1249" s="258" t="s">
        <v>1885</v>
      </c>
      <c r="C1249" s="265" t="s">
        <v>1886</v>
      </c>
      <c r="D1249" s="259" t="s">
        <v>492</v>
      </c>
      <c r="E1249" s="260">
        <v>85</v>
      </c>
      <c r="F1249" s="261"/>
      <c r="G1249" s="262">
        <f>ROUND(E1249*F1249,2)</f>
        <v>0</v>
      </c>
      <c r="H1249" s="261"/>
      <c r="I1249" s="262">
        <f>ROUND(E1249*H1249,2)</f>
        <v>0</v>
      </c>
      <c r="J1249" s="261"/>
      <c r="K1249" s="262">
        <f>ROUND(E1249*J1249,2)</f>
        <v>0</v>
      </c>
      <c r="L1249" s="262">
        <v>21</v>
      </c>
      <c r="M1249" s="262">
        <f>G1249*(1+L1249/100)</f>
        <v>0</v>
      </c>
      <c r="N1249" s="260">
        <v>5.2999999999999998E-4</v>
      </c>
      <c r="O1249" s="260">
        <f>ROUND(E1249*N1249,2)</f>
        <v>0.05</v>
      </c>
      <c r="P1249" s="260">
        <v>0</v>
      </c>
      <c r="Q1249" s="260">
        <f>ROUND(E1249*P1249,2)</f>
        <v>0</v>
      </c>
      <c r="R1249" s="262" t="s">
        <v>1856</v>
      </c>
      <c r="S1249" s="262" t="s">
        <v>280</v>
      </c>
      <c r="T1249" s="263" t="s">
        <v>441</v>
      </c>
      <c r="U1249" s="222">
        <v>0.16500000000000001</v>
      </c>
      <c r="V1249" s="222">
        <f>ROUND(E1249*U1249,2)</f>
        <v>14.03</v>
      </c>
      <c r="W1249" s="222"/>
      <c r="X1249" s="222" t="s">
        <v>399</v>
      </c>
      <c r="Y1249" s="222" t="s">
        <v>283</v>
      </c>
      <c r="Z1249" s="212"/>
      <c r="AA1249" s="212"/>
      <c r="AB1249" s="212"/>
      <c r="AC1249" s="212"/>
      <c r="AD1249" s="212"/>
      <c r="AE1249" s="212"/>
      <c r="AF1249" s="212"/>
      <c r="AG1249" s="212" t="s">
        <v>400</v>
      </c>
      <c r="AH1249" s="212"/>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outlineLevel="1" x14ac:dyDescent="0.2">
      <c r="A1250" s="236">
        <v>372</v>
      </c>
      <c r="B1250" s="237" t="s">
        <v>1887</v>
      </c>
      <c r="C1250" s="247" t="s">
        <v>1888</v>
      </c>
      <c r="D1250" s="238" t="s">
        <v>492</v>
      </c>
      <c r="E1250" s="239">
        <v>48</v>
      </c>
      <c r="F1250" s="240"/>
      <c r="G1250" s="241">
        <f>ROUND(E1250*F1250,2)</f>
        <v>0</v>
      </c>
      <c r="H1250" s="240"/>
      <c r="I1250" s="241">
        <f>ROUND(E1250*H1250,2)</f>
        <v>0</v>
      </c>
      <c r="J1250" s="240"/>
      <c r="K1250" s="241">
        <f>ROUND(E1250*J1250,2)</f>
        <v>0</v>
      </c>
      <c r="L1250" s="241">
        <v>21</v>
      </c>
      <c r="M1250" s="241">
        <f>G1250*(1+L1250/100)</f>
        <v>0</v>
      </c>
      <c r="N1250" s="239">
        <v>1E-4</v>
      </c>
      <c r="O1250" s="239">
        <f>ROUND(E1250*N1250,2)</f>
        <v>0</v>
      </c>
      <c r="P1250" s="239">
        <v>0</v>
      </c>
      <c r="Q1250" s="239">
        <f>ROUND(E1250*P1250,2)</f>
        <v>0</v>
      </c>
      <c r="R1250" s="241" t="s">
        <v>1856</v>
      </c>
      <c r="S1250" s="241" t="s">
        <v>280</v>
      </c>
      <c r="T1250" s="242" t="s">
        <v>441</v>
      </c>
      <c r="U1250" s="222">
        <v>0.28210000000000002</v>
      </c>
      <c r="V1250" s="222">
        <f>ROUND(E1250*U1250,2)</f>
        <v>13.54</v>
      </c>
      <c r="W1250" s="222"/>
      <c r="X1250" s="222" t="s">
        <v>399</v>
      </c>
      <c r="Y1250" s="222" t="s">
        <v>283</v>
      </c>
      <c r="Z1250" s="212"/>
      <c r="AA1250" s="212"/>
      <c r="AB1250" s="212"/>
      <c r="AC1250" s="212"/>
      <c r="AD1250" s="212"/>
      <c r="AE1250" s="212"/>
      <c r="AF1250" s="212"/>
      <c r="AG1250" s="212" t="s">
        <v>400</v>
      </c>
      <c r="AH1250" s="212"/>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2" x14ac:dyDescent="0.2">
      <c r="A1251" s="219"/>
      <c r="B1251" s="220"/>
      <c r="C1251" s="248" t="s">
        <v>1857</v>
      </c>
      <c r="D1251" s="244"/>
      <c r="E1251" s="244"/>
      <c r="F1251" s="244"/>
      <c r="G1251" s="244"/>
      <c r="H1251" s="222"/>
      <c r="I1251" s="222"/>
      <c r="J1251" s="222"/>
      <c r="K1251" s="222"/>
      <c r="L1251" s="222"/>
      <c r="M1251" s="222"/>
      <c r="N1251" s="221"/>
      <c r="O1251" s="221"/>
      <c r="P1251" s="221"/>
      <c r="Q1251" s="221"/>
      <c r="R1251" s="222"/>
      <c r="S1251" s="222"/>
      <c r="T1251" s="222"/>
      <c r="U1251" s="222"/>
      <c r="V1251" s="222"/>
      <c r="W1251" s="222"/>
      <c r="X1251" s="222"/>
      <c r="Y1251" s="222"/>
      <c r="Z1251" s="212"/>
      <c r="AA1251" s="212"/>
      <c r="AB1251" s="212"/>
      <c r="AC1251" s="212"/>
      <c r="AD1251" s="212"/>
      <c r="AE1251" s="212"/>
      <c r="AF1251" s="212"/>
      <c r="AG1251" s="212" t="s">
        <v>286</v>
      </c>
      <c r="AH1251" s="212"/>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1" x14ac:dyDescent="0.2">
      <c r="A1252" s="236">
        <v>373</v>
      </c>
      <c r="B1252" s="237" t="s">
        <v>1889</v>
      </c>
      <c r="C1252" s="247" t="s">
        <v>1890</v>
      </c>
      <c r="D1252" s="238" t="s">
        <v>492</v>
      </c>
      <c r="E1252" s="239">
        <v>12</v>
      </c>
      <c r="F1252" s="240"/>
      <c r="G1252" s="241">
        <f>ROUND(E1252*F1252,2)</f>
        <v>0</v>
      </c>
      <c r="H1252" s="240"/>
      <c r="I1252" s="241">
        <f>ROUND(E1252*H1252,2)</f>
        <v>0</v>
      </c>
      <c r="J1252" s="240"/>
      <c r="K1252" s="241">
        <f>ROUND(E1252*J1252,2)</f>
        <v>0</v>
      </c>
      <c r="L1252" s="241">
        <v>21</v>
      </c>
      <c r="M1252" s="241">
        <f>G1252*(1+L1252/100)</f>
        <v>0</v>
      </c>
      <c r="N1252" s="239">
        <v>1E-4</v>
      </c>
      <c r="O1252" s="239">
        <f>ROUND(E1252*N1252,2)</f>
        <v>0</v>
      </c>
      <c r="P1252" s="239">
        <v>0</v>
      </c>
      <c r="Q1252" s="239">
        <f>ROUND(E1252*P1252,2)</f>
        <v>0</v>
      </c>
      <c r="R1252" s="241" t="s">
        <v>1856</v>
      </c>
      <c r="S1252" s="241" t="s">
        <v>280</v>
      </c>
      <c r="T1252" s="242" t="s">
        <v>441</v>
      </c>
      <c r="U1252" s="222">
        <v>0.28210000000000002</v>
      </c>
      <c r="V1252" s="222">
        <f>ROUND(E1252*U1252,2)</f>
        <v>3.39</v>
      </c>
      <c r="W1252" s="222"/>
      <c r="X1252" s="222" t="s">
        <v>399</v>
      </c>
      <c r="Y1252" s="222" t="s">
        <v>283</v>
      </c>
      <c r="Z1252" s="212"/>
      <c r="AA1252" s="212"/>
      <c r="AB1252" s="212"/>
      <c r="AC1252" s="212"/>
      <c r="AD1252" s="212"/>
      <c r="AE1252" s="212"/>
      <c r="AF1252" s="212"/>
      <c r="AG1252" s="212" t="s">
        <v>400</v>
      </c>
      <c r="AH1252" s="212"/>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outlineLevel="2" x14ac:dyDescent="0.2">
      <c r="A1253" s="219"/>
      <c r="B1253" s="220"/>
      <c r="C1253" s="248" t="s">
        <v>1857</v>
      </c>
      <c r="D1253" s="244"/>
      <c r="E1253" s="244"/>
      <c r="F1253" s="244"/>
      <c r="G1253" s="244"/>
      <c r="H1253" s="222"/>
      <c r="I1253" s="222"/>
      <c r="J1253" s="222"/>
      <c r="K1253" s="222"/>
      <c r="L1253" s="222"/>
      <c r="M1253" s="222"/>
      <c r="N1253" s="221"/>
      <c r="O1253" s="221"/>
      <c r="P1253" s="221"/>
      <c r="Q1253" s="221"/>
      <c r="R1253" s="222"/>
      <c r="S1253" s="222"/>
      <c r="T1253" s="222"/>
      <c r="U1253" s="222"/>
      <c r="V1253" s="222"/>
      <c r="W1253" s="222"/>
      <c r="X1253" s="222"/>
      <c r="Y1253" s="222"/>
      <c r="Z1253" s="212"/>
      <c r="AA1253" s="212"/>
      <c r="AB1253" s="212"/>
      <c r="AC1253" s="212"/>
      <c r="AD1253" s="212"/>
      <c r="AE1253" s="212"/>
      <c r="AF1253" s="212"/>
      <c r="AG1253" s="212" t="s">
        <v>286</v>
      </c>
      <c r="AH1253" s="212"/>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1" x14ac:dyDescent="0.2">
      <c r="A1254" s="236">
        <v>374</v>
      </c>
      <c r="B1254" s="237" t="s">
        <v>1891</v>
      </c>
      <c r="C1254" s="247" t="s">
        <v>1892</v>
      </c>
      <c r="D1254" s="238" t="s">
        <v>0</v>
      </c>
      <c r="E1254" s="239">
        <v>4824.5060999999996</v>
      </c>
      <c r="F1254" s="240"/>
      <c r="G1254" s="241">
        <f>ROUND(E1254*F1254,2)</f>
        <v>0</v>
      </c>
      <c r="H1254" s="240"/>
      <c r="I1254" s="241">
        <f>ROUND(E1254*H1254,2)</f>
        <v>0</v>
      </c>
      <c r="J1254" s="240"/>
      <c r="K1254" s="241">
        <f>ROUND(E1254*J1254,2)</f>
        <v>0</v>
      </c>
      <c r="L1254" s="241">
        <v>21</v>
      </c>
      <c r="M1254" s="241">
        <f>G1254*(1+L1254/100)</f>
        <v>0</v>
      </c>
      <c r="N1254" s="239">
        <v>0</v>
      </c>
      <c r="O1254" s="239">
        <f>ROUND(E1254*N1254,2)</f>
        <v>0</v>
      </c>
      <c r="P1254" s="239">
        <v>0</v>
      </c>
      <c r="Q1254" s="239">
        <f>ROUND(E1254*P1254,2)</f>
        <v>0</v>
      </c>
      <c r="R1254" s="241" t="s">
        <v>1856</v>
      </c>
      <c r="S1254" s="241" t="s">
        <v>280</v>
      </c>
      <c r="T1254" s="242" t="s">
        <v>441</v>
      </c>
      <c r="U1254" s="222">
        <v>0</v>
      </c>
      <c r="V1254" s="222">
        <f>ROUND(E1254*U1254,2)</f>
        <v>0</v>
      </c>
      <c r="W1254" s="222"/>
      <c r="X1254" s="222" t="s">
        <v>399</v>
      </c>
      <c r="Y1254" s="222" t="s">
        <v>283</v>
      </c>
      <c r="Z1254" s="212"/>
      <c r="AA1254" s="212"/>
      <c r="AB1254" s="212"/>
      <c r="AC1254" s="212"/>
      <c r="AD1254" s="212"/>
      <c r="AE1254" s="212"/>
      <c r="AF1254" s="212"/>
      <c r="AG1254" s="212" t="s">
        <v>1036</v>
      </c>
      <c r="AH1254" s="212"/>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2" x14ac:dyDescent="0.2">
      <c r="A1255" s="219"/>
      <c r="B1255" s="220"/>
      <c r="C1255" s="264" t="s">
        <v>1076</v>
      </c>
      <c r="D1255" s="256"/>
      <c r="E1255" s="256"/>
      <c r="F1255" s="256"/>
      <c r="G1255" s="256"/>
      <c r="H1255" s="222"/>
      <c r="I1255" s="222"/>
      <c r="J1255" s="222"/>
      <c r="K1255" s="222"/>
      <c r="L1255" s="222"/>
      <c r="M1255" s="222"/>
      <c r="N1255" s="221"/>
      <c r="O1255" s="221"/>
      <c r="P1255" s="221"/>
      <c r="Q1255" s="221"/>
      <c r="R1255" s="222"/>
      <c r="S1255" s="222"/>
      <c r="T1255" s="222"/>
      <c r="U1255" s="222"/>
      <c r="V1255" s="222"/>
      <c r="W1255" s="222"/>
      <c r="X1255" s="222"/>
      <c r="Y1255" s="222"/>
      <c r="Z1255" s="212"/>
      <c r="AA1255" s="212"/>
      <c r="AB1255" s="212"/>
      <c r="AC1255" s="212"/>
      <c r="AD1255" s="212"/>
      <c r="AE1255" s="212"/>
      <c r="AF1255" s="212"/>
      <c r="AG1255" s="212" t="s">
        <v>448</v>
      </c>
      <c r="AH1255" s="212"/>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x14ac:dyDescent="0.2">
      <c r="A1256" s="229" t="s">
        <v>275</v>
      </c>
      <c r="B1256" s="230" t="s">
        <v>208</v>
      </c>
      <c r="C1256" s="246" t="s">
        <v>209</v>
      </c>
      <c r="D1256" s="231"/>
      <c r="E1256" s="232"/>
      <c r="F1256" s="233"/>
      <c r="G1256" s="233">
        <f>SUMIF(AG1257:AG1266,"&lt;&gt;NOR",G1257:G1266)</f>
        <v>0</v>
      </c>
      <c r="H1256" s="233"/>
      <c r="I1256" s="233">
        <f>SUM(I1257:I1266)</f>
        <v>0</v>
      </c>
      <c r="J1256" s="233"/>
      <c r="K1256" s="233">
        <f>SUM(K1257:K1266)</f>
        <v>0</v>
      </c>
      <c r="L1256" s="233"/>
      <c r="M1256" s="233">
        <f>SUM(M1257:M1266)</f>
        <v>0</v>
      </c>
      <c r="N1256" s="232"/>
      <c r="O1256" s="232">
        <f>SUM(O1257:O1266)</f>
        <v>0.03</v>
      </c>
      <c r="P1256" s="232"/>
      <c r="Q1256" s="232">
        <f>SUM(Q1257:Q1266)</f>
        <v>0.28999999999999998</v>
      </c>
      <c r="R1256" s="233"/>
      <c r="S1256" s="233"/>
      <c r="T1256" s="234"/>
      <c r="U1256" s="228"/>
      <c r="V1256" s="228">
        <f>SUM(V1257:V1266)</f>
        <v>14.190000000000001</v>
      </c>
      <c r="W1256" s="228"/>
      <c r="X1256" s="228"/>
      <c r="Y1256" s="228"/>
      <c r="AG1256" t="s">
        <v>276</v>
      </c>
    </row>
    <row r="1257" spans="1:60" outlineLevel="1" x14ac:dyDescent="0.2">
      <c r="A1257" s="236">
        <v>375</v>
      </c>
      <c r="B1257" s="237" t="s">
        <v>1893</v>
      </c>
      <c r="C1257" s="247" t="s">
        <v>1894</v>
      </c>
      <c r="D1257" s="238" t="s">
        <v>439</v>
      </c>
      <c r="E1257" s="239">
        <v>7</v>
      </c>
      <c r="F1257" s="240"/>
      <c r="G1257" s="241">
        <f>ROUND(E1257*F1257,2)</f>
        <v>0</v>
      </c>
      <c r="H1257" s="240"/>
      <c r="I1257" s="241">
        <f>ROUND(E1257*H1257,2)</f>
        <v>0</v>
      </c>
      <c r="J1257" s="240"/>
      <c r="K1257" s="241">
        <f>ROUND(E1257*J1257,2)</f>
        <v>0</v>
      </c>
      <c r="L1257" s="241">
        <v>21</v>
      </c>
      <c r="M1257" s="241">
        <f>G1257*(1+L1257/100)</f>
        <v>0</v>
      </c>
      <c r="N1257" s="239">
        <v>0</v>
      </c>
      <c r="O1257" s="239">
        <f>ROUND(E1257*N1257,2)</f>
        <v>0</v>
      </c>
      <c r="P1257" s="239">
        <v>4.2000000000000003E-2</v>
      </c>
      <c r="Q1257" s="239">
        <f>ROUND(E1257*P1257,2)</f>
        <v>0.28999999999999998</v>
      </c>
      <c r="R1257" s="241" t="s">
        <v>1895</v>
      </c>
      <c r="S1257" s="241" t="s">
        <v>280</v>
      </c>
      <c r="T1257" s="242" t="s">
        <v>441</v>
      </c>
      <c r="U1257" s="222">
        <v>0.14199999999999999</v>
      </c>
      <c r="V1257" s="222">
        <f>ROUND(E1257*U1257,2)</f>
        <v>0.99</v>
      </c>
      <c r="W1257" s="222"/>
      <c r="X1257" s="222" t="s">
        <v>399</v>
      </c>
      <c r="Y1257" s="222" t="s">
        <v>283</v>
      </c>
      <c r="Z1257" s="212"/>
      <c r="AA1257" s="212"/>
      <c r="AB1257" s="212"/>
      <c r="AC1257" s="212"/>
      <c r="AD1257" s="212"/>
      <c r="AE1257" s="212"/>
      <c r="AF1257" s="212"/>
      <c r="AG1257" s="212" t="s">
        <v>400</v>
      </c>
      <c r="AH1257" s="212"/>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2" x14ac:dyDescent="0.2">
      <c r="A1258" s="219"/>
      <c r="B1258" s="220"/>
      <c r="C1258" s="249" t="s">
        <v>1896</v>
      </c>
      <c r="D1258" s="226"/>
      <c r="E1258" s="227">
        <v>5</v>
      </c>
      <c r="F1258" s="222"/>
      <c r="G1258" s="222"/>
      <c r="H1258" s="222"/>
      <c r="I1258" s="222"/>
      <c r="J1258" s="222"/>
      <c r="K1258" s="222"/>
      <c r="L1258" s="222"/>
      <c r="M1258" s="222"/>
      <c r="N1258" s="221"/>
      <c r="O1258" s="221"/>
      <c r="P1258" s="221"/>
      <c r="Q1258" s="221"/>
      <c r="R1258" s="222"/>
      <c r="S1258" s="222"/>
      <c r="T1258" s="222"/>
      <c r="U1258" s="222"/>
      <c r="V1258" s="222"/>
      <c r="W1258" s="222"/>
      <c r="X1258" s="222"/>
      <c r="Y1258" s="222"/>
      <c r="Z1258" s="212"/>
      <c r="AA1258" s="212"/>
      <c r="AB1258" s="212"/>
      <c r="AC1258" s="212"/>
      <c r="AD1258" s="212"/>
      <c r="AE1258" s="212"/>
      <c r="AF1258" s="212"/>
      <c r="AG1258" s="212" t="s">
        <v>288</v>
      </c>
      <c r="AH1258" s="212">
        <v>0</v>
      </c>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3" x14ac:dyDescent="0.2">
      <c r="A1259" s="219"/>
      <c r="B1259" s="220"/>
      <c r="C1259" s="249" t="s">
        <v>1897</v>
      </c>
      <c r="D1259" s="226"/>
      <c r="E1259" s="227">
        <v>2</v>
      </c>
      <c r="F1259" s="222"/>
      <c r="G1259" s="222"/>
      <c r="H1259" s="222"/>
      <c r="I1259" s="222"/>
      <c r="J1259" s="222"/>
      <c r="K1259" s="222"/>
      <c r="L1259" s="222"/>
      <c r="M1259" s="222"/>
      <c r="N1259" s="221"/>
      <c r="O1259" s="221"/>
      <c r="P1259" s="221"/>
      <c r="Q1259" s="221"/>
      <c r="R1259" s="222"/>
      <c r="S1259" s="222"/>
      <c r="T1259" s="222"/>
      <c r="U1259" s="222"/>
      <c r="V1259" s="222"/>
      <c r="W1259" s="222"/>
      <c r="X1259" s="222"/>
      <c r="Y1259" s="222"/>
      <c r="Z1259" s="212"/>
      <c r="AA1259" s="212"/>
      <c r="AB1259" s="212"/>
      <c r="AC1259" s="212"/>
      <c r="AD1259" s="212"/>
      <c r="AE1259" s="212"/>
      <c r="AF1259" s="212"/>
      <c r="AG1259" s="212" t="s">
        <v>288</v>
      </c>
      <c r="AH1259" s="212">
        <v>0</v>
      </c>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1" x14ac:dyDescent="0.2">
      <c r="A1260" s="236">
        <v>376</v>
      </c>
      <c r="B1260" s="237" t="s">
        <v>1898</v>
      </c>
      <c r="C1260" s="247" t="s">
        <v>1899</v>
      </c>
      <c r="D1260" s="238" t="s">
        <v>492</v>
      </c>
      <c r="E1260" s="239">
        <v>4</v>
      </c>
      <c r="F1260" s="240"/>
      <c r="G1260" s="241">
        <f>ROUND(E1260*F1260,2)</f>
        <v>0</v>
      </c>
      <c r="H1260" s="240"/>
      <c r="I1260" s="241">
        <f>ROUND(E1260*H1260,2)</f>
        <v>0</v>
      </c>
      <c r="J1260" s="240"/>
      <c r="K1260" s="241">
        <f>ROUND(E1260*J1260,2)</f>
        <v>0</v>
      </c>
      <c r="L1260" s="241">
        <v>21</v>
      </c>
      <c r="M1260" s="241">
        <f>G1260*(1+L1260/100)</f>
        <v>0</v>
      </c>
      <c r="N1260" s="239">
        <v>6.1999999999999998E-3</v>
      </c>
      <c r="O1260" s="239">
        <f>ROUND(E1260*N1260,2)</f>
        <v>0.02</v>
      </c>
      <c r="P1260" s="239">
        <v>0</v>
      </c>
      <c r="Q1260" s="239">
        <f>ROUND(E1260*P1260,2)</f>
        <v>0</v>
      </c>
      <c r="R1260" s="241" t="s">
        <v>1895</v>
      </c>
      <c r="S1260" s="241" t="s">
        <v>280</v>
      </c>
      <c r="T1260" s="242" t="s">
        <v>441</v>
      </c>
      <c r="U1260" s="222">
        <v>1</v>
      </c>
      <c r="V1260" s="222">
        <f>ROUND(E1260*U1260,2)</f>
        <v>4</v>
      </c>
      <c r="W1260" s="222"/>
      <c r="X1260" s="222" t="s">
        <v>399</v>
      </c>
      <c r="Y1260" s="222" t="s">
        <v>283</v>
      </c>
      <c r="Z1260" s="212"/>
      <c r="AA1260" s="212"/>
      <c r="AB1260" s="212"/>
      <c r="AC1260" s="212"/>
      <c r="AD1260" s="212"/>
      <c r="AE1260" s="212"/>
      <c r="AF1260" s="212"/>
      <c r="AG1260" s="212" t="s">
        <v>400</v>
      </c>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2" x14ac:dyDescent="0.2">
      <c r="A1261" s="219"/>
      <c r="B1261" s="220"/>
      <c r="C1261" s="248" t="s">
        <v>1900</v>
      </c>
      <c r="D1261" s="244"/>
      <c r="E1261" s="244"/>
      <c r="F1261" s="244"/>
      <c r="G1261" s="244"/>
      <c r="H1261" s="222"/>
      <c r="I1261" s="222"/>
      <c r="J1261" s="222"/>
      <c r="K1261" s="222"/>
      <c r="L1261" s="222"/>
      <c r="M1261" s="222"/>
      <c r="N1261" s="221"/>
      <c r="O1261" s="221"/>
      <c r="P1261" s="221"/>
      <c r="Q1261" s="221"/>
      <c r="R1261" s="222"/>
      <c r="S1261" s="222"/>
      <c r="T1261" s="222"/>
      <c r="U1261" s="222"/>
      <c r="V1261" s="222"/>
      <c r="W1261" s="222"/>
      <c r="X1261" s="222"/>
      <c r="Y1261" s="222"/>
      <c r="Z1261" s="212"/>
      <c r="AA1261" s="212"/>
      <c r="AB1261" s="212"/>
      <c r="AC1261" s="212"/>
      <c r="AD1261" s="212"/>
      <c r="AE1261" s="212"/>
      <c r="AF1261" s="212"/>
      <c r="AG1261" s="212" t="s">
        <v>286</v>
      </c>
      <c r="AH1261" s="212"/>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1" x14ac:dyDescent="0.2">
      <c r="A1262" s="236">
        <v>377</v>
      </c>
      <c r="B1262" s="237" t="s">
        <v>1901</v>
      </c>
      <c r="C1262" s="247" t="s">
        <v>1902</v>
      </c>
      <c r="D1262" s="238" t="s">
        <v>564</v>
      </c>
      <c r="E1262" s="239">
        <v>16.399999999999999</v>
      </c>
      <c r="F1262" s="240"/>
      <c r="G1262" s="241">
        <f>ROUND(E1262*F1262,2)</f>
        <v>0</v>
      </c>
      <c r="H1262" s="240"/>
      <c r="I1262" s="241">
        <f>ROUND(E1262*H1262,2)</f>
        <v>0</v>
      </c>
      <c r="J1262" s="240"/>
      <c r="K1262" s="241">
        <f>ROUND(E1262*J1262,2)</f>
        <v>0</v>
      </c>
      <c r="L1262" s="241">
        <v>21</v>
      </c>
      <c r="M1262" s="241">
        <f>G1262*(1+L1262/100)</f>
        <v>0</v>
      </c>
      <c r="N1262" s="239">
        <v>3.2000000000000003E-4</v>
      </c>
      <c r="O1262" s="239">
        <f>ROUND(E1262*N1262,2)</f>
        <v>0.01</v>
      </c>
      <c r="P1262" s="239">
        <v>0</v>
      </c>
      <c r="Q1262" s="239">
        <f>ROUND(E1262*P1262,2)</f>
        <v>0</v>
      </c>
      <c r="R1262" s="241" t="s">
        <v>1895</v>
      </c>
      <c r="S1262" s="241" t="s">
        <v>280</v>
      </c>
      <c r="T1262" s="242" t="s">
        <v>441</v>
      </c>
      <c r="U1262" s="222">
        <v>0.32</v>
      </c>
      <c r="V1262" s="222">
        <f>ROUND(E1262*U1262,2)</f>
        <v>5.25</v>
      </c>
      <c r="W1262" s="222"/>
      <c r="X1262" s="222" t="s">
        <v>399</v>
      </c>
      <c r="Y1262" s="222" t="s">
        <v>283</v>
      </c>
      <c r="Z1262" s="212"/>
      <c r="AA1262" s="212"/>
      <c r="AB1262" s="212"/>
      <c r="AC1262" s="212"/>
      <c r="AD1262" s="212"/>
      <c r="AE1262" s="212"/>
      <c r="AF1262" s="212"/>
      <c r="AG1262" s="212" t="s">
        <v>400</v>
      </c>
      <c r="AH1262" s="212"/>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outlineLevel="2" x14ac:dyDescent="0.2">
      <c r="A1263" s="219"/>
      <c r="B1263" s="220"/>
      <c r="C1263" s="248" t="s">
        <v>1903</v>
      </c>
      <c r="D1263" s="244"/>
      <c r="E1263" s="244"/>
      <c r="F1263" s="244"/>
      <c r="G1263" s="244"/>
      <c r="H1263" s="222"/>
      <c r="I1263" s="222"/>
      <c r="J1263" s="222"/>
      <c r="K1263" s="222"/>
      <c r="L1263" s="222"/>
      <c r="M1263" s="222"/>
      <c r="N1263" s="221"/>
      <c r="O1263" s="221"/>
      <c r="P1263" s="221"/>
      <c r="Q1263" s="221"/>
      <c r="R1263" s="222"/>
      <c r="S1263" s="222"/>
      <c r="T1263" s="222"/>
      <c r="U1263" s="222"/>
      <c r="V1263" s="222"/>
      <c r="W1263" s="222"/>
      <c r="X1263" s="222"/>
      <c r="Y1263" s="222"/>
      <c r="Z1263" s="212"/>
      <c r="AA1263" s="212"/>
      <c r="AB1263" s="212"/>
      <c r="AC1263" s="212"/>
      <c r="AD1263" s="212"/>
      <c r="AE1263" s="212"/>
      <c r="AF1263" s="212"/>
      <c r="AG1263" s="212" t="s">
        <v>286</v>
      </c>
      <c r="AH1263" s="212"/>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2" x14ac:dyDescent="0.2">
      <c r="A1264" s="219"/>
      <c r="B1264" s="220"/>
      <c r="C1264" s="249" t="s">
        <v>1904</v>
      </c>
      <c r="D1264" s="226"/>
      <c r="E1264" s="227">
        <v>16.399999999999999</v>
      </c>
      <c r="F1264" s="222"/>
      <c r="G1264" s="222"/>
      <c r="H1264" s="222"/>
      <c r="I1264" s="222"/>
      <c r="J1264" s="222"/>
      <c r="K1264" s="222"/>
      <c r="L1264" s="222"/>
      <c r="M1264" s="222"/>
      <c r="N1264" s="221"/>
      <c r="O1264" s="221"/>
      <c r="P1264" s="221"/>
      <c r="Q1264" s="221"/>
      <c r="R1264" s="222"/>
      <c r="S1264" s="222"/>
      <c r="T1264" s="222"/>
      <c r="U1264" s="222"/>
      <c r="V1264" s="222"/>
      <c r="W1264" s="222"/>
      <c r="X1264" s="222"/>
      <c r="Y1264" s="222"/>
      <c r="Z1264" s="212"/>
      <c r="AA1264" s="212"/>
      <c r="AB1264" s="212"/>
      <c r="AC1264" s="212"/>
      <c r="AD1264" s="212"/>
      <c r="AE1264" s="212"/>
      <c r="AF1264" s="212"/>
      <c r="AG1264" s="212" t="s">
        <v>288</v>
      </c>
      <c r="AH1264" s="212">
        <v>0</v>
      </c>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1" x14ac:dyDescent="0.2">
      <c r="A1265" s="236">
        <v>378</v>
      </c>
      <c r="B1265" s="237" t="s">
        <v>1905</v>
      </c>
      <c r="C1265" s="247" t="s">
        <v>1906</v>
      </c>
      <c r="D1265" s="238" t="s">
        <v>0</v>
      </c>
      <c r="E1265" s="239">
        <v>151.83500000000001</v>
      </c>
      <c r="F1265" s="240"/>
      <c r="G1265" s="241">
        <f>ROUND(E1265*F1265,2)</f>
        <v>0</v>
      </c>
      <c r="H1265" s="240"/>
      <c r="I1265" s="241">
        <f>ROUND(E1265*H1265,2)</f>
        <v>0</v>
      </c>
      <c r="J1265" s="240"/>
      <c r="K1265" s="241">
        <f>ROUND(E1265*J1265,2)</f>
        <v>0</v>
      </c>
      <c r="L1265" s="241">
        <v>21</v>
      </c>
      <c r="M1265" s="241">
        <f>G1265*(1+L1265/100)</f>
        <v>0</v>
      </c>
      <c r="N1265" s="239">
        <v>0</v>
      </c>
      <c r="O1265" s="239">
        <f>ROUND(E1265*N1265,2)</f>
        <v>0</v>
      </c>
      <c r="P1265" s="239">
        <v>0</v>
      </c>
      <c r="Q1265" s="239">
        <f>ROUND(E1265*P1265,2)</f>
        <v>0</v>
      </c>
      <c r="R1265" s="241" t="s">
        <v>1895</v>
      </c>
      <c r="S1265" s="241" t="s">
        <v>280</v>
      </c>
      <c r="T1265" s="242" t="s">
        <v>441</v>
      </c>
      <c r="U1265" s="222">
        <v>2.5999999999999999E-2</v>
      </c>
      <c r="V1265" s="222">
        <f>ROUND(E1265*U1265,2)</f>
        <v>3.95</v>
      </c>
      <c r="W1265" s="222"/>
      <c r="X1265" s="222" t="s">
        <v>399</v>
      </c>
      <c r="Y1265" s="222" t="s">
        <v>283</v>
      </c>
      <c r="Z1265" s="212"/>
      <c r="AA1265" s="212"/>
      <c r="AB1265" s="212"/>
      <c r="AC1265" s="212"/>
      <c r="AD1265" s="212"/>
      <c r="AE1265" s="212"/>
      <c r="AF1265" s="212"/>
      <c r="AG1265" s="212" t="s">
        <v>1036</v>
      </c>
      <c r="AH1265" s="212"/>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2" x14ac:dyDescent="0.2">
      <c r="A1266" s="219"/>
      <c r="B1266" s="220"/>
      <c r="C1266" s="264" t="s">
        <v>1076</v>
      </c>
      <c r="D1266" s="256"/>
      <c r="E1266" s="256"/>
      <c r="F1266" s="256"/>
      <c r="G1266" s="256"/>
      <c r="H1266" s="222"/>
      <c r="I1266" s="222"/>
      <c r="J1266" s="222"/>
      <c r="K1266" s="222"/>
      <c r="L1266" s="222"/>
      <c r="M1266" s="222"/>
      <c r="N1266" s="221"/>
      <c r="O1266" s="221"/>
      <c r="P1266" s="221"/>
      <c r="Q1266" s="221"/>
      <c r="R1266" s="222"/>
      <c r="S1266" s="222"/>
      <c r="T1266" s="222"/>
      <c r="U1266" s="222"/>
      <c r="V1266" s="222"/>
      <c r="W1266" s="222"/>
      <c r="X1266" s="222"/>
      <c r="Y1266" s="222"/>
      <c r="Z1266" s="212"/>
      <c r="AA1266" s="212"/>
      <c r="AB1266" s="212"/>
      <c r="AC1266" s="212"/>
      <c r="AD1266" s="212"/>
      <c r="AE1266" s="212"/>
      <c r="AF1266" s="212"/>
      <c r="AG1266" s="212" t="s">
        <v>448</v>
      </c>
      <c r="AH1266" s="212"/>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x14ac:dyDescent="0.2">
      <c r="A1267" s="229" t="s">
        <v>275</v>
      </c>
      <c r="B1267" s="230" t="s">
        <v>202</v>
      </c>
      <c r="C1267" s="246" t="s">
        <v>203</v>
      </c>
      <c r="D1267" s="231"/>
      <c r="E1267" s="232"/>
      <c r="F1267" s="233"/>
      <c r="G1267" s="233">
        <f>SUMIF(AG1268:AG1285,"&lt;&gt;NOR",G1268:G1285)</f>
        <v>0</v>
      </c>
      <c r="H1267" s="233"/>
      <c r="I1267" s="233">
        <f>SUM(I1268:I1285)</f>
        <v>0</v>
      </c>
      <c r="J1267" s="233"/>
      <c r="K1267" s="233">
        <f>SUM(K1268:K1285)</f>
        <v>0</v>
      </c>
      <c r="L1267" s="233"/>
      <c r="M1267" s="233">
        <f>SUM(M1268:M1285)</f>
        <v>0</v>
      </c>
      <c r="N1267" s="232"/>
      <c r="O1267" s="232">
        <f>SUM(O1268:O1285)</f>
        <v>17.61</v>
      </c>
      <c r="P1267" s="232"/>
      <c r="Q1267" s="232">
        <f>SUM(Q1268:Q1285)</f>
        <v>0.13</v>
      </c>
      <c r="R1267" s="233"/>
      <c r="S1267" s="233"/>
      <c r="T1267" s="234"/>
      <c r="U1267" s="228"/>
      <c r="V1267" s="228">
        <f>SUM(V1268:V1285)</f>
        <v>697.20999999999992</v>
      </c>
      <c r="W1267" s="228"/>
      <c r="X1267" s="228"/>
      <c r="Y1267" s="228"/>
      <c r="AG1267" t="s">
        <v>276</v>
      </c>
    </row>
    <row r="1268" spans="1:60" ht="22.5" outlineLevel="1" x14ac:dyDescent="0.2">
      <c r="A1268" s="236">
        <v>379</v>
      </c>
      <c r="B1268" s="237" t="s">
        <v>1907</v>
      </c>
      <c r="C1268" s="247" t="s">
        <v>1908</v>
      </c>
      <c r="D1268" s="238" t="s">
        <v>439</v>
      </c>
      <c r="E1268" s="239">
        <v>870.31269999999995</v>
      </c>
      <c r="F1268" s="240"/>
      <c r="G1268" s="241">
        <f>ROUND(E1268*F1268,2)</f>
        <v>0</v>
      </c>
      <c r="H1268" s="240"/>
      <c r="I1268" s="241">
        <f>ROUND(E1268*H1268,2)</f>
        <v>0</v>
      </c>
      <c r="J1268" s="240"/>
      <c r="K1268" s="241">
        <f>ROUND(E1268*J1268,2)</f>
        <v>0</v>
      </c>
      <c r="L1268" s="241">
        <v>21</v>
      </c>
      <c r="M1268" s="241">
        <f>G1268*(1+L1268/100)</f>
        <v>0</v>
      </c>
      <c r="N1268" s="239">
        <v>0</v>
      </c>
      <c r="O1268" s="239">
        <f>ROUND(E1268*N1268,2)</f>
        <v>0</v>
      </c>
      <c r="P1268" s="239">
        <v>0</v>
      </c>
      <c r="Q1268" s="239">
        <f>ROUND(E1268*P1268,2)</f>
        <v>0</v>
      </c>
      <c r="R1268" s="241" t="s">
        <v>1083</v>
      </c>
      <c r="S1268" s="241" t="s">
        <v>280</v>
      </c>
      <c r="T1268" s="242" t="s">
        <v>441</v>
      </c>
      <c r="U1268" s="222">
        <v>0.48</v>
      </c>
      <c r="V1268" s="222">
        <f>ROUND(E1268*U1268,2)</f>
        <v>417.75</v>
      </c>
      <c r="W1268" s="222"/>
      <c r="X1268" s="222" t="s">
        <v>399</v>
      </c>
      <c r="Y1268" s="222" t="s">
        <v>283</v>
      </c>
      <c r="Z1268" s="212"/>
      <c r="AA1268" s="212"/>
      <c r="AB1268" s="212"/>
      <c r="AC1268" s="212"/>
      <c r="AD1268" s="212"/>
      <c r="AE1268" s="212"/>
      <c r="AF1268" s="212"/>
      <c r="AG1268" s="212" t="s">
        <v>400</v>
      </c>
      <c r="AH1268" s="212"/>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2" x14ac:dyDescent="0.2">
      <c r="A1269" s="219"/>
      <c r="B1269" s="220"/>
      <c r="C1269" s="249" t="s">
        <v>1909</v>
      </c>
      <c r="D1269" s="226"/>
      <c r="E1269" s="227">
        <v>870.31269999999995</v>
      </c>
      <c r="F1269" s="222"/>
      <c r="G1269" s="222"/>
      <c r="H1269" s="222"/>
      <c r="I1269" s="222"/>
      <c r="J1269" s="222"/>
      <c r="K1269" s="222"/>
      <c r="L1269" s="222"/>
      <c r="M1269" s="222"/>
      <c r="N1269" s="221"/>
      <c r="O1269" s="221"/>
      <c r="P1269" s="221"/>
      <c r="Q1269" s="221"/>
      <c r="R1269" s="222"/>
      <c r="S1269" s="222"/>
      <c r="T1269" s="222"/>
      <c r="U1269" s="222"/>
      <c r="V1269" s="222"/>
      <c r="W1269" s="222"/>
      <c r="X1269" s="222"/>
      <c r="Y1269" s="222"/>
      <c r="Z1269" s="212"/>
      <c r="AA1269" s="212"/>
      <c r="AB1269" s="212"/>
      <c r="AC1269" s="212"/>
      <c r="AD1269" s="212"/>
      <c r="AE1269" s="212"/>
      <c r="AF1269" s="212"/>
      <c r="AG1269" s="212" t="s">
        <v>288</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ht="22.5" outlineLevel="1" x14ac:dyDescent="0.2">
      <c r="A1270" s="236">
        <v>380</v>
      </c>
      <c r="B1270" s="237" t="s">
        <v>1910</v>
      </c>
      <c r="C1270" s="247" t="s">
        <v>1911</v>
      </c>
      <c r="D1270" s="238" t="s">
        <v>439</v>
      </c>
      <c r="E1270" s="239">
        <v>2001.71921</v>
      </c>
      <c r="F1270" s="240"/>
      <c r="G1270" s="241">
        <f>ROUND(E1270*F1270,2)</f>
        <v>0</v>
      </c>
      <c r="H1270" s="240"/>
      <c r="I1270" s="241">
        <f>ROUND(E1270*H1270,2)</f>
        <v>0</v>
      </c>
      <c r="J1270" s="240"/>
      <c r="K1270" s="241">
        <f>ROUND(E1270*J1270,2)</f>
        <v>0</v>
      </c>
      <c r="L1270" s="241">
        <v>21</v>
      </c>
      <c r="M1270" s="241">
        <f>G1270*(1+L1270/100)</f>
        <v>0</v>
      </c>
      <c r="N1270" s="239">
        <v>7.92E-3</v>
      </c>
      <c r="O1270" s="239">
        <f>ROUND(E1270*N1270,2)</f>
        <v>15.85</v>
      </c>
      <c r="P1270" s="239">
        <v>0</v>
      </c>
      <c r="Q1270" s="239">
        <f>ROUND(E1270*P1270,2)</f>
        <v>0</v>
      </c>
      <c r="R1270" s="241" t="s">
        <v>889</v>
      </c>
      <c r="S1270" s="241" t="s">
        <v>280</v>
      </c>
      <c r="T1270" s="242" t="s">
        <v>441</v>
      </c>
      <c r="U1270" s="222">
        <v>0</v>
      </c>
      <c r="V1270" s="222">
        <f>ROUND(E1270*U1270,2)</f>
        <v>0</v>
      </c>
      <c r="W1270" s="222"/>
      <c r="X1270" s="222" t="s">
        <v>831</v>
      </c>
      <c r="Y1270" s="222" t="s">
        <v>283</v>
      </c>
      <c r="Z1270" s="212"/>
      <c r="AA1270" s="212"/>
      <c r="AB1270" s="212"/>
      <c r="AC1270" s="212"/>
      <c r="AD1270" s="212"/>
      <c r="AE1270" s="212"/>
      <c r="AF1270" s="212"/>
      <c r="AG1270" s="212" t="s">
        <v>832</v>
      </c>
      <c r="AH1270" s="212"/>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2" x14ac:dyDescent="0.2">
      <c r="A1271" s="219"/>
      <c r="B1271" s="220"/>
      <c r="C1271" s="249" t="s">
        <v>1912</v>
      </c>
      <c r="D1271" s="226"/>
      <c r="E1271" s="227">
        <v>2001.71921</v>
      </c>
      <c r="F1271" s="222"/>
      <c r="G1271" s="222"/>
      <c r="H1271" s="222"/>
      <c r="I1271" s="222"/>
      <c r="J1271" s="222"/>
      <c r="K1271" s="222"/>
      <c r="L1271" s="222"/>
      <c r="M1271" s="222"/>
      <c r="N1271" s="221"/>
      <c r="O1271" s="221"/>
      <c r="P1271" s="221"/>
      <c r="Q1271" s="221"/>
      <c r="R1271" s="222"/>
      <c r="S1271" s="222"/>
      <c r="T1271" s="222"/>
      <c r="U1271" s="222"/>
      <c r="V1271" s="222"/>
      <c r="W1271" s="222"/>
      <c r="X1271" s="222"/>
      <c r="Y1271" s="222"/>
      <c r="Z1271" s="212"/>
      <c r="AA1271" s="212"/>
      <c r="AB1271" s="212"/>
      <c r="AC1271" s="212"/>
      <c r="AD1271" s="212"/>
      <c r="AE1271" s="212"/>
      <c r="AF1271" s="212"/>
      <c r="AG1271" s="212" t="s">
        <v>288</v>
      </c>
      <c r="AH1271" s="212">
        <v>0</v>
      </c>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1" x14ac:dyDescent="0.2">
      <c r="A1272" s="236">
        <v>381</v>
      </c>
      <c r="B1272" s="237" t="s">
        <v>1913</v>
      </c>
      <c r="C1272" s="247" t="s">
        <v>1914</v>
      </c>
      <c r="D1272" s="238" t="s">
        <v>439</v>
      </c>
      <c r="E1272" s="239">
        <v>870.31269999999995</v>
      </c>
      <c r="F1272" s="240"/>
      <c r="G1272" s="241">
        <f>ROUND(E1272*F1272,2)</f>
        <v>0</v>
      </c>
      <c r="H1272" s="240"/>
      <c r="I1272" s="241">
        <f>ROUND(E1272*H1272,2)</f>
        <v>0</v>
      </c>
      <c r="J1272" s="240"/>
      <c r="K1272" s="241">
        <f>ROUND(E1272*J1272,2)</f>
        <v>0</v>
      </c>
      <c r="L1272" s="241">
        <v>21</v>
      </c>
      <c r="M1272" s="241">
        <f>G1272*(1+L1272/100)</f>
        <v>0</v>
      </c>
      <c r="N1272" s="239">
        <v>0</v>
      </c>
      <c r="O1272" s="239">
        <f>ROUND(E1272*N1272,2)</f>
        <v>0</v>
      </c>
      <c r="P1272" s="239">
        <v>0</v>
      </c>
      <c r="Q1272" s="239">
        <f>ROUND(E1272*P1272,2)</f>
        <v>0</v>
      </c>
      <c r="R1272" s="241" t="s">
        <v>1083</v>
      </c>
      <c r="S1272" s="241" t="s">
        <v>280</v>
      </c>
      <c r="T1272" s="242" t="s">
        <v>441</v>
      </c>
      <c r="U1272" s="222">
        <v>0.29899999999999999</v>
      </c>
      <c r="V1272" s="222">
        <f>ROUND(E1272*U1272,2)</f>
        <v>260.22000000000003</v>
      </c>
      <c r="W1272" s="222"/>
      <c r="X1272" s="222" t="s">
        <v>399</v>
      </c>
      <c r="Y1272" s="222" t="s">
        <v>283</v>
      </c>
      <c r="Z1272" s="212"/>
      <c r="AA1272" s="212"/>
      <c r="AB1272" s="212"/>
      <c r="AC1272" s="212"/>
      <c r="AD1272" s="212"/>
      <c r="AE1272" s="212"/>
      <c r="AF1272" s="212"/>
      <c r="AG1272" s="212" t="s">
        <v>400</v>
      </c>
      <c r="AH1272" s="212"/>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2" x14ac:dyDescent="0.2">
      <c r="A1273" s="219"/>
      <c r="B1273" s="220"/>
      <c r="C1273" s="249" t="s">
        <v>1909</v>
      </c>
      <c r="D1273" s="226"/>
      <c r="E1273" s="227">
        <v>870.31269999999995</v>
      </c>
      <c r="F1273" s="222"/>
      <c r="G1273" s="222"/>
      <c r="H1273" s="222"/>
      <c r="I1273" s="222"/>
      <c r="J1273" s="222"/>
      <c r="K1273" s="222"/>
      <c r="L1273" s="222"/>
      <c r="M1273" s="222"/>
      <c r="N1273" s="221"/>
      <c r="O1273" s="221"/>
      <c r="P1273" s="221"/>
      <c r="Q1273" s="221"/>
      <c r="R1273" s="222"/>
      <c r="S1273" s="222"/>
      <c r="T1273" s="222"/>
      <c r="U1273" s="222"/>
      <c r="V1273" s="222"/>
      <c r="W1273" s="222"/>
      <c r="X1273" s="222"/>
      <c r="Y1273" s="222"/>
      <c r="Z1273" s="212"/>
      <c r="AA1273" s="212"/>
      <c r="AB1273" s="212"/>
      <c r="AC1273" s="212"/>
      <c r="AD1273" s="212"/>
      <c r="AE1273" s="212"/>
      <c r="AF1273" s="212"/>
      <c r="AG1273" s="212" t="s">
        <v>288</v>
      </c>
      <c r="AH1273" s="212">
        <v>0</v>
      </c>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1" x14ac:dyDescent="0.2">
      <c r="A1274" s="257">
        <v>382</v>
      </c>
      <c r="B1274" s="258" t="s">
        <v>1915</v>
      </c>
      <c r="C1274" s="265" t="s">
        <v>1916</v>
      </c>
      <c r="D1274" s="259" t="s">
        <v>445</v>
      </c>
      <c r="E1274" s="260">
        <v>2.78</v>
      </c>
      <c r="F1274" s="261"/>
      <c r="G1274" s="262">
        <f>ROUND(E1274*F1274,2)</f>
        <v>0</v>
      </c>
      <c r="H1274" s="261"/>
      <c r="I1274" s="262">
        <f>ROUND(E1274*H1274,2)</f>
        <v>0</v>
      </c>
      <c r="J1274" s="261"/>
      <c r="K1274" s="262">
        <f>ROUND(E1274*J1274,2)</f>
        <v>0</v>
      </c>
      <c r="L1274" s="262">
        <v>21</v>
      </c>
      <c r="M1274" s="262">
        <f>G1274*(1+L1274/100)</f>
        <v>0</v>
      </c>
      <c r="N1274" s="260">
        <v>0.55000000000000004</v>
      </c>
      <c r="O1274" s="260">
        <f>ROUND(E1274*N1274,2)</f>
        <v>1.53</v>
      </c>
      <c r="P1274" s="260">
        <v>0</v>
      </c>
      <c r="Q1274" s="260">
        <f>ROUND(E1274*P1274,2)</f>
        <v>0</v>
      </c>
      <c r="R1274" s="262" t="s">
        <v>889</v>
      </c>
      <c r="S1274" s="262" t="s">
        <v>280</v>
      </c>
      <c r="T1274" s="263" t="s">
        <v>441</v>
      </c>
      <c r="U1274" s="222">
        <v>0</v>
      </c>
      <c r="V1274" s="222">
        <f>ROUND(E1274*U1274,2)</f>
        <v>0</v>
      </c>
      <c r="W1274" s="222"/>
      <c r="X1274" s="222" t="s">
        <v>831</v>
      </c>
      <c r="Y1274" s="222" t="s">
        <v>283</v>
      </c>
      <c r="Z1274" s="212"/>
      <c r="AA1274" s="212"/>
      <c r="AB1274" s="212"/>
      <c r="AC1274" s="212"/>
      <c r="AD1274" s="212"/>
      <c r="AE1274" s="212"/>
      <c r="AF1274" s="212"/>
      <c r="AG1274" s="212" t="s">
        <v>832</v>
      </c>
      <c r="AH1274" s="212"/>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1" x14ac:dyDescent="0.2">
      <c r="A1275" s="257">
        <v>383</v>
      </c>
      <c r="B1275" s="258" t="s">
        <v>1917</v>
      </c>
      <c r="C1275" s="265" t="s">
        <v>1918</v>
      </c>
      <c r="D1275" s="259" t="s">
        <v>445</v>
      </c>
      <c r="E1275" s="260">
        <v>24.48</v>
      </c>
      <c r="F1275" s="261"/>
      <c r="G1275" s="262">
        <f>ROUND(E1275*F1275,2)</f>
        <v>0</v>
      </c>
      <c r="H1275" s="261"/>
      <c r="I1275" s="262">
        <f>ROUND(E1275*H1275,2)</f>
        <v>0</v>
      </c>
      <c r="J1275" s="261"/>
      <c r="K1275" s="262">
        <f>ROUND(E1275*J1275,2)</f>
        <v>0</v>
      </c>
      <c r="L1275" s="262">
        <v>21</v>
      </c>
      <c r="M1275" s="262">
        <f>G1275*(1+L1275/100)</f>
        <v>0</v>
      </c>
      <c r="N1275" s="260">
        <v>2.9499999999999999E-3</v>
      </c>
      <c r="O1275" s="260">
        <f>ROUND(E1275*N1275,2)</f>
        <v>7.0000000000000007E-2</v>
      </c>
      <c r="P1275" s="260">
        <v>0</v>
      </c>
      <c r="Q1275" s="260">
        <f>ROUND(E1275*P1275,2)</f>
        <v>0</v>
      </c>
      <c r="R1275" s="262" t="s">
        <v>1083</v>
      </c>
      <c r="S1275" s="262" t="s">
        <v>280</v>
      </c>
      <c r="T1275" s="263" t="s">
        <v>441</v>
      </c>
      <c r="U1275" s="222">
        <v>0</v>
      </c>
      <c r="V1275" s="222">
        <f>ROUND(E1275*U1275,2)</f>
        <v>0</v>
      </c>
      <c r="W1275" s="222"/>
      <c r="X1275" s="222" t="s">
        <v>399</v>
      </c>
      <c r="Y1275" s="222" t="s">
        <v>283</v>
      </c>
      <c r="Z1275" s="212"/>
      <c r="AA1275" s="212"/>
      <c r="AB1275" s="212"/>
      <c r="AC1275" s="212"/>
      <c r="AD1275" s="212"/>
      <c r="AE1275" s="212"/>
      <c r="AF1275" s="212"/>
      <c r="AG1275" s="212" t="s">
        <v>400</v>
      </c>
      <c r="AH1275" s="212"/>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ht="22.5" outlineLevel="1" x14ac:dyDescent="0.2">
      <c r="A1276" s="257">
        <v>384</v>
      </c>
      <c r="B1276" s="258" t="s">
        <v>1919</v>
      </c>
      <c r="C1276" s="265" t="s">
        <v>1920</v>
      </c>
      <c r="D1276" s="259" t="s">
        <v>492</v>
      </c>
      <c r="E1276" s="260">
        <v>32</v>
      </c>
      <c r="F1276" s="261"/>
      <c r="G1276" s="262">
        <f>ROUND(E1276*F1276,2)</f>
        <v>0</v>
      </c>
      <c r="H1276" s="261"/>
      <c r="I1276" s="262">
        <f>ROUND(E1276*H1276,2)</f>
        <v>0</v>
      </c>
      <c r="J1276" s="261"/>
      <c r="K1276" s="262">
        <f>ROUND(E1276*J1276,2)</f>
        <v>0</v>
      </c>
      <c r="L1276" s="262">
        <v>21</v>
      </c>
      <c r="M1276" s="262">
        <f>G1276*(1+L1276/100)</f>
        <v>0</v>
      </c>
      <c r="N1276" s="260">
        <v>3.32E-3</v>
      </c>
      <c r="O1276" s="260">
        <f>ROUND(E1276*N1276,2)</f>
        <v>0.11</v>
      </c>
      <c r="P1276" s="260">
        <v>0</v>
      </c>
      <c r="Q1276" s="260">
        <f>ROUND(E1276*P1276,2)</f>
        <v>0</v>
      </c>
      <c r="R1276" s="262" t="s">
        <v>1083</v>
      </c>
      <c r="S1276" s="262" t="s">
        <v>280</v>
      </c>
      <c r="T1276" s="263" t="s">
        <v>441</v>
      </c>
      <c r="U1276" s="222">
        <v>0.377</v>
      </c>
      <c r="V1276" s="222">
        <f>ROUND(E1276*U1276,2)</f>
        <v>12.06</v>
      </c>
      <c r="W1276" s="222"/>
      <c r="X1276" s="222" t="s">
        <v>399</v>
      </c>
      <c r="Y1276" s="222" t="s">
        <v>283</v>
      </c>
      <c r="Z1276" s="212"/>
      <c r="AA1276" s="212"/>
      <c r="AB1276" s="212"/>
      <c r="AC1276" s="212"/>
      <c r="AD1276" s="212"/>
      <c r="AE1276" s="212"/>
      <c r="AF1276" s="212"/>
      <c r="AG1276" s="212" t="s">
        <v>400</v>
      </c>
      <c r="AH1276" s="212"/>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1" x14ac:dyDescent="0.2">
      <c r="A1277" s="257">
        <v>385</v>
      </c>
      <c r="B1277" s="258" t="s">
        <v>1921</v>
      </c>
      <c r="C1277" s="265" t="s">
        <v>1922</v>
      </c>
      <c r="D1277" s="259" t="s">
        <v>492</v>
      </c>
      <c r="E1277" s="260">
        <v>64</v>
      </c>
      <c r="F1277" s="261"/>
      <c r="G1277" s="262">
        <f>ROUND(E1277*F1277,2)</f>
        <v>0</v>
      </c>
      <c r="H1277" s="261"/>
      <c r="I1277" s="262">
        <f>ROUND(E1277*H1277,2)</f>
        <v>0</v>
      </c>
      <c r="J1277" s="261"/>
      <c r="K1277" s="262">
        <f>ROUND(E1277*J1277,2)</f>
        <v>0</v>
      </c>
      <c r="L1277" s="262">
        <v>21</v>
      </c>
      <c r="M1277" s="262">
        <f>G1277*(1+L1277/100)</f>
        <v>0</v>
      </c>
      <c r="N1277" s="260">
        <v>0</v>
      </c>
      <c r="O1277" s="260">
        <f>ROUND(E1277*N1277,2)</f>
        <v>0</v>
      </c>
      <c r="P1277" s="260">
        <v>0</v>
      </c>
      <c r="Q1277" s="260">
        <f>ROUND(E1277*P1277,2)</f>
        <v>0</v>
      </c>
      <c r="R1277" s="262" t="s">
        <v>1083</v>
      </c>
      <c r="S1277" s="262" t="s">
        <v>280</v>
      </c>
      <c r="T1277" s="263" t="s">
        <v>441</v>
      </c>
      <c r="U1277" s="222">
        <v>8.4000000000000005E-2</v>
      </c>
      <c r="V1277" s="222">
        <f>ROUND(E1277*U1277,2)</f>
        <v>5.38</v>
      </c>
      <c r="W1277" s="222"/>
      <c r="X1277" s="222" t="s">
        <v>399</v>
      </c>
      <c r="Y1277" s="222" t="s">
        <v>283</v>
      </c>
      <c r="Z1277" s="212"/>
      <c r="AA1277" s="212"/>
      <c r="AB1277" s="212"/>
      <c r="AC1277" s="212"/>
      <c r="AD1277" s="212"/>
      <c r="AE1277" s="212"/>
      <c r="AF1277" s="212"/>
      <c r="AG1277" s="212" t="s">
        <v>400</v>
      </c>
      <c r="AH1277" s="212"/>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1" x14ac:dyDescent="0.2">
      <c r="A1278" s="257">
        <v>386</v>
      </c>
      <c r="B1278" s="258" t="s">
        <v>1923</v>
      </c>
      <c r="C1278" s="265" t="s">
        <v>1924</v>
      </c>
      <c r="D1278" s="259" t="s">
        <v>1094</v>
      </c>
      <c r="E1278" s="260">
        <v>32</v>
      </c>
      <c r="F1278" s="261"/>
      <c r="G1278" s="262">
        <f>ROUND(E1278*F1278,2)</f>
        <v>0</v>
      </c>
      <c r="H1278" s="261"/>
      <c r="I1278" s="262">
        <f>ROUND(E1278*H1278,2)</f>
        <v>0</v>
      </c>
      <c r="J1278" s="261"/>
      <c r="K1278" s="262">
        <f>ROUND(E1278*J1278,2)</f>
        <v>0</v>
      </c>
      <c r="L1278" s="262">
        <v>21</v>
      </c>
      <c r="M1278" s="262">
        <f>G1278*(1+L1278/100)</f>
        <v>0</v>
      </c>
      <c r="N1278" s="260">
        <v>1E-3</v>
      </c>
      <c r="O1278" s="260">
        <f>ROUND(E1278*N1278,2)</f>
        <v>0.03</v>
      </c>
      <c r="P1278" s="260">
        <v>0</v>
      </c>
      <c r="Q1278" s="260">
        <f>ROUND(E1278*P1278,2)</f>
        <v>0</v>
      </c>
      <c r="R1278" s="262" t="s">
        <v>889</v>
      </c>
      <c r="S1278" s="262" t="s">
        <v>280</v>
      </c>
      <c r="T1278" s="263" t="s">
        <v>441</v>
      </c>
      <c r="U1278" s="222">
        <v>0</v>
      </c>
      <c r="V1278" s="222">
        <f>ROUND(E1278*U1278,2)</f>
        <v>0</v>
      </c>
      <c r="W1278" s="222"/>
      <c r="X1278" s="222" t="s">
        <v>831</v>
      </c>
      <c r="Y1278" s="222" t="s">
        <v>283</v>
      </c>
      <c r="Z1278" s="212"/>
      <c r="AA1278" s="212"/>
      <c r="AB1278" s="212"/>
      <c r="AC1278" s="212"/>
      <c r="AD1278" s="212"/>
      <c r="AE1278" s="212"/>
      <c r="AF1278" s="212"/>
      <c r="AG1278" s="212" t="s">
        <v>832</v>
      </c>
      <c r="AH1278" s="212"/>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1" x14ac:dyDescent="0.2">
      <c r="A1279" s="257">
        <v>387</v>
      </c>
      <c r="B1279" s="258" t="s">
        <v>1925</v>
      </c>
      <c r="C1279" s="265" t="s">
        <v>1926</v>
      </c>
      <c r="D1279" s="259" t="s">
        <v>492</v>
      </c>
      <c r="E1279" s="260">
        <v>64</v>
      </c>
      <c r="F1279" s="261"/>
      <c r="G1279" s="262">
        <f>ROUND(E1279*F1279,2)</f>
        <v>0</v>
      </c>
      <c r="H1279" s="261"/>
      <c r="I1279" s="262">
        <f>ROUND(E1279*H1279,2)</f>
        <v>0</v>
      </c>
      <c r="J1279" s="261"/>
      <c r="K1279" s="262">
        <f>ROUND(E1279*J1279,2)</f>
        <v>0</v>
      </c>
      <c r="L1279" s="262">
        <v>21</v>
      </c>
      <c r="M1279" s="262">
        <f>G1279*(1+L1279/100)</f>
        <v>0</v>
      </c>
      <c r="N1279" s="260">
        <v>2.5000000000000001E-4</v>
      </c>
      <c r="O1279" s="260">
        <f>ROUND(E1279*N1279,2)</f>
        <v>0.02</v>
      </c>
      <c r="P1279" s="260">
        <v>0</v>
      </c>
      <c r="Q1279" s="260">
        <f>ROUND(E1279*P1279,2)</f>
        <v>0</v>
      </c>
      <c r="R1279" s="262" t="s">
        <v>889</v>
      </c>
      <c r="S1279" s="262" t="s">
        <v>280</v>
      </c>
      <c r="T1279" s="263" t="s">
        <v>441</v>
      </c>
      <c r="U1279" s="222">
        <v>0</v>
      </c>
      <c r="V1279" s="222">
        <f>ROUND(E1279*U1279,2)</f>
        <v>0</v>
      </c>
      <c r="W1279" s="222"/>
      <c r="X1279" s="222" t="s">
        <v>831</v>
      </c>
      <c r="Y1279" s="222" t="s">
        <v>283</v>
      </c>
      <c r="Z1279" s="212"/>
      <c r="AA1279" s="212"/>
      <c r="AB1279" s="212"/>
      <c r="AC1279" s="212"/>
      <c r="AD1279" s="212"/>
      <c r="AE1279" s="212"/>
      <c r="AF1279" s="212"/>
      <c r="AG1279" s="212" t="s">
        <v>832</v>
      </c>
      <c r="AH1279" s="212"/>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ht="22.5" outlineLevel="1" x14ac:dyDescent="0.2">
      <c r="A1280" s="257">
        <v>388</v>
      </c>
      <c r="B1280" s="258" t="s">
        <v>1927</v>
      </c>
      <c r="C1280" s="265" t="s">
        <v>1928</v>
      </c>
      <c r="D1280" s="259" t="s">
        <v>439</v>
      </c>
      <c r="E1280" s="260">
        <v>5</v>
      </c>
      <c r="F1280" s="261"/>
      <c r="G1280" s="262">
        <f>ROUND(E1280*F1280,2)</f>
        <v>0</v>
      </c>
      <c r="H1280" s="261"/>
      <c r="I1280" s="262">
        <f>ROUND(E1280*H1280,2)</f>
        <v>0</v>
      </c>
      <c r="J1280" s="261"/>
      <c r="K1280" s="262">
        <f>ROUND(E1280*J1280,2)</f>
        <v>0</v>
      </c>
      <c r="L1280" s="262">
        <v>21</v>
      </c>
      <c r="M1280" s="262">
        <f>G1280*(1+L1280/100)</f>
        <v>0</v>
      </c>
      <c r="N1280" s="260">
        <v>0</v>
      </c>
      <c r="O1280" s="260">
        <f>ROUND(E1280*N1280,2)</f>
        <v>0</v>
      </c>
      <c r="P1280" s="260">
        <v>5.0000000000000001E-3</v>
      </c>
      <c r="Q1280" s="260">
        <f>ROUND(E1280*P1280,2)</f>
        <v>0.03</v>
      </c>
      <c r="R1280" s="262" t="s">
        <v>1083</v>
      </c>
      <c r="S1280" s="262" t="s">
        <v>280</v>
      </c>
      <c r="T1280" s="263" t="s">
        <v>441</v>
      </c>
      <c r="U1280" s="222">
        <v>0.05</v>
      </c>
      <c r="V1280" s="222">
        <f>ROUND(E1280*U1280,2)</f>
        <v>0.25</v>
      </c>
      <c r="W1280" s="222"/>
      <c r="X1280" s="222" t="s">
        <v>399</v>
      </c>
      <c r="Y1280" s="222" t="s">
        <v>283</v>
      </c>
      <c r="Z1280" s="212"/>
      <c r="AA1280" s="212"/>
      <c r="AB1280" s="212"/>
      <c r="AC1280" s="212"/>
      <c r="AD1280" s="212"/>
      <c r="AE1280" s="212"/>
      <c r="AF1280" s="212"/>
      <c r="AG1280" s="212" t="s">
        <v>400</v>
      </c>
      <c r="AH1280" s="212"/>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ht="22.5" outlineLevel="1" x14ac:dyDescent="0.2">
      <c r="A1281" s="236">
        <v>389</v>
      </c>
      <c r="B1281" s="237" t="s">
        <v>1929</v>
      </c>
      <c r="C1281" s="247" t="s">
        <v>1930</v>
      </c>
      <c r="D1281" s="238" t="s">
        <v>564</v>
      </c>
      <c r="E1281" s="239">
        <v>2.7</v>
      </c>
      <c r="F1281" s="240"/>
      <c r="G1281" s="241">
        <f>ROUND(E1281*F1281,2)</f>
        <v>0</v>
      </c>
      <c r="H1281" s="240"/>
      <c r="I1281" s="241">
        <f>ROUND(E1281*H1281,2)</f>
        <v>0</v>
      </c>
      <c r="J1281" s="240"/>
      <c r="K1281" s="241">
        <f>ROUND(E1281*J1281,2)</f>
        <v>0</v>
      </c>
      <c r="L1281" s="241">
        <v>21</v>
      </c>
      <c r="M1281" s="241">
        <f>G1281*(1+L1281/100)</f>
        <v>0</v>
      </c>
      <c r="N1281" s="239">
        <v>1.6000000000000001E-4</v>
      </c>
      <c r="O1281" s="239">
        <f>ROUND(E1281*N1281,2)</f>
        <v>0</v>
      </c>
      <c r="P1281" s="239">
        <v>1.584E-2</v>
      </c>
      <c r="Q1281" s="239">
        <f>ROUND(E1281*P1281,2)</f>
        <v>0.04</v>
      </c>
      <c r="R1281" s="241" t="s">
        <v>1083</v>
      </c>
      <c r="S1281" s="241" t="s">
        <v>280</v>
      </c>
      <c r="T1281" s="242" t="s">
        <v>441</v>
      </c>
      <c r="U1281" s="222">
        <v>0.41909999999999997</v>
      </c>
      <c r="V1281" s="222">
        <f>ROUND(E1281*U1281,2)</f>
        <v>1.1299999999999999</v>
      </c>
      <c r="W1281" s="222"/>
      <c r="X1281" s="222" t="s">
        <v>399</v>
      </c>
      <c r="Y1281" s="222" t="s">
        <v>283</v>
      </c>
      <c r="Z1281" s="212"/>
      <c r="AA1281" s="212"/>
      <c r="AB1281" s="212"/>
      <c r="AC1281" s="212"/>
      <c r="AD1281" s="212"/>
      <c r="AE1281" s="212"/>
      <c r="AF1281" s="212"/>
      <c r="AG1281" s="212" t="s">
        <v>400</v>
      </c>
      <c r="AH1281" s="212"/>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outlineLevel="2" x14ac:dyDescent="0.2">
      <c r="A1282" s="219"/>
      <c r="B1282" s="220"/>
      <c r="C1282" s="249" t="s">
        <v>1931</v>
      </c>
      <c r="D1282" s="226"/>
      <c r="E1282" s="227">
        <v>2.7</v>
      </c>
      <c r="F1282" s="222"/>
      <c r="G1282" s="222"/>
      <c r="H1282" s="222"/>
      <c r="I1282" s="222"/>
      <c r="J1282" s="222"/>
      <c r="K1282" s="222"/>
      <c r="L1282" s="222"/>
      <c r="M1282" s="222"/>
      <c r="N1282" s="221"/>
      <c r="O1282" s="221"/>
      <c r="P1282" s="221"/>
      <c r="Q1282" s="221"/>
      <c r="R1282" s="222"/>
      <c r="S1282" s="222"/>
      <c r="T1282" s="222"/>
      <c r="U1282" s="222"/>
      <c r="V1282" s="222"/>
      <c r="W1282" s="222"/>
      <c r="X1282" s="222"/>
      <c r="Y1282" s="222"/>
      <c r="Z1282" s="212"/>
      <c r="AA1282" s="212"/>
      <c r="AB1282" s="212"/>
      <c r="AC1282" s="212"/>
      <c r="AD1282" s="212"/>
      <c r="AE1282" s="212"/>
      <c r="AF1282" s="212"/>
      <c r="AG1282" s="212" t="s">
        <v>288</v>
      </c>
      <c r="AH1282" s="212">
        <v>0</v>
      </c>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ht="22.5" outlineLevel="1" x14ac:dyDescent="0.2">
      <c r="A1283" s="257">
        <v>390</v>
      </c>
      <c r="B1283" s="258" t="s">
        <v>1932</v>
      </c>
      <c r="C1283" s="265" t="s">
        <v>1933</v>
      </c>
      <c r="D1283" s="259" t="s">
        <v>564</v>
      </c>
      <c r="E1283" s="260">
        <v>2.7</v>
      </c>
      <c r="F1283" s="261"/>
      <c r="G1283" s="262">
        <f>ROUND(E1283*F1283,2)</f>
        <v>0</v>
      </c>
      <c r="H1283" s="261"/>
      <c r="I1283" s="262">
        <f>ROUND(E1283*H1283,2)</f>
        <v>0</v>
      </c>
      <c r="J1283" s="261"/>
      <c r="K1283" s="262">
        <f>ROUND(E1283*J1283,2)</f>
        <v>0</v>
      </c>
      <c r="L1283" s="262">
        <v>21</v>
      </c>
      <c r="M1283" s="262">
        <f>G1283*(1+L1283/100)</f>
        <v>0</v>
      </c>
      <c r="N1283" s="260">
        <v>0</v>
      </c>
      <c r="O1283" s="260">
        <f>ROUND(E1283*N1283,2)</f>
        <v>0</v>
      </c>
      <c r="P1283" s="260">
        <v>2.4E-2</v>
      </c>
      <c r="Q1283" s="260">
        <f>ROUND(E1283*P1283,2)</f>
        <v>0.06</v>
      </c>
      <c r="R1283" s="262" t="s">
        <v>1083</v>
      </c>
      <c r="S1283" s="262" t="s">
        <v>280</v>
      </c>
      <c r="T1283" s="263" t="s">
        <v>441</v>
      </c>
      <c r="U1283" s="222">
        <v>0.154</v>
      </c>
      <c r="V1283" s="222">
        <f>ROUND(E1283*U1283,2)</f>
        <v>0.42</v>
      </c>
      <c r="W1283" s="222"/>
      <c r="X1283" s="222" t="s">
        <v>399</v>
      </c>
      <c r="Y1283" s="222" t="s">
        <v>283</v>
      </c>
      <c r="Z1283" s="212"/>
      <c r="AA1283" s="212"/>
      <c r="AB1283" s="212"/>
      <c r="AC1283" s="212"/>
      <c r="AD1283" s="212"/>
      <c r="AE1283" s="212"/>
      <c r="AF1283" s="212"/>
      <c r="AG1283" s="212" t="s">
        <v>400</v>
      </c>
      <c r="AH1283" s="212"/>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2"/>
      <c r="BH1283" s="212"/>
    </row>
    <row r="1284" spans="1:60" outlineLevel="1" x14ac:dyDescent="0.2">
      <c r="A1284" s="236">
        <v>391</v>
      </c>
      <c r="B1284" s="237" t="s">
        <v>1934</v>
      </c>
      <c r="C1284" s="247" t="s">
        <v>1935</v>
      </c>
      <c r="D1284" s="238" t="s">
        <v>0</v>
      </c>
      <c r="E1284" s="239">
        <v>7936.3730999999998</v>
      </c>
      <c r="F1284" s="240"/>
      <c r="G1284" s="241">
        <f>ROUND(E1284*F1284,2)</f>
        <v>0</v>
      </c>
      <c r="H1284" s="240"/>
      <c r="I1284" s="241">
        <f>ROUND(E1284*H1284,2)</f>
        <v>0</v>
      </c>
      <c r="J1284" s="240"/>
      <c r="K1284" s="241">
        <f>ROUND(E1284*J1284,2)</f>
        <v>0</v>
      </c>
      <c r="L1284" s="241">
        <v>21</v>
      </c>
      <c r="M1284" s="241">
        <f>G1284*(1+L1284/100)</f>
        <v>0</v>
      </c>
      <c r="N1284" s="239">
        <v>0</v>
      </c>
      <c r="O1284" s="239">
        <f>ROUND(E1284*N1284,2)</f>
        <v>0</v>
      </c>
      <c r="P1284" s="239">
        <v>0</v>
      </c>
      <c r="Q1284" s="239">
        <f>ROUND(E1284*P1284,2)</f>
        <v>0</v>
      </c>
      <c r="R1284" s="241" t="s">
        <v>1083</v>
      </c>
      <c r="S1284" s="241" t="s">
        <v>280</v>
      </c>
      <c r="T1284" s="242" t="s">
        <v>441</v>
      </c>
      <c r="U1284" s="222">
        <v>0</v>
      </c>
      <c r="V1284" s="222">
        <f>ROUND(E1284*U1284,2)</f>
        <v>0</v>
      </c>
      <c r="W1284" s="222"/>
      <c r="X1284" s="222" t="s">
        <v>399</v>
      </c>
      <c r="Y1284" s="222" t="s">
        <v>283</v>
      </c>
      <c r="Z1284" s="212"/>
      <c r="AA1284" s="212"/>
      <c r="AB1284" s="212"/>
      <c r="AC1284" s="212"/>
      <c r="AD1284" s="212"/>
      <c r="AE1284" s="212"/>
      <c r="AF1284" s="212"/>
      <c r="AG1284" s="212" t="s">
        <v>1036</v>
      </c>
      <c r="AH1284" s="212"/>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outlineLevel="2" x14ac:dyDescent="0.2">
      <c r="A1285" s="219"/>
      <c r="B1285" s="220"/>
      <c r="C1285" s="264" t="s">
        <v>1076</v>
      </c>
      <c r="D1285" s="256"/>
      <c r="E1285" s="256"/>
      <c r="F1285" s="256"/>
      <c r="G1285" s="256"/>
      <c r="H1285" s="222"/>
      <c r="I1285" s="222"/>
      <c r="J1285" s="222"/>
      <c r="K1285" s="222"/>
      <c r="L1285" s="222"/>
      <c r="M1285" s="222"/>
      <c r="N1285" s="221"/>
      <c r="O1285" s="221"/>
      <c r="P1285" s="221"/>
      <c r="Q1285" s="221"/>
      <c r="R1285" s="222"/>
      <c r="S1285" s="222"/>
      <c r="T1285" s="222"/>
      <c r="U1285" s="222"/>
      <c r="V1285" s="222"/>
      <c r="W1285" s="222"/>
      <c r="X1285" s="222"/>
      <c r="Y1285" s="222"/>
      <c r="Z1285" s="212"/>
      <c r="AA1285" s="212"/>
      <c r="AB1285" s="212"/>
      <c r="AC1285" s="212"/>
      <c r="AD1285" s="212"/>
      <c r="AE1285" s="212"/>
      <c r="AF1285" s="212"/>
      <c r="AG1285" s="212" t="s">
        <v>448</v>
      </c>
      <c r="AH1285" s="212"/>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x14ac:dyDescent="0.2">
      <c r="A1286" s="229" t="s">
        <v>275</v>
      </c>
      <c r="B1286" s="230" t="s">
        <v>204</v>
      </c>
      <c r="C1286" s="246" t="s">
        <v>205</v>
      </c>
      <c r="D1286" s="231"/>
      <c r="E1286" s="232"/>
      <c r="F1286" s="233"/>
      <c r="G1286" s="233">
        <f>SUMIF(AG1287:AG1294,"&lt;&gt;NOR",G1287:G1294)</f>
        <v>0</v>
      </c>
      <c r="H1286" s="233"/>
      <c r="I1286" s="233">
        <f>SUM(I1287:I1294)</f>
        <v>0</v>
      </c>
      <c r="J1286" s="233"/>
      <c r="K1286" s="233">
        <f>SUM(K1287:K1294)</f>
        <v>0</v>
      </c>
      <c r="L1286" s="233"/>
      <c r="M1286" s="233">
        <f>SUM(M1287:M1294)</f>
        <v>0</v>
      </c>
      <c r="N1286" s="232"/>
      <c r="O1286" s="232">
        <f>SUM(O1287:O1294)</f>
        <v>4.6900000000000004</v>
      </c>
      <c r="P1286" s="232"/>
      <c r="Q1286" s="232">
        <f>SUM(Q1287:Q1294)</f>
        <v>0</v>
      </c>
      <c r="R1286" s="233"/>
      <c r="S1286" s="233"/>
      <c r="T1286" s="234"/>
      <c r="U1286" s="228"/>
      <c r="V1286" s="228">
        <f>SUM(V1287:V1294)</f>
        <v>70.260000000000005</v>
      </c>
      <c r="W1286" s="228"/>
      <c r="X1286" s="228"/>
      <c r="Y1286" s="228"/>
      <c r="AG1286" t="s">
        <v>276</v>
      </c>
    </row>
    <row r="1287" spans="1:60" outlineLevel="1" x14ac:dyDescent="0.2">
      <c r="A1287" s="236">
        <v>392</v>
      </c>
      <c r="B1287" s="237" t="s">
        <v>1936</v>
      </c>
      <c r="C1287" s="247" t="s">
        <v>1937</v>
      </c>
      <c r="D1287" s="238" t="s">
        <v>439</v>
      </c>
      <c r="E1287" s="239">
        <v>126.3758</v>
      </c>
      <c r="F1287" s="240"/>
      <c r="G1287" s="241">
        <f>ROUND(E1287*F1287,2)</f>
        <v>0</v>
      </c>
      <c r="H1287" s="240"/>
      <c r="I1287" s="241">
        <f>ROUND(E1287*H1287,2)</f>
        <v>0</v>
      </c>
      <c r="J1287" s="240"/>
      <c r="K1287" s="241">
        <f>ROUND(E1287*J1287,2)</f>
        <v>0</v>
      </c>
      <c r="L1287" s="241">
        <v>21</v>
      </c>
      <c r="M1287" s="241">
        <f>G1287*(1+L1287/100)</f>
        <v>0</v>
      </c>
      <c r="N1287" s="239">
        <v>0</v>
      </c>
      <c r="O1287" s="239">
        <f>ROUND(E1287*N1287,2)</f>
        <v>0</v>
      </c>
      <c r="P1287" s="239">
        <v>0</v>
      </c>
      <c r="Q1287" s="239">
        <f>ROUND(E1287*P1287,2)</f>
        <v>0</v>
      </c>
      <c r="R1287" s="241" t="s">
        <v>1938</v>
      </c>
      <c r="S1287" s="241" t="s">
        <v>280</v>
      </c>
      <c r="T1287" s="242" t="s">
        <v>441</v>
      </c>
      <c r="U1287" s="222">
        <v>0.55600000000000005</v>
      </c>
      <c r="V1287" s="222">
        <f>ROUND(E1287*U1287,2)</f>
        <v>70.260000000000005</v>
      </c>
      <c r="W1287" s="222"/>
      <c r="X1287" s="222" t="s">
        <v>399</v>
      </c>
      <c r="Y1287" s="222" t="s">
        <v>283</v>
      </c>
      <c r="Z1287" s="212"/>
      <c r="AA1287" s="212"/>
      <c r="AB1287" s="212"/>
      <c r="AC1287" s="212"/>
      <c r="AD1287" s="212"/>
      <c r="AE1287" s="212"/>
      <c r="AF1287" s="212"/>
      <c r="AG1287" s="212" t="s">
        <v>400</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12"/>
      <c r="BB1287" s="212"/>
      <c r="BC1287" s="212"/>
      <c r="BD1287" s="212"/>
      <c r="BE1287" s="212"/>
      <c r="BF1287" s="212"/>
      <c r="BG1287" s="212"/>
      <c r="BH1287" s="212"/>
    </row>
    <row r="1288" spans="1:60" outlineLevel="2" x14ac:dyDescent="0.2">
      <c r="A1288" s="219"/>
      <c r="B1288" s="220"/>
      <c r="C1288" s="249" t="s">
        <v>1939</v>
      </c>
      <c r="D1288" s="226"/>
      <c r="E1288" s="227">
        <v>25.5532</v>
      </c>
      <c r="F1288" s="222"/>
      <c r="G1288" s="222"/>
      <c r="H1288" s="222"/>
      <c r="I1288" s="222"/>
      <c r="J1288" s="222"/>
      <c r="K1288" s="222"/>
      <c r="L1288" s="222"/>
      <c r="M1288" s="222"/>
      <c r="N1288" s="221"/>
      <c r="O1288" s="221"/>
      <c r="P1288" s="221"/>
      <c r="Q1288" s="221"/>
      <c r="R1288" s="222"/>
      <c r="S1288" s="222"/>
      <c r="T1288" s="222"/>
      <c r="U1288" s="222"/>
      <c r="V1288" s="222"/>
      <c r="W1288" s="222"/>
      <c r="X1288" s="222"/>
      <c r="Y1288" s="222"/>
      <c r="Z1288" s="212"/>
      <c r="AA1288" s="212"/>
      <c r="AB1288" s="212"/>
      <c r="AC1288" s="212"/>
      <c r="AD1288" s="212"/>
      <c r="AE1288" s="212"/>
      <c r="AF1288" s="212"/>
      <c r="AG1288" s="212" t="s">
        <v>288</v>
      </c>
      <c r="AH1288" s="212">
        <v>0</v>
      </c>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outlineLevel="3" x14ac:dyDescent="0.2">
      <c r="A1289" s="219"/>
      <c r="B1289" s="220"/>
      <c r="C1289" s="249" t="s">
        <v>618</v>
      </c>
      <c r="D1289" s="226"/>
      <c r="E1289" s="227">
        <v>24.494</v>
      </c>
      <c r="F1289" s="222"/>
      <c r="G1289" s="222"/>
      <c r="H1289" s="222"/>
      <c r="I1289" s="222"/>
      <c r="J1289" s="222"/>
      <c r="K1289" s="222"/>
      <c r="L1289" s="222"/>
      <c r="M1289" s="222"/>
      <c r="N1289" s="221"/>
      <c r="O1289" s="221"/>
      <c r="P1289" s="221"/>
      <c r="Q1289" s="221"/>
      <c r="R1289" s="222"/>
      <c r="S1289" s="222"/>
      <c r="T1289" s="222"/>
      <c r="U1289" s="222"/>
      <c r="V1289" s="222"/>
      <c r="W1289" s="222"/>
      <c r="X1289" s="222"/>
      <c r="Y1289" s="222"/>
      <c r="Z1289" s="212"/>
      <c r="AA1289" s="212"/>
      <c r="AB1289" s="212"/>
      <c r="AC1289" s="212"/>
      <c r="AD1289" s="212"/>
      <c r="AE1289" s="212"/>
      <c r="AF1289" s="212"/>
      <c r="AG1289" s="212" t="s">
        <v>288</v>
      </c>
      <c r="AH1289" s="212">
        <v>0</v>
      </c>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3" x14ac:dyDescent="0.2">
      <c r="A1290" s="219"/>
      <c r="B1290" s="220"/>
      <c r="C1290" s="249" t="s">
        <v>619</v>
      </c>
      <c r="D1290" s="226"/>
      <c r="E1290" s="227">
        <v>76.328599999999994</v>
      </c>
      <c r="F1290" s="222"/>
      <c r="G1290" s="222"/>
      <c r="H1290" s="222"/>
      <c r="I1290" s="222"/>
      <c r="J1290" s="222"/>
      <c r="K1290" s="222"/>
      <c r="L1290" s="222"/>
      <c r="M1290" s="222"/>
      <c r="N1290" s="221"/>
      <c r="O1290" s="221"/>
      <c r="P1290" s="221"/>
      <c r="Q1290" s="221"/>
      <c r="R1290" s="222"/>
      <c r="S1290" s="222"/>
      <c r="T1290" s="222"/>
      <c r="U1290" s="222"/>
      <c r="V1290" s="222"/>
      <c r="W1290" s="222"/>
      <c r="X1290" s="222"/>
      <c r="Y1290" s="222"/>
      <c r="Z1290" s="212"/>
      <c r="AA1290" s="212"/>
      <c r="AB1290" s="212"/>
      <c r="AC1290" s="212"/>
      <c r="AD1290" s="212"/>
      <c r="AE1290" s="212"/>
      <c r="AF1290" s="212"/>
      <c r="AG1290" s="212" t="s">
        <v>288</v>
      </c>
      <c r="AH1290" s="212">
        <v>0</v>
      </c>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1" x14ac:dyDescent="0.2">
      <c r="A1291" s="236">
        <v>393</v>
      </c>
      <c r="B1291" s="237" t="s">
        <v>1940</v>
      </c>
      <c r="C1291" s="247" t="s">
        <v>1941</v>
      </c>
      <c r="D1291" s="238" t="s">
        <v>439</v>
      </c>
      <c r="E1291" s="239">
        <v>132.69459000000001</v>
      </c>
      <c r="F1291" s="240"/>
      <c r="G1291" s="241">
        <f>ROUND(E1291*F1291,2)</f>
        <v>0</v>
      </c>
      <c r="H1291" s="240"/>
      <c r="I1291" s="241">
        <f>ROUND(E1291*H1291,2)</f>
        <v>0</v>
      </c>
      <c r="J1291" s="240"/>
      <c r="K1291" s="241">
        <f>ROUND(E1291*J1291,2)</f>
        <v>0</v>
      </c>
      <c r="L1291" s="241">
        <v>21</v>
      </c>
      <c r="M1291" s="241">
        <f>G1291*(1+L1291/100)</f>
        <v>0</v>
      </c>
      <c r="N1291" s="239">
        <v>3.5310000000000001E-2</v>
      </c>
      <c r="O1291" s="239">
        <f>ROUND(E1291*N1291,2)</f>
        <v>4.6900000000000004</v>
      </c>
      <c r="P1291" s="239">
        <v>0</v>
      </c>
      <c r="Q1291" s="239">
        <f>ROUND(E1291*P1291,2)</f>
        <v>0</v>
      </c>
      <c r="R1291" s="241"/>
      <c r="S1291" s="241" t="s">
        <v>316</v>
      </c>
      <c r="T1291" s="242" t="s">
        <v>281</v>
      </c>
      <c r="U1291" s="222">
        <v>0</v>
      </c>
      <c r="V1291" s="222">
        <f>ROUND(E1291*U1291,2)</f>
        <v>0</v>
      </c>
      <c r="W1291" s="222"/>
      <c r="X1291" s="222" t="s">
        <v>831</v>
      </c>
      <c r="Y1291" s="222" t="s">
        <v>283</v>
      </c>
      <c r="Z1291" s="212"/>
      <c r="AA1291" s="212"/>
      <c r="AB1291" s="212"/>
      <c r="AC1291" s="212"/>
      <c r="AD1291" s="212"/>
      <c r="AE1291" s="212"/>
      <c r="AF1291" s="212"/>
      <c r="AG1291" s="212" t="s">
        <v>832</v>
      </c>
      <c r="AH1291" s="212"/>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outlineLevel="2" x14ac:dyDescent="0.2">
      <c r="A1292" s="219"/>
      <c r="B1292" s="220"/>
      <c r="C1292" s="249" t="s">
        <v>1942</v>
      </c>
      <c r="D1292" s="226"/>
      <c r="E1292" s="227">
        <v>26.830860000000001</v>
      </c>
      <c r="F1292" s="222"/>
      <c r="G1292" s="222"/>
      <c r="H1292" s="222"/>
      <c r="I1292" s="222"/>
      <c r="J1292" s="222"/>
      <c r="K1292" s="222"/>
      <c r="L1292" s="222"/>
      <c r="M1292" s="222"/>
      <c r="N1292" s="221"/>
      <c r="O1292" s="221"/>
      <c r="P1292" s="221"/>
      <c r="Q1292" s="221"/>
      <c r="R1292" s="222"/>
      <c r="S1292" s="222"/>
      <c r="T1292" s="222"/>
      <c r="U1292" s="222"/>
      <c r="V1292" s="222"/>
      <c r="W1292" s="222"/>
      <c r="X1292" s="222"/>
      <c r="Y1292" s="222"/>
      <c r="Z1292" s="212"/>
      <c r="AA1292" s="212"/>
      <c r="AB1292" s="212"/>
      <c r="AC1292" s="212"/>
      <c r="AD1292" s="212"/>
      <c r="AE1292" s="212"/>
      <c r="AF1292" s="212"/>
      <c r="AG1292" s="212" t="s">
        <v>288</v>
      </c>
      <c r="AH1292" s="212">
        <v>0</v>
      </c>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outlineLevel="3" x14ac:dyDescent="0.2">
      <c r="A1293" s="219"/>
      <c r="B1293" s="220"/>
      <c r="C1293" s="249" t="s">
        <v>1943</v>
      </c>
      <c r="D1293" s="226"/>
      <c r="E1293" s="227">
        <v>25.718699999999998</v>
      </c>
      <c r="F1293" s="222"/>
      <c r="G1293" s="222"/>
      <c r="H1293" s="222"/>
      <c r="I1293" s="222"/>
      <c r="J1293" s="222"/>
      <c r="K1293" s="222"/>
      <c r="L1293" s="222"/>
      <c r="M1293" s="222"/>
      <c r="N1293" s="221"/>
      <c r="O1293" s="221"/>
      <c r="P1293" s="221"/>
      <c r="Q1293" s="221"/>
      <c r="R1293" s="222"/>
      <c r="S1293" s="222"/>
      <c r="T1293" s="222"/>
      <c r="U1293" s="222"/>
      <c r="V1293" s="222"/>
      <c r="W1293" s="222"/>
      <c r="X1293" s="222"/>
      <c r="Y1293" s="222"/>
      <c r="Z1293" s="212"/>
      <c r="AA1293" s="212"/>
      <c r="AB1293" s="212"/>
      <c r="AC1293" s="212"/>
      <c r="AD1293" s="212"/>
      <c r="AE1293" s="212"/>
      <c r="AF1293" s="212"/>
      <c r="AG1293" s="212" t="s">
        <v>288</v>
      </c>
      <c r="AH1293" s="212">
        <v>0</v>
      </c>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12"/>
      <c r="BB1293" s="212"/>
      <c r="BC1293" s="212"/>
      <c r="BD1293" s="212"/>
      <c r="BE1293" s="212"/>
      <c r="BF1293" s="212"/>
      <c r="BG1293" s="212"/>
      <c r="BH1293" s="212"/>
    </row>
    <row r="1294" spans="1:60" outlineLevel="3" x14ac:dyDescent="0.2">
      <c r="A1294" s="219"/>
      <c r="B1294" s="220"/>
      <c r="C1294" s="249" t="s">
        <v>1944</v>
      </c>
      <c r="D1294" s="226"/>
      <c r="E1294" s="227">
        <v>80.145030000000006</v>
      </c>
      <c r="F1294" s="222"/>
      <c r="G1294" s="222"/>
      <c r="H1294" s="222"/>
      <c r="I1294" s="222"/>
      <c r="J1294" s="222"/>
      <c r="K1294" s="222"/>
      <c r="L1294" s="222"/>
      <c r="M1294" s="222"/>
      <c r="N1294" s="221"/>
      <c r="O1294" s="221"/>
      <c r="P1294" s="221"/>
      <c r="Q1294" s="221"/>
      <c r="R1294" s="222"/>
      <c r="S1294" s="222"/>
      <c r="T1294" s="222"/>
      <c r="U1294" s="222"/>
      <c r="V1294" s="222"/>
      <c r="W1294" s="222"/>
      <c r="X1294" s="222"/>
      <c r="Y1294" s="222"/>
      <c r="Z1294" s="212"/>
      <c r="AA1294" s="212"/>
      <c r="AB1294" s="212"/>
      <c r="AC1294" s="212"/>
      <c r="AD1294" s="212"/>
      <c r="AE1294" s="212"/>
      <c r="AF1294" s="212"/>
      <c r="AG1294" s="212" t="s">
        <v>288</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x14ac:dyDescent="0.2">
      <c r="A1295" s="229" t="s">
        <v>275</v>
      </c>
      <c r="B1295" s="230" t="s">
        <v>181</v>
      </c>
      <c r="C1295" s="246" t="s">
        <v>182</v>
      </c>
      <c r="D1295" s="231"/>
      <c r="E1295" s="232"/>
      <c r="F1295" s="233"/>
      <c r="G1295" s="233">
        <f>SUMIF(AG1296:AG1328,"&lt;&gt;NOR",G1296:G1328)</f>
        <v>0</v>
      </c>
      <c r="H1295" s="233"/>
      <c r="I1295" s="233">
        <f>SUM(I1296:I1328)</f>
        <v>0</v>
      </c>
      <c r="J1295" s="233"/>
      <c r="K1295" s="233">
        <f>SUM(K1296:K1328)</f>
        <v>0</v>
      </c>
      <c r="L1295" s="233"/>
      <c r="M1295" s="233">
        <f>SUM(M1296:M1328)</f>
        <v>0</v>
      </c>
      <c r="N1295" s="232"/>
      <c r="O1295" s="232">
        <f>SUM(O1296:O1328)</f>
        <v>14.22</v>
      </c>
      <c r="P1295" s="232"/>
      <c r="Q1295" s="232">
        <f>SUM(Q1296:Q1328)</f>
        <v>0.61</v>
      </c>
      <c r="R1295" s="233"/>
      <c r="S1295" s="233"/>
      <c r="T1295" s="234"/>
      <c r="U1295" s="228"/>
      <c r="V1295" s="228">
        <f>SUM(V1296:V1328)</f>
        <v>582.24</v>
      </c>
      <c r="W1295" s="228"/>
      <c r="X1295" s="228"/>
      <c r="Y1295" s="228"/>
      <c r="AG1295" t="s">
        <v>276</v>
      </c>
    </row>
    <row r="1296" spans="1:60" outlineLevel="1" x14ac:dyDescent="0.2">
      <c r="A1296" s="236">
        <v>394</v>
      </c>
      <c r="B1296" s="237" t="s">
        <v>1077</v>
      </c>
      <c r="C1296" s="247" t="s">
        <v>1078</v>
      </c>
      <c r="D1296" s="238" t="s">
        <v>439</v>
      </c>
      <c r="E1296" s="239">
        <v>283.24</v>
      </c>
      <c r="F1296" s="240"/>
      <c r="G1296" s="241">
        <f>ROUND(E1296*F1296,2)</f>
        <v>0</v>
      </c>
      <c r="H1296" s="240"/>
      <c r="I1296" s="241">
        <f>ROUND(E1296*H1296,2)</f>
        <v>0</v>
      </c>
      <c r="J1296" s="240"/>
      <c r="K1296" s="241">
        <f>ROUND(E1296*J1296,2)</f>
        <v>0</v>
      </c>
      <c r="L1296" s="241">
        <v>21</v>
      </c>
      <c r="M1296" s="241">
        <f>G1296*(1+L1296/100)</f>
        <v>0</v>
      </c>
      <c r="N1296" s="239">
        <v>0</v>
      </c>
      <c r="O1296" s="239">
        <f>ROUND(E1296*N1296,2)</f>
        <v>0</v>
      </c>
      <c r="P1296" s="239">
        <v>0</v>
      </c>
      <c r="Q1296" s="239">
        <f>ROUND(E1296*P1296,2)</f>
        <v>0</v>
      </c>
      <c r="R1296" s="241" t="s">
        <v>1079</v>
      </c>
      <c r="S1296" s="241" t="s">
        <v>280</v>
      </c>
      <c r="T1296" s="242" t="s">
        <v>441</v>
      </c>
      <c r="U1296" s="222">
        <v>0.18</v>
      </c>
      <c r="V1296" s="222">
        <f>ROUND(E1296*U1296,2)</f>
        <v>50.98</v>
      </c>
      <c r="W1296" s="222"/>
      <c r="X1296" s="222" t="s">
        <v>399</v>
      </c>
      <c r="Y1296" s="222" t="s">
        <v>283</v>
      </c>
      <c r="Z1296" s="212"/>
      <c r="AA1296" s="212"/>
      <c r="AB1296" s="212"/>
      <c r="AC1296" s="212"/>
      <c r="AD1296" s="212"/>
      <c r="AE1296" s="212"/>
      <c r="AF1296" s="212"/>
      <c r="AG1296" s="212" t="s">
        <v>400</v>
      </c>
      <c r="AH1296" s="212"/>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2" x14ac:dyDescent="0.2">
      <c r="A1297" s="219"/>
      <c r="B1297" s="220"/>
      <c r="C1297" s="249" t="s">
        <v>1945</v>
      </c>
      <c r="D1297" s="226"/>
      <c r="E1297" s="227">
        <v>141.62</v>
      </c>
      <c r="F1297" s="222"/>
      <c r="G1297" s="222"/>
      <c r="H1297" s="222"/>
      <c r="I1297" s="222"/>
      <c r="J1297" s="222"/>
      <c r="K1297" s="222"/>
      <c r="L1297" s="222"/>
      <c r="M1297" s="222"/>
      <c r="N1297" s="221"/>
      <c r="O1297" s="221"/>
      <c r="P1297" s="221"/>
      <c r="Q1297" s="221"/>
      <c r="R1297" s="222"/>
      <c r="S1297" s="222"/>
      <c r="T1297" s="222"/>
      <c r="U1297" s="222"/>
      <c r="V1297" s="222"/>
      <c r="W1297" s="222"/>
      <c r="X1297" s="222"/>
      <c r="Y1297" s="222"/>
      <c r="Z1297" s="212"/>
      <c r="AA1297" s="212"/>
      <c r="AB1297" s="212"/>
      <c r="AC1297" s="212"/>
      <c r="AD1297" s="212"/>
      <c r="AE1297" s="212"/>
      <c r="AF1297" s="212"/>
      <c r="AG1297" s="212" t="s">
        <v>288</v>
      </c>
      <c r="AH1297" s="212">
        <v>0</v>
      </c>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3" x14ac:dyDescent="0.2">
      <c r="A1298" s="219"/>
      <c r="B1298" s="220"/>
      <c r="C1298" s="249" t="s">
        <v>1946</v>
      </c>
      <c r="D1298" s="226"/>
      <c r="E1298" s="227">
        <v>141.62</v>
      </c>
      <c r="F1298" s="222"/>
      <c r="G1298" s="222"/>
      <c r="H1298" s="222"/>
      <c r="I1298" s="222"/>
      <c r="J1298" s="222"/>
      <c r="K1298" s="222"/>
      <c r="L1298" s="222"/>
      <c r="M1298" s="222"/>
      <c r="N1298" s="221"/>
      <c r="O1298" s="221"/>
      <c r="P1298" s="221"/>
      <c r="Q1298" s="221"/>
      <c r="R1298" s="222"/>
      <c r="S1298" s="222"/>
      <c r="T1298" s="222"/>
      <c r="U1298" s="222"/>
      <c r="V1298" s="222"/>
      <c r="W1298" s="222"/>
      <c r="X1298" s="222"/>
      <c r="Y1298" s="222"/>
      <c r="Z1298" s="212"/>
      <c r="AA1298" s="212"/>
      <c r="AB1298" s="212"/>
      <c r="AC1298" s="212"/>
      <c r="AD1298" s="212"/>
      <c r="AE1298" s="212"/>
      <c r="AF1298" s="212"/>
      <c r="AG1298" s="212" t="s">
        <v>288</v>
      </c>
      <c r="AH1298" s="212">
        <v>0</v>
      </c>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ht="22.5" outlineLevel="1" x14ac:dyDescent="0.2">
      <c r="A1299" s="236">
        <v>395</v>
      </c>
      <c r="B1299" s="237" t="s">
        <v>1947</v>
      </c>
      <c r="C1299" s="247" t="s">
        <v>1948</v>
      </c>
      <c r="D1299" s="238" t="s">
        <v>439</v>
      </c>
      <c r="E1299" s="239">
        <v>264</v>
      </c>
      <c r="F1299" s="240"/>
      <c r="G1299" s="241">
        <f>ROUND(E1299*F1299,2)</f>
        <v>0</v>
      </c>
      <c r="H1299" s="240"/>
      <c r="I1299" s="241">
        <f>ROUND(E1299*H1299,2)</f>
        <v>0</v>
      </c>
      <c r="J1299" s="240"/>
      <c r="K1299" s="241">
        <f>ROUND(E1299*J1299,2)</f>
        <v>0</v>
      </c>
      <c r="L1299" s="241">
        <v>21</v>
      </c>
      <c r="M1299" s="241">
        <f>G1299*(1+L1299/100)</f>
        <v>0</v>
      </c>
      <c r="N1299" s="239">
        <v>0</v>
      </c>
      <c r="O1299" s="239">
        <f>ROUND(E1299*N1299,2)</f>
        <v>0</v>
      </c>
      <c r="P1299" s="239">
        <v>2.3E-3</v>
      </c>
      <c r="Q1299" s="239">
        <f>ROUND(E1299*P1299,2)</f>
        <v>0.61</v>
      </c>
      <c r="R1299" s="241" t="s">
        <v>1079</v>
      </c>
      <c r="S1299" s="241" t="s">
        <v>280</v>
      </c>
      <c r="T1299" s="242" t="s">
        <v>441</v>
      </c>
      <c r="U1299" s="222">
        <v>4.2999999999999997E-2</v>
      </c>
      <c r="V1299" s="222">
        <f>ROUND(E1299*U1299,2)</f>
        <v>11.35</v>
      </c>
      <c r="W1299" s="222"/>
      <c r="X1299" s="222" t="s">
        <v>399</v>
      </c>
      <c r="Y1299" s="222" t="s">
        <v>283</v>
      </c>
      <c r="Z1299" s="212"/>
      <c r="AA1299" s="212"/>
      <c r="AB1299" s="212"/>
      <c r="AC1299" s="212"/>
      <c r="AD1299" s="212"/>
      <c r="AE1299" s="212"/>
      <c r="AF1299" s="212"/>
      <c r="AG1299" s="212" t="s">
        <v>400</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outlineLevel="2" x14ac:dyDescent="0.2">
      <c r="A1300" s="219"/>
      <c r="B1300" s="220"/>
      <c r="C1300" s="249" t="s">
        <v>1949</v>
      </c>
      <c r="D1300" s="226"/>
      <c r="E1300" s="227">
        <v>264</v>
      </c>
      <c r="F1300" s="222"/>
      <c r="G1300" s="222"/>
      <c r="H1300" s="222"/>
      <c r="I1300" s="222"/>
      <c r="J1300" s="222"/>
      <c r="K1300" s="222"/>
      <c r="L1300" s="222"/>
      <c r="M1300" s="222"/>
      <c r="N1300" s="221"/>
      <c r="O1300" s="221"/>
      <c r="P1300" s="221"/>
      <c r="Q1300" s="221"/>
      <c r="R1300" s="222"/>
      <c r="S1300" s="222"/>
      <c r="T1300" s="222"/>
      <c r="U1300" s="222"/>
      <c r="V1300" s="222"/>
      <c r="W1300" s="222"/>
      <c r="X1300" s="222"/>
      <c r="Y1300" s="222"/>
      <c r="Z1300" s="212"/>
      <c r="AA1300" s="212"/>
      <c r="AB1300" s="212"/>
      <c r="AC1300" s="212"/>
      <c r="AD1300" s="212"/>
      <c r="AE1300" s="212"/>
      <c r="AF1300" s="212"/>
      <c r="AG1300" s="212" t="s">
        <v>288</v>
      </c>
      <c r="AH1300" s="212">
        <v>0</v>
      </c>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12"/>
      <c r="BB1300" s="212"/>
      <c r="BC1300" s="212"/>
      <c r="BD1300" s="212"/>
      <c r="BE1300" s="212"/>
      <c r="BF1300" s="212"/>
      <c r="BG1300" s="212"/>
      <c r="BH1300" s="212"/>
    </row>
    <row r="1301" spans="1:60" outlineLevel="1" x14ac:dyDescent="0.2">
      <c r="A1301" s="236">
        <v>396</v>
      </c>
      <c r="B1301" s="237" t="s">
        <v>1950</v>
      </c>
      <c r="C1301" s="247" t="s">
        <v>1951</v>
      </c>
      <c r="D1301" s="238" t="s">
        <v>439</v>
      </c>
      <c r="E1301" s="239">
        <v>1204.0729200000001</v>
      </c>
      <c r="F1301" s="240"/>
      <c r="G1301" s="241">
        <f>ROUND(E1301*F1301,2)</f>
        <v>0</v>
      </c>
      <c r="H1301" s="240"/>
      <c r="I1301" s="241">
        <f>ROUND(E1301*H1301,2)</f>
        <v>0</v>
      </c>
      <c r="J1301" s="240"/>
      <c r="K1301" s="241">
        <f>ROUND(E1301*J1301,2)</f>
        <v>0</v>
      </c>
      <c r="L1301" s="241">
        <v>21</v>
      </c>
      <c r="M1301" s="241">
        <f>G1301*(1+L1301/100)</f>
        <v>0</v>
      </c>
      <c r="N1301" s="239">
        <v>3.0000000000000001E-3</v>
      </c>
      <c r="O1301" s="239">
        <f>ROUND(E1301*N1301,2)</f>
        <v>3.61</v>
      </c>
      <c r="P1301" s="239">
        <v>0</v>
      </c>
      <c r="Q1301" s="239">
        <f>ROUND(E1301*P1301,2)</f>
        <v>0</v>
      </c>
      <c r="R1301" s="241" t="s">
        <v>1079</v>
      </c>
      <c r="S1301" s="241" t="s">
        <v>280</v>
      </c>
      <c r="T1301" s="242" t="s">
        <v>441</v>
      </c>
      <c r="U1301" s="222">
        <v>0.28000000000000003</v>
      </c>
      <c r="V1301" s="222">
        <f>ROUND(E1301*U1301,2)</f>
        <v>337.14</v>
      </c>
      <c r="W1301" s="222"/>
      <c r="X1301" s="222" t="s">
        <v>399</v>
      </c>
      <c r="Y1301" s="222" t="s">
        <v>283</v>
      </c>
      <c r="Z1301" s="212"/>
      <c r="AA1301" s="212"/>
      <c r="AB1301" s="212"/>
      <c r="AC1301" s="212"/>
      <c r="AD1301" s="212"/>
      <c r="AE1301" s="212"/>
      <c r="AF1301" s="212"/>
      <c r="AG1301" s="212" t="s">
        <v>400</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
      <c r="A1302" s="219"/>
      <c r="B1302" s="220"/>
      <c r="C1302" s="248" t="s">
        <v>1952</v>
      </c>
      <c r="D1302" s="244"/>
      <c r="E1302" s="244"/>
      <c r="F1302" s="244"/>
      <c r="G1302" s="244"/>
      <c r="H1302" s="222"/>
      <c r="I1302" s="222"/>
      <c r="J1302" s="222"/>
      <c r="K1302" s="222"/>
      <c r="L1302" s="222"/>
      <c r="M1302" s="222"/>
      <c r="N1302" s="221"/>
      <c r="O1302" s="221"/>
      <c r="P1302" s="221"/>
      <c r="Q1302" s="221"/>
      <c r="R1302" s="222"/>
      <c r="S1302" s="222"/>
      <c r="T1302" s="222"/>
      <c r="U1302" s="222"/>
      <c r="V1302" s="222"/>
      <c r="W1302" s="222"/>
      <c r="X1302" s="222"/>
      <c r="Y1302" s="222"/>
      <c r="Z1302" s="212"/>
      <c r="AA1302" s="212"/>
      <c r="AB1302" s="212"/>
      <c r="AC1302" s="212"/>
      <c r="AD1302" s="212"/>
      <c r="AE1302" s="212"/>
      <c r="AF1302" s="212"/>
      <c r="AG1302" s="212" t="s">
        <v>286</v>
      </c>
      <c r="AH1302" s="212"/>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43" t="str">
        <f>C1302</f>
        <v>Očištění povrchu stěny od prachu, nařezání izolačních desek na požadovaný rozměr, nanesení lepicího tmelu, osazení desek.</v>
      </c>
      <c r="BB1302" s="212"/>
      <c r="BC1302" s="212"/>
      <c r="BD1302" s="212"/>
      <c r="BE1302" s="212"/>
      <c r="BF1302" s="212"/>
      <c r="BG1302" s="212"/>
      <c r="BH1302" s="212"/>
    </row>
    <row r="1303" spans="1:60" outlineLevel="2" x14ac:dyDescent="0.2">
      <c r="A1303" s="219"/>
      <c r="B1303" s="220"/>
      <c r="C1303" s="249" t="s">
        <v>1953</v>
      </c>
      <c r="D1303" s="226"/>
      <c r="E1303" s="227">
        <v>212.08500000000001</v>
      </c>
      <c r="F1303" s="222"/>
      <c r="G1303" s="222"/>
      <c r="H1303" s="222"/>
      <c r="I1303" s="222"/>
      <c r="J1303" s="222"/>
      <c r="K1303" s="222"/>
      <c r="L1303" s="222"/>
      <c r="M1303" s="222"/>
      <c r="N1303" s="221"/>
      <c r="O1303" s="221"/>
      <c r="P1303" s="221"/>
      <c r="Q1303" s="221"/>
      <c r="R1303" s="222"/>
      <c r="S1303" s="222"/>
      <c r="T1303" s="222"/>
      <c r="U1303" s="222"/>
      <c r="V1303" s="222"/>
      <c r="W1303" s="222"/>
      <c r="X1303" s="222"/>
      <c r="Y1303" s="222"/>
      <c r="Z1303" s="212"/>
      <c r="AA1303" s="212"/>
      <c r="AB1303" s="212"/>
      <c r="AC1303" s="212"/>
      <c r="AD1303" s="212"/>
      <c r="AE1303" s="212"/>
      <c r="AF1303" s="212"/>
      <c r="AG1303" s="212" t="s">
        <v>288</v>
      </c>
      <c r="AH1303" s="212">
        <v>0</v>
      </c>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3" x14ac:dyDescent="0.2">
      <c r="A1304" s="219"/>
      <c r="B1304" s="220"/>
      <c r="C1304" s="249" t="s">
        <v>1954</v>
      </c>
      <c r="D1304" s="226"/>
      <c r="E1304" s="227"/>
      <c r="F1304" s="222"/>
      <c r="G1304" s="222"/>
      <c r="H1304" s="222"/>
      <c r="I1304" s="222"/>
      <c r="J1304" s="222"/>
      <c r="K1304" s="222"/>
      <c r="L1304" s="222"/>
      <c r="M1304" s="222"/>
      <c r="N1304" s="221"/>
      <c r="O1304" s="221"/>
      <c r="P1304" s="221"/>
      <c r="Q1304" s="221"/>
      <c r="R1304" s="222"/>
      <c r="S1304" s="222"/>
      <c r="T1304" s="222"/>
      <c r="U1304" s="222"/>
      <c r="V1304" s="222"/>
      <c r="W1304" s="222"/>
      <c r="X1304" s="222"/>
      <c r="Y1304" s="222"/>
      <c r="Z1304" s="212"/>
      <c r="AA1304" s="212"/>
      <c r="AB1304" s="212"/>
      <c r="AC1304" s="212"/>
      <c r="AD1304" s="212"/>
      <c r="AE1304" s="212"/>
      <c r="AF1304" s="212"/>
      <c r="AG1304" s="212" t="s">
        <v>288</v>
      </c>
      <c r="AH1304" s="212">
        <v>0</v>
      </c>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ht="22.5" outlineLevel="3" x14ac:dyDescent="0.2">
      <c r="A1305" s="219"/>
      <c r="B1305" s="220"/>
      <c r="C1305" s="249" t="s">
        <v>695</v>
      </c>
      <c r="D1305" s="226"/>
      <c r="E1305" s="227">
        <v>309.3372</v>
      </c>
      <c r="F1305" s="222"/>
      <c r="G1305" s="222"/>
      <c r="H1305" s="222"/>
      <c r="I1305" s="222"/>
      <c r="J1305" s="222"/>
      <c r="K1305" s="222"/>
      <c r="L1305" s="222"/>
      <c r="M1305" s="222"/>
      <c r="N1305" s="221"/>
      <c r="O1305" s="221"/>
      <c r="P1305" s="221"/>
      <c r="Q1305" s="221"/>
      <c r="R1305" s="222"/>
      <c r="S1305" s="222"/>
      <c r="T1305" s="222"/>
      <c r="U1305" s="222"/>
      <c r="V1305" s="222"/>
      <c r="W1305" s="222"/>
      <c r="X1305" s="222"/>
      <c r="Y1305" s="222"/>
      <c r="Z1305" s="212"/>
      <c r="AA1305" s="212"/>
      <c r="AB1305" s="212"/>
      <c r="AC1305" s="212"/>
      <c r="AD1305" s="212"/>
      <c r="AE1305" s="212"/>
      <c r="AF1305" s="212"/>
      <c r="AG1305" s="212" t="s">
        <v>288</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3" x14ac:dyDescent="0.2">
      <c r="A1306" s="219"/>
      <c r="B1306" s="220"/>
      <c r="C1306" s="249" t="s">
        <v>696</v>
      </c>
      <c r="D1306" s="226"/>
      <c r="E1306" s="227">
        <v>53.7776</v>
      </c>
      <c r="F1306" s="222"/>
      <c r="G1306" s="222"/>
      <c r="H1306" s="222"/>
      <c r="I1306" s="222"/>
      <c r="J1306" s="222"/>
      <c r="K1306" s="222"/>
      <c r="L1306" s="222"/>
      <c r="M1306" s="222"/>
      <c r="N1306" s="221"/>
      <c r="O1306" s="221"/>
      <c r="P1306" s="221"/>
      <c r="Q1306" s="221"/>
      <c r="R1306" s="222"/>
      <c r="S1306" s="222"/>
      <c r="T1306" s="222"/>
      <c r="U1306" s="222"/>
      <c r="V1306" s="222"/>
      <c r="W1306" s="222"/>
      <c r="X1306" s="222"/>
      <c r="Y1306" s="222"/>
      <c r="Z1306" s="212"/>
      <c r="AA1306" s="212"/>
      <c r="AB1306" s="212"/>
      <c r="AC1306" s="212"/>
      <c r="AD1306" s="212"/>
      <c r="AE1306" s="212"/>
      <c r="AF1306" s="212"/>
      <c r="AG1306" s="212" t="s">
        <v>288</v>
      </c>
      <c r="AH1306" s="212">
        <v>0</v>
      </c>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3" x14ac:dyDescent="0.2">
      <c r="A1307" s="219"/>
      <c r="B1307" s="220"/>
      <c r="C1307" s="249" t="s">
        <v>697</v>
      </c>
      <c r="D1307" s="226"/>
      <c r="E1307" s="227">
        <v>202.7912</v>
      </c>
      <c r="F1307" s="222"/>
      <c r="G1307" s="222"/>
      <c r="H1307" s="222"/>
      <c r="I1307" s="222"/>
      <c r="J1307" s="222"/>
      <c r="K1307" s="222"/>
      <c r="L1307" s="222"/>
      <c r="M1307" s="222"/>
      <c r="N1307" s="221"/>
      <c r="O1307" s="221"/>
      <c r="P1307" s="221"/>
      <c r="Q1307" s="221"/>
      <c r="R1307" s="222"/>
      <c r="S1307" s="222"/>
      <c r="T1307" s="222"/>
      <c r="U1307" s="222"/>
      <c r="V1307" s="222"/>
      <c r="W1307" s="222"/>
      <c r="X1307" s="222"/>
      <c r="Y1307" s="222"/>
      <c r="Z1307" s="212"/>
      <c r="AA1307" s="212"/>
      <c r="AB1307" s="212"/>
      <c r="AC1307" s="212"/>
      <c r="AD1307" s="212"/>
      <c r="AE1307" s="212"/>
      <c r="AF1307" s="212"/>
      <c r="AG1307" s="212" t="s">
        <v>288</v>
      </c>
      <c r="AH1307" s="212">
        <v>0</v>
      </c>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3" x14ac:dyDescent="0.2">
      <c r="A1308" s="219"/>
      <c r="B1308" s="220"/>
      <c r="C1308" s="249" t="s">
        <v>698</v>
      </c>
      <c r="D1308" s="226"/>
      <c r="E1308" s="227">
        <v>92.858000000000004</v>
      </c>
      <c r="F1308" s="222"/>
      <c r="G1308" s="222"/>
      <c r="H1308" s="222"/>
      <c r="I1308" s="222"/>
      <c r="J1308" s="222"/>
      <c r="K1308" s="222"/>
      <c r="L1308" s="222"/>
      <c r="M1308" s="222"/>
      <c r="N1308" s="221"/>
      <c r="O1308" s="221"/>
      <c r="P1308" s="221"/>
      <c r="Q1308" s="221"/>
      <c r="R1308" s="222"/>
      <c r="S1308" s="222"/>
      <c r="T1308" s="222"/>
      <c r="U1308" s="222"/>
      <c r="V1308" s="222"/>
      <c r="W1308" s="222"/>
      <c r="X1308" s="222"/>
      <c r="Y1308" s="222"/>
      <c r="Z1308" s="212"/>
      <c r="AA1308" s="212"/>
      <c r="AB1308" s="212"/>
      <c r="AC1308" s="212"/>
      <c r="AD1308" s="212"/>
      <c r="AE1308" s="212"/>
      <c r="AF1308" s="212"/>
      <c r="AG1308" s="212" t="s">
        <v>288</v>
      </c>
      <c r="AH1308" s="212">
        <v>0</v>
      </c>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3" x14ac:dyDescent="0.2">
      <c r="A1309" s="219"/>
      <c r="B1309" s="220"/>
      <c r="C1309" s="249" t="s">
        <v>699</v>
      </c>
      <c r="D1309" s="226"/>
      <c r="E1309" s="227">
        <v>54.090800000000002</v>
      </c>
      <c r="F1309" s="222"/>
      <c r="G1309" s="222"/>
      <c r="H1309" s="222"/>
      <c r="I1309" s="222"/>
      <c r="J1309" s="222"/>
      <c r="K1309" s="222"/>
      <c r="L1309" s="222"/>
      <c r="M1309" s="222"/>
      <c r="N1309" s="221"/>
      <c r="O1309" s="221"/>
      <c r="P1309" s="221"/>
      <c r="Q1309" s="221"/>
      <c r="R1309" s="222"/>
      <c r="S1309" s="222"/>
      <c r="T1309" s="222"/>
      <c r="U1309" s="222"/>
      <c r="V1309" s="222"/>
      <c r="W1309" s="222"/>
      <c r="X1309" s="222"/>
      <c r="Y1309" s="222"/>
      <c r="Z1309" s="212"/>
      <c r="AA1309" s="212"/>
      <c r="AB1309" s="212"/>
      <c r="AC1309" s="212"/>
      <c r="AD1309" s="212"/>
      <c r="AE1309" s="212"/>
      <c r="AF1309" s="212"/>
      <c r="AG1309" s="212" t="s">
        <v>288</v>
      </c>
      <c r="AH1309" s="212">
        <v>0</v>
      </c>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3" x14ac:dyDescent="0.2">
      <c r="A1310" s="219"/>
      <c r="B1310" s="220"/>
      <c r="C1310" s="249" t="s">
        <v>700</v>
      </c>
      <c r="D1310" s="226"/>
      <c r="E1310" s="227">
        <v>29.440799999999999</v>
      </c>
      <c r="F1310" s="222"/>
      <c r="G1310" s="222"/>
      <c r="H1310" s="222"/>
      <c r="I1310" s="222"/>
      <c r="J1310" s="222"/>
      <c r="K1310" s="222"/>
      <c r="L1310" s="222"/>
      <c r="M1310" s="222"/>
      <c r="N1310" s="221"/>
      <c r="O1310" s="221"/>
      <c r="P1310" s="221"/>
      <c r="Q1310" s="221"/>
      <c r="R1310" s="222"/>
      <c r="S1310" s="222"/>
      <c r="T1310" s="222"/>
      <c r="U1310" s="222"/>
      <c r="V1310" s="222"/>
      <c r="W1310" s="222"/>
      <c r="X1310" s="222"/>
      <c r="Y1310" s="222"/>
      <c r="Z1310" s="212"/>
      <c r="AA1310" s="212"/>
      <c r="AB1310" s="212"/>
      <c r="AC1310" s="212"/>
      <c r="AD1310" s="212"/>
      <c r="AE1310" s="212"/>
      <c r="AF1310" s="212"/>
      <c r="AG1310" s="212" t="s">
        <v>288</v>
      </c>
      <c r="AH1310" s="212">
        <v>0</v>
      </c>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3" x14ac:dyDescent="0.2">
      <c r="A1311" s="219"/>
      <c r="B1311" s="220"/>
      <c r="C1311" s="249" t="s">
        <v>701</v>
      </c>
      <c r="D1311" s="226"/>
      <c r="E1311" s="227">
        <v>159.16592</v>
      </c>
      <c r="F1311" s="222"/>
      <c r="G1311" s="222"/>
      <c r="H1311" s="222"/>
      <c r="I1311" s="222"/>
      <c r="J1311" s="222"/>
      <c r="K1311" s="222"/>
      <c r="L1311" s="222"/>
      <c r="M1311" s="222"/>
      <c r="N1311" s="221"/>
      <c r="O1311" s="221"/>
      <c r="P1311" s="221"/>
      <c r="Q1311" s="221"/>
      <c r="R1311" s="222"/>
      <c r="S1311" s="222"/>
      <c r="T1311" s="222"/>
      <c r="U1311" s="222"/>
      <c r="V1311" s="222"/>
      <c r="W1311" s="222"/>
      <c r="X1311" s="222"/>
      <c r="Y1311" s="222"/>
      <c r="Z1311" s="212"/>
      <c r="AA1311" s="212"/>
      <c r="AB1311" s="212"/>
      <c r="AC1311" s="212"/>
      <c r="AD1311" s="212"/>
      <c r="AE1311" s="212"/>
      <c r="AF1311" s="212"/>
      <c r="AG1311" s="212" t="s">
        <v>288</v>
      </c>
      <c r="AH1311" s="212">
        <v>0</v>
      </c>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ht="22.5" outlineLevel="3" x14ac:dyDescent="0.2">
      <c r="A1312" s="219"/>
      <c r="B1312" s="220"/>
      <c r="C1312" s="249" t="s">
        <v>702</v>
      </c>
      <c r="D1312" s="226"/>
      <c r="E1312" s="227">
        <v>47.618000000000002</v>
      </c>
      <c r="F1312" s="222"/>
      <c r="G1312" s="222"/>
      <c r="H1312" s="222"/>
      <c r="I1312" s="222"/>
      <c r="J1312" s="222"/>
      <c r="K1312" s="222"/>
      <c r="L1312" s="222"/>
      <c r="M1312" s="222"/>
      <c r="N1312" s="221"/>
      <c r="O1312" s="221"/>
      <c r="P1312" s="221"/>
      <c r="Q1312" s="221"/>
      <c r="R1312" s="222"/>
      <c r="S1312" s="222"/>
      <c r="T1312" s="222"/>
      <c r="U1312" s="222"/>
      <c r="V1312" s="222"/>
      <c r="W1312" s="222"/>
      <c r="X1312" s="222"/>
      <c r="Y1312" s="222"/>
      <c r="Z1312" s="212"/>
      <c r="AA1312" s="212"/>
      <c r="AB1312" s="212"/>
      <c r="AC1312" s="212"/>
      <c r="AD1312" s="212"/>
      <c r="AE1312" s="212"/>
      <c r="AF1312" s="212"/>
      <c r="AG1312" s="212" t="s">
        <v>288</v>
      </c>
      <c r="AH1312" s="212">
        <v>0</v>
      </c>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3" x14ac:dyDescent="0.2">
      <c r="A1313" s="219"/>
      <c r="B1313" s="220"/>
      <c r="C1313" s="249" t="s">
        <v>703</v>
      </c>
      <c r="D1313" s="226"/>
      <c r="E1313" s="227">
        <v>17.898800000000001</v>
      </c>
      <c r="F1313" s="222"/>
      <c r="G1313" s="222"/>
      <c r="H1313" s="222"/>
      <c r="I1313" s="222"/>
      <c r="J1313" s="222"/>
      <c r="K1313" s="222"/>
      <c r="L1313" s="222"/>
      <c r="M1313" s="222"/>
      <c r="N1313" s="221"/>
      <c r="O1313" s="221"/>
      <c r="P1313" s="221"/>
      <c r="Q1313" s="221"/>
      <c r="R1313" s="222"/>
      <c r="S1313" s="222"/>
      <c r="T1313" s="222"/>
      <c r="U1313" s="222"/>
      <c r="V1313" s="222"/>
      <c r="W1313" s="222"/>
      <c r="X1313" s="222"/>
      <c r="Y1313" s="222"/>
      <c r="Z1313" s="212"/>
      <c r="AA1313" s="212"/>
      <c r="AB1313" s="212"/>
      <c r="AC1313" s="212"/>
      <c r="AD1313" s="212"/>
      <c r="AE1313" s="212"/>
      <c r="AF1313" s="212"/>
      <c r="AG1313" s="212" t="s">
        <v>288</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3" x14ac:dyDescent="0.2">
      <c r="A1314" s="219"/>
      <c r="B1314" s="220"/>
      <c r="C1314" s="249" t="s">
        <v>704</v>
      </c>
      <c r="D1314" s="226"/>
      <c r="E1314" s="227">
        <v>25.009599999999999</v>
      </c>
      <c r="F1314" s="222"/>
      <c r="G1314" s="222"/>
      <c r="H1314" s="222"/>
      <c r="I1314" s="222"/>
      <c r="J1314" s="222"/>
      <c r="K1314" s="222"/>
      <c r="L1314" s="222"/>
      <c r="M1314" s="222"/>
      <c r="N1314" s="221"/>
      <c r="O1314" s="221"/>
      <c r="P1314" s="221"/>
      <c r="Q1314" s="221"/>
      <c r="R1314" s="222"/>
      <c r="S1314" s="222"/>
      <c r="T1314" s="222"/>
      <c r="U1314" s="222"/>
      <c r="V1314" s="222"/>
      <c r="W1314" s="222"/>
      <c r="X1314" s="222"/>
      <c r="Y1314" s="222"/>
      <c r="Z1314" s="212"/>
      <c r="AA1314" s="212"/>
      <c r="AB1314" s="212"/>
      <c r="AC1314" s="212"/>
      <c r="AD1314" s="212"/>
      <c r="AE1314" s="212"/>
      <c r="AF1314" s="212"/>
      <c r="AG1314" s="212" t="s">
        <v>288</v>
      </c>
      <c r="AH1314" s="212">
        <v>0</v>
      </c>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1" x14ac:dyDescent="0.2">
      <c r="A1315" s="236">
        <v>397</v>
      </c>
      <c r="B1315" s="237" t="s">
        <v>1955</v>
      </c>
      <c r="C1315" s="247" t="s">
        <v>1956</v>
      </c>
      <c r="D1315" s="238" t="s">
        <v>439</v>
      </c>
      <c r="E1315" s="239">
        <v>870.31269999999995</v>
      </c>
      <c r="F1315" s="240"/>
      <c r="G1315" s="241">
        <f>ROUND(E1315*F1315,2)</f>
        <v>0</v>
      </c>
      <c r="H1315" s="240"/>
      <c r="I1315" s="241">
        <f>ROUND(E1315*H1315,2)</f>
        <v>0</v>
      </c>
      <c r="J1315" s="240"/>
      <c r="K1315" s="241">
        <f>ROUND(E1315*J1315,2)</f>
        <v>0</v>
      </c>
      <c r="L1315" s="241">
        <v>21</v>
      </c>
      <c r="M1315" s="241">
        <f>G1315*(1+L1315/100)</f>
        <v>0</v>
      </c>
      <c r="N1315" s="239">
        <v>3.9399999999999999E-3</v>
      </c>
      <c r="O1315" s="239">
        <f>ROUND(E1315*N1315,2)</f>
        <v>3.43</v>
      </c>
      <c r="P1315" s="239">
        <v>0</v>
      </c>
      <c r="Q1315" s="239">
        <f>ROUND(E1315*P1315,2)</f>
        <v>0</v>
      </c>
      <c r="R1315" s="241" t="s">
        <v>1079</v>
      </c>
      <c r="S1315" s="241" t="s">
        <v>280</v>
      </c>
      <c r="T1315" s="242" t="s">
        <v>441</v>
      </c>
      <c r="U1315" s="222">
        <v>0.21</v>
      </c>
      <c r="V1315" s="222">
        <f>ROUND(E1315*U1315,2)</f>
        <v>182.77</v>
      </c>
      <c r="W1315" s="222"/>
      <c r="X1315" s="222" t="s">
        <v>399</v>
      </c>
      <c r="Y1315" s="222" t="s">
        <v>283</v>
      </c>
      <c r="Z1315" s="212"/>
      <c r="AA1315" s="212"/>
      <c r="AB1315" s="212"/>
      <c r="AC1315" s="212"/>
      <c r="AD1315" s="212"/>
      <c r="AE1315" s="212"/>
      <c r="AF1315" s="212"/>
      <c r="AG1315" s="212" t="s">
        <v>400</v>
      </c>
      <c r="AH1315" s="212"/>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outlineLevel="2" x14ac:dyDescent="0.2">
      <c r="A1316" s="219"/>
      <c r="B1316" s="220"/>
      <c r="C1316" s="249" t="s">
        <v>1957</v>
      </c>
      <c r="D1316" s="226"/>
      <c r="E1316" s="227">
        <v>870.31269999999995</v>
      </c>
      <c r="F1316" s="222"/>
      <c r="G1316" s="222"/>
      <c r="H1316" s="222"/>
      <c r="I1316" s="222"/>
      <c r="J1316" s="222"/>
      <c r="K1316" s="222"/>
      <c r="L1316" s="222"/>
      <c r="M1316" s="222"/>
      <c r="N1316" s="221"/>
      <c r="O1316" s="221"/>
      <c r="P1316" s="221"/>
      <c r="Q1316" s="221"/>
      <c r="R1316" s="222"/>
      <c r="S1316" s="222"/>
      <c r="T1316" s="222"/>
      <c r="U1316" s="222"/>
      <c r="V1316" s="222"/>
      <c r="W1316" s="222"/>
      <c r="X1316" s="222"/>
      <c r="Y1316" s="222"/>
      <c r="Z1316" s="212"/>
      <c r="AA1316" s="212"/>
      <c r="AB1316" s="212"/>
      <c r="AC1316" s="212"/>
      <c r="AD1316" s="212"/>
      <c r="AE1316" s="212"/>
      <c r="AF1316" s="212"/>
      <c r="AG1316" s="212" t="s">
        <v>288</v>
      </c>
      <c r="AH1316" s="212">
        <v>0</v>
      </c>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ht="22.5" outlineLevel="1" x14ac:dyDescent="0.2">
      <c r="A1317" s="236">
        <v>398</v>
      </c>
      <c r="B1317" s="237" t="s">
        <v>1958</v>
      </c>
      <c r="C1317" s="247" t="s">
        <v>1959</v>
      </c>
      <c r="D1317" s="238" t="s">
        <v>445</v>
      </c>
      <c r="E1317" s="239">
        <v>75.066879999999998</v>
      </c>
      <c r="F1317" s="240"/>
      <c r="G1317" s="241">
        <f>ROUND(E1317*F1317,2)</f>
        <v>0</v>
      </c>
      <c r="H1317" s="240"/>
      <c r="I1317" s="241">
        <f>ROUND(E1317*H1317,2)</f>
        <v>0</v>
      </c>
      <c r="J1317" s="240"/>
      <c r="K1317" s="241">
        <f>ROUND(E1317*J1317,2)</f>
        <v>0</v>
      </c>
      <c r="L1317" s="241">
        <v>21</v>
      </c>
      <c r="M1317" s="241">
        <f>G1317*(1+L1317/100)</f>
        <v>0</v>
      </c>
      <c r="N1317" s="239">
        <v>0.03</v>
      </c>
      <c r="O1317" s="239">
        <f>ROUND(E1317*N1317,2)</f>
        <v>2.25</v>
      </c>
      <c r="P1317" s="239">
        <v>0</v>
      </c>
      <c r="Q1317" s="239">
        <f>ROUND(E1317*P1317,2)</f>
        <v>0</v>
      </c>
      <c r="R1317" s="241" t="s">
        <v>889</v>
      </c>
      <c r="S1317" s="241" t="s">
        <v>280</v>
      </c>
      <c r="T1317" s="242" t="s">
        <v>441</v>
      </c>
      <c r="U1317" s="222">
        <v>0</v>
      </c>
      <c r="V1317" s="222">
        <f>ROUND(E1317*U1317,2)</f>
        <v>0</v>
      </c>
      <c r="W1317" s="222"/>
      <c r="X1317" s="222" t="s">
        <v>831</v>
      </c>
      <c r="Y1317" s="222" t="s">
        <v>283</v>
      </c>
      <c r="Z1317" s="212"/>
      <c r="AA1317" s="212"/>
      <c r="AB1317" s="212"/>
      <c r="AC1317" s="212"/>
      <c r="AD1317" s="212"/>
      <c r="AE1317" s="212"/>
      <c r="AF1317" s="212"/>
      <c r="AG1317" s="212" t="s">
        <v>832</v>
      </c>
      <c r="AH1317" s="212"/>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2" x14ac:dyDescent="0.2">
      <c r="A1318" s="219"/>
      <c r="B1318" s="220"/>
      <c r="C1318" s="249" t="s">
        <v>1960</v>
      </c>
      <c r="D1318" s="226"/>
      <c r="E1318" s="227">
        <v>33.403390000000002</v>
      </c>
      <c r="F1318" s="222"/>
      <c r="G1318" s="222"/>
      <c r="H1318" s="222"/>
      <c r="I1318" s="222"/>
      <c r="J1318" s="222"/>
      <c r="K1318" s="222"/>
      <c r="L1318" s="222"/>
      <c r="M1318" s="222"/>
      <c r="N1318" s="221"/>
      <c r="O1318" s="221"/>
      <c r="P1318" s="221"/>
      <c r="Q1318" s="221"/>
      <c r="R1318" s="222"/>
      <c r="S1318" s="222"/>
      <c r="T1318" s="222"/>
      <c r="U1318" s="222"/>
      <c r="V1318" s="222"/>
      <c r="W1318" s="222"/>
      <c r="X1318" s="222"/>
      <c r="Y1318" s="222"/>
      <c r="Z1318" s="212"/>
      <c r="AA1318" s="212"/>
      <c r="AB1318" s="212"/>
      <c r="AC1318" s="212"/>
      <c r="AD1318" s="212"/>
      <c r="AE1318" s="212"/>
      <c r="AF1318" s="212"/>
      <c r="AG1318" s="212" t="s">
        <v>288</v>
      </c>
      <c r="AH1318" s="212">
        <v>0</v>
      </c>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3" x14ac:dyDescent="0.2">
      <c r="A1319" s="219"/>
      <c r="B1319" s="220"/>
      <c r="C1319" s="249" t="s">
        <v>1961</v>
      </c>
      <c r="D1319" s="226"/>
      <c r="E1319" s="227">
        <v>41.663490000000003</v>
      </c>
      <c r="F1319" s="222"/>
      <c r="G1319" s="222"/>
      <c r="H1319" s="222"/>
      <c r="I1319" s="222"/>
      <c r="J1319" s="222"/>
      <c r="K1319" s="222"/>
      <c r="L1319" s="222"/>
      <c r="M1319" s="222"/>
      <c r="N1319" s="221"/>
      <c r="O1319" s="221"/>
      <c r="P1319" s="221"/>
      <c r="Q1319" s="221"/>
      <c r="R1319" s="222"/>
      <c r="S1319" s="222"/>
      <c r="T1319" s="222"/>
      <c r="U1319" s="222"/>
      <c r="V1319" s="222"/>
      <c r="W1319" s="222"/>
      <c r="X1319" s="222"/>
      <c r="Y1319" s="222"/>
      <c r="Z1319" s="212"/>
      <c r="AA1319" s="212"/>
      <c r="AB1319" s="212"/>
      <c r="AC1319" s="212"/>
      <c r="AD1319" s="212"/>
      <c r="AE1319" s="212"/>
      <c r="AF1319" s="212"/>
      <c r="AG1319" s="212" t="s">
        <v>288</v>
      </c>
      <c r="AH1319" s="212">
        <v>0</v>
      </c>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ht="22.5" outlineLevel="1" x14ac:dyDescent="0.2">
      <c r="A1320" s="236">
        <v>399</v>
      </c>
      <c r="B1320" s="237" t="s">
        <v>1962</v>
      </c>
      <c r="C1320" s="247" t="s">
        <v>1963</v>
      </c>
      <c r="D1320" s="238" t="s">
        <v>445</v>
      </c>
      <c r="E1320" s="239">
        <v>239.19656000000001</v>
      </c>
      <c r="F1320" s="240"/>
      <c r="G1320" s="241">
        <f>ROUND(E1320*F1320,2)</f>
        <v>0</v>
      </c>
      <c r="H1320" s="240"/>
      <c r="I1320" s="241">
        <f>ROUND(E1320*H1320,2)</f>
        <v>0</v>
      </c>
      <c r="J1320" s="240"/>
      <c r="K1320" s="241">
        <f>ROUND(E1320*J1320,2)</f>
        <v>0</v>
      </c>
      <c r="L1320" s="241">
        <v>21</v>
      </c>
      <c r="M1320" s="241">
        <f>G1320*(1+L1320/100)</f>
        <v>0</v>
      </c>
      <c r="N1320" s="239">
        <v>0.02</v>
      </c>
      <c r="O1320" s="239">
        <f>ROUND(E1320*N1320,2)</f>
        <v>4.78</v>
      </c>
      <c r="P1320" s="239">
        <v>0</v>
      </c>
      <c r="Q1320" s="239">
        <f>ROUND(E1320*P1320,2)</f>
        <v>0</v>
      </c>
      <c r="R1320" s="241" t="s">
        <v>889</v>
      </c>
      <c r="S1320" s="241" t="s">
        <v>280</v>
      </c>
      <c r="T1320" s="242" t="s">
        <v>441</v>
      </c>
      <c r="U1320" s="222">
        <v>0</v>
      </c>
      <c r="V1320" s="222">
        <f>ROUND(E1320*U1320,2)</f>
        <v>0</v>
      </c>
      <c r="W1320" s="222"/>
      <c r="X1320" s="222" t="s">
        <v>831</v>
      </c>
      <c r="Y1320" s="222" t="s">
        <v>283</v>
      </c>
      <c r="Z1320" s="212"/>
      <c r="AA1320" s="212"/>
      <c r="AB1320" s="212"/>
      <c r="AC1320" s="212"/>
      <c r="AD1320" s="212"/>
      <c r="AE1320" s="212"/>
      <c r="AF1320" s="212"/>
      <c r="AG1320" s="212" t="s">
        <v>832</v>
      </c>
      <c r="AH1320" s="212"/>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outlineLevel="2" x14ac:dyDescent="0.2">
      <c r="A1321" s="219"/>
      <c r="B1321" s="220"/>
      <c r="C1321" s="249" t="s">
        <v>1964</v>
      </c>
      <c r="D1321" s="226"/>
      <c r="E1321" s="227">
        <v>219.31880000000001</v>
      </c>
      <c r="F1321" s="222"/>
      <c r="G1321" s="222"/>
      <c r="H1321" s="222"/>
      <c r="I1321" s="222"/>
      <c r="J1321" s="222"/>
      <c r="K1321" s="222"/>
      <c r="L1321" s="222"/>
      <c r="M1321" s="222"/>
      <c r="N1321" s="221"/>
      <c r="O1321" s="221"/>
      <c r="P1321" s="221"/>
      <c r="Q1321" s="221"/>
      <c r="R1321" s="222"/>
      <c r="S1321" s="222"/>
      <c r="T1321" s="222"/>
      <c r="U1321" s="222"/>
      <c r="V1321" s="222"/>
      <c r="W1321" s="222"/>
      <c r="X1321" s="222"/>
      <c r="Y1321" s="222"/>
      <c r="Z1321" s="212"/>
      <c r="AA1321" s="212"/>
      <c r="AB1321" s="212"/>
      <c r="AC1321" s="212"/>
      <c r="AD1321" s="212"/>
      <c r="AE1321" s="212"/>
      <c r="AF1321" s="212"/>
      <c r="AG1321" s="212" t="s">
        <v>288</v>
      </c>
      <c r="AH1321" s="212">
        <v>0</v>
      </c>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outlineLevel="3" x14ac:dyDescent="0.2">
      <c r="A1322" s="219"/>
      <c r="B1322" s="220"/>
      <c r="C1322" s="249" t="s">
        <v>1965</v>
      </c>
      <c r="D1322" s="226"/>
      <c r="E1322" s="227">
        <v>19.877759999999999</v>
      </c>
      <c r="F1322" s="222"/>
      <c r="G1322" s="222"/>
      <c r="H1322" s="222"/>
      <c r="I1322" s="222"/>
      <c r="J1322" s="222"/>
      <c r="K1322" s="222"/>
      <c r="L1322" s="222"/>
      <c r="M1322" s="222"/>
      <c r="N1322" s="221"/>
      <c r="O1322" s="221"/>
      <c r="P1322" s="221"/>
      <c r="Q1322" s="221"/>
      <c r="R1322" s="222"/>
      <c r="S1322" s="222"/>
      <c r="T1322" s="222"/>
      <c r="U1322" s="222"/>
      <c r="V1322" s="222"/>
      <c r="W1322" s="222"/>
      <c r="X1322" s="222"/>
      <c r="Y1322" s="222"/>
      <c r="Z1322" s="212"/>
      <c r="AA1322" s="212"/>
      <c r="AB1322" s="212"/>
      <c r="AC1322" s="212"/>
      <c r="AD1322" s="212"/>
      <c r="AE1322" s="212"/>
      <c r="AF1322" s="212"/>
      <c r="AG1322" s="212" t="s">
        <v>288</v>
      </c>
      <c r="AH1322" s="212">
        <v>0</v>
      </c>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12"/>
      <c r="BB1322" s="212"/>
      <c r="BC1322" s="212"/>
      <c r="BD1322" s="212"/>
      <c r="BE1322" s="212"/>
      <c r="BF1322" s="212"/>
      <c r="BG1322" s="212"/>
      <c r="BH1322" s="212"/>
    </row>
    <row r="1323" spans="1:60" ht="33.75" outlineLevel="1" x14ac:dyDescent="0.2">
      <c r="A1323" s="236">
        <v>400</v>
      </c>
      <c r="B1323" s="237" t="s">
        <v>1966</v>
      </c>
      <c r="C1323" s="247" t="s">
        <v>1967</v>
      </c>
      <c r="D1323" s="238" t="s">
        <v>445</v>
      </c>
      <c r="E1323" s="239">
        <v>2.9816600000000002</v>
      </c>
      <c r="F1323" s="240"/>
      <c r="G1323" s="241">
        <f>ROUND(E1323*F1323,2)</f>
        <v>0</v>
      </c>
      <c r="H1323" s="240"/>
      <c r="I1323" s="241">
        <f>ROUND(E1323*H1323,2)</f>
        <v>0</v>
      </c>
      <c r="J1323" s="240"/>
      <c r="K1323" s="241">
        <f>ROUND(E1323*J1323,2)</f>
        <v>0</v>
      </c>
      <c r="L1323" s="241">
        <v>21</v>
      </c>
      <c r="M1323" s="241">
        <f>G1323*(1+L1323/100)</f>
        <v>0</v>
      </c>
      <c r="N1323" s="239">
        <v>0.02</v>
      </c>
      <c r="O1323" s="239">
        <f>ROUND(E1323*N1323,2)</f>
        <v>0.06</v>
      </c>
      <c r="P1323" s="239">
        <v>0</v>
      </c>
      <c r="Q1323" s="239">
        <f>ROUND(E1323*P1323,2)</f>
        <v>0</v>
      </c>
      <c r="R1323" s="241" t="s">
        <v>889</v>
      </c>
      <c r="S1323" s="241" t="s">
        <v>280</v>
      </c>
      <c r="T1323" s="242" t="s">
        <v>441</v>
      </c>
      <c r="U1323" s="222">
        <v>0</v>
      </c>
      <c r="V1323" s="222">
        <f>ROUND(E1323*U1323,2)</f>
        <v>0</v>
      </c>
      <c r="W1323" s="222"/>
      <c r="X1323" s="222" t="s">
        <v>831</v>
      </c>
      <c r="Y1323" s="222" t="s">
        <v>283</v>
      </c>
      <c r="Z1323" s="212"/>
      <c r="AA1323" s="212"/>
      <c r="AB1323" s="212"/>
      <c r="AC1323" s="212"/>
      <c r="AD1323" s="212"/>
      <c r="AE1323" s="212"/>
      <c r="AF1323" s="212"/>
      <c r="AG1323" s="212" t="s">
        <v>832</v>
      </c>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outlineLevel="2" x14ac:dyDescent="0.2">
      <c r="A1324" s="219"/>
      <c r="B1324" s="220"/>
      <c r="C1324" s="249" t="s">
        <v>1968</v>
      </c>
      <c r="D1324" s="226"/>
      <c r="E1324" s="227">
        <v>2.9816600000000002</v>
      </c>
      <c r="F1324" s="222"/>
      <c r="G1324" s="222"/>
      <c r="H1324" s="222"/>
      <c r="I1324" s="222"/>
      <c r="J1324" s="222"/>
      <c r="K1324" s="222"/>
      <c r="L1324" s="222"/>
      <c r="M1324" s="222"/>
      <c r="N1324" s="221"/>
      <c r="O1324" s="221"/>
      <c r="P1324" s="221"/>
      <c r="Q1324" s="221"/>
      <c r="R1324" s="222"/>
      <c r="S1324" s="222"/>
      <c r="T1324" s="222"/>
      <c r="U1324" s="222"/>
      <c r="V1324" s="222"/>
      <c r="W1324" s="222"/>
      <c r="X1324" s="222"/>
      <c r="Y1324" s="222"/>
      <c r="Z1324" s="212"/>
      <c r="AA1324" s="212"/>
      <c r="AB1324" s="212"/>
      <c r="AC1324" s="212"/>
      <c r="AD1324" s="212"/>
      <c r="AE1324" s="212"/>
      <c r="AF1324" s="212"/>
      <c r="AG1324" s="212" t="s">
        <v>288</v>
      </c>
      <c r="AH1324" s="212">
        <v>0</v>
      </c>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ht="22.5" outlineLevel="1" x14ac:dyDescent="0.2">
      <c r="A1325" s="236">
        <v>401</v>
      </c>
      <c r="B1325" s="237" t="s">
        <v>1969</v>
      </c>
      <c r="C1325" s="247" t="s">
        <v>1970</v>
      </c>
      <c r="D1325" s="238" t="s">
        <v>439</v>
      </c>
      <c r="E1325" s="239">
        <v>198.77760000000001</v>
      </c>
      <c r="F1325" s="240"/>
      <c r="G1325" s="241">
        <f>ROUND(E1325*F1325,2)</f>
        <v>0</v>
      </c>
      <c r="H1325" s="240"/>
      <c r="I1325" s="241">
        <f>ROUND(E1325*H1325,2)</f>
        <v>0</v>
      </c>
      <c r="J1325" s="240"/>
      <c r="K1325" s="241">
        <f>ROUND(E1325*J1325,2)</f>
        <v>0</v>
      </c>
      <c r="L1325" s="241">
        <v>21</v>
      </c>
      <c r="M1325" s="241">
        <f>G1325*(1+L1325/100)</f>
        <v>0</v>
      </c>
      <c r="N1325" s="239">
        <v>4.4999999999999999E-4</v>
      </c>
      <c r="O1325" s="239">
        <f>ROUND(E1325*N1325,2)</f>
        <v>0.09</v>
      </c>
      <c r="P1325" s="239">
        <v>0</v>
      </c>
      <c r="Q1325" s="239">
        <f>ROUND(E1325*P1325,2)</f>
        <v>0</v>
      </c>
      <c r="R1325" s="241" t="s">
        <v>889</v>
      </c>
      <c r="S1325" s="241" t="s">
        <v>280</v>
      </c>
      <c r="T1325" s="242" t="s">
        <v>441</v>
      </c>
      <c r="U1325" s="222">
        <v>0</v>
      </c>
      <c r="V1325" s="222">
        <f>ROUND(E1325*U1325,2)</f>
        <v>0</v>
      </c>
      <c r="W1325" s="222"/>
      <c r="X1325" s="222" t="s">
        <v>831</v>
      </c>
      <c r="Y1325" s="222" t="s">
        <v>283</v>
      </c>
      <c r="Z1325" s="212"/>
      <c r="AA1325" s="212"/>
      <c r="AB1325" s="212"/>
      <c r="AC1325" s="212"/>
      <c r="AD1325" s="212"/>
      <c r="AE1325" s="212"/>
      <c r="AF1325" s="212"/>
      <c r="AG1325" s="212" t="s">
        <v>832</v>
      </c>
      <c r="AH1325" s="212"/>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12"/>
      <c r="BB1325" s="212"/>
      <c r="BC1325" s="212"/>
      <c r="BD1325" s="212"/>
      <c r="BE1325" s="212"/>
      <c r="BF1325" s="212"/>
      <c r="BG1325" s="212"/>
      <c r="BH1325" s="212"/>
    </row>
    <row r="1326" spans="1:60" outlineLevel="2" x14ac:dyDescent="0.2">
      <c r="A1326" s="219"/>
      <c r="B1326" s="220"/>
      <c r="C1326" s="249" t="s">
        <v>1971</v>
      </c>
      <c r="D1326" s="226"/>
      <c r="E1326" s="227">
        <v>198.77760000000001</v>
      </c>
      <c r="F1326" s="222"/>
      <c r="G1326" s="222"/>
      <c r="H1326" s="222"/>
      <c r="I1326" s="222"/>
      <c r="J1326" s="222"/>
      <c r="K1326" s="222"/>
      <c r="L1326" s="222"/>
      <c r="M1326" s="222"/>
      <c r="N1326" s="221"/>
      <c r="O1326" s="221"/>
      <c r="P1326" s="221"/>
      <c r="Q1326" s="221"/>
      <c r="R1326" s="222"/>
      <c r="S1326" s="222"/>
      <c r="T1326" s="222"/>
      <c r="U1326" s="222"/>
      <c r="V1326" s="222"/>
      <c r="W1326" s="222"/>
      <c r="X1326" s="222"/>
      <c r="Y1326" s="222"/>
      <c r="Z1326" s="212"/>
      <c r="AA1326" s="212"/>
      <c r="AB1326" s="212"/>
      <c r="AC1326" s="212"/>
      <c r="AD1326" s="212"/>
      <c r="AE1326" s="212"/>
      <c r="AF1326" s="212"/>
      <c r="AG1326" s="212" t="s">
        <v>288</v>
      </c>
      <c r="AH1326" s="212">
        <v>0</v>
      </c>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2"/>
      <c r="BH1326" s="212"/>
    </row>
    <row r="1327" spans="1:60" outlineLevel="1" x14ac:dyDescent="0.2">
      <c r="A1327" s="236">
        <v>402</v>
      </c>
      <c r="B1327" s="237" t="s">
        <v>1972</v>
      </c>
      <c r="C1327" s="247" t="s">
        <v>1973</v>
      </c>
      <c r="D1327" s="238" t="s">
        <v>0</v>
      </c>
      <c r="E1327" s="239">
        <v>11894.528200000001</v>
      </c>
      <c r="F1327" s="240"/>
      <c r="G1327" s="241">
        <f>ROUND(E1327*F1327,2)</f>
        <v>0</v>
      </c>
      <c r="H1327" s="240"/>
      <c r="I1327" s="241">
        <f>ROUND(E1327*H1327,2)</f>
        <v>0</v>
      </c>
      <c r="J1327" s="240"/>
      <c r="K1327" s="241">
        <f>ROUND(E1327*J1327,2)</f>
        <v>0</v>
      </c>
      <c r="L1327" s="241">
        <v>21</v>
      </c>
      <c r="M1327" s="241">
        <f>G1327*(1+L1327/100)</f>
        <v>0</v>
      </c>
      <c r="N1327" s="239">
        <v>0</v>
      </c>
      <c r="O1327" s="239">
        <f>ROUND(E1327*N1327,2)</f>
        <v>0</v>
      </c>
      <c r="P1327" s="239">
        <v>0</v>
      </c>
      <c r="Q1327" s="239">
        <f>ROUND(E1327*P1327,2)</f>
        <v>0</v>
      </c>
      <c r="R1327" s="241" t="s">
        <v>1079</v>
      </c>
      <c r="S1327" s="241" t="s">
        <v>280</v>
      </c>
      <c r="T1327" s="242" t="s">
        <v>441</v>
      </c>
      <c r="U1327" s="222">
        <v>0</v>
      </c>
      <c r="V1327" s="222">
        <f>ROUND(E1327*U1327,2)</f>
        <v>0</v>
      </c>
      <c r="W1327" s="222"/>
      <c r="X1327" s="222" t="s">
        <v>399</v>
      </c>
      <c r="Y1327" s="222" t="s">
        <v>283</v>
      </c>
      <c r="Z1327" s="212"/>
      <c r="AA1327" s="212"/>
      <c r="AB1327" s="212"/>
      <c r="AC1327" s="212"/>
      <c r="AD1327" s="212"/>
      <c r="AE1327" s="212"/>
      <c r="AF1327" s="212"/>
      <c r="AG1327" s="212" t="s">
        <v>1036</v>
      </c>
      <c r="AH1327" s="212"/>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outlineLevel="2" x14ac:dyDescent="0.2">
      <c r="A1328" s="219"/>
      <c r="B1328" s="220"/>
      <c r="C1328" s="264" t="s">
        <v>1076</v>
      </c>
      <c r="D1328" s="256"/>
      <c r="E1328" s="256"/>
      <c r="F1328" s="256"/>
      <c r="G1328" s="256"/>
      <c r="H1328" s="222"/>
      <c r="I1328" s="222"/>
      <c r="J1328" s="222"/>
      <c r="K1328" s="222"/>
      <c r="L1328" s="222"/>
      <c r="M1328" s="222"/>
      <c r="N1328" s="221"/>
      <c r="O1328" s="221"/>
      <c r="P1328" s="221"/>
      <c r="Q1328" s="221"/>
      <c r="R1328" s="222"/>
      <c r="S1328" s="222"/>
      <c r="T1328" s="222"/>
      <c r="U1328" s="222"/>
      <c r="V1328" s="222"/>
      <c r="W1328" s="222"/>
      <c r="X1328" s="222"/>
      <c r="Y1328" s="222"/>
      <c r="Z1328" s="212"/>
      <c r="AA1328" s="212"/>
      <c r="AB1328" s="212"/>
      <c r="AC1328" s="212"/>
      <c r="AD1328" s="212"/>
      <c r="AE1328" s="212"/>
      <c r="AF1328" s="212"/>
      <c r="AG1328" s="212" t="s">
        <v>448</v>
      </c>
      <c r="AH1328" s="212"/>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x14ac:dyDescent="0.2">
      <c r="A1329" s="229" t="s">
        <v>275</v>
      </c>
      <c r="B1329" s="230" t="s">
        <v>183</v>
      </c>
      <c r="C1329" s="246" t="s">
        <v>184</v>
      </c>
      <c r="D1329" s="231"/>
      <c r="E1329" s="232"/>
      <c r="F1329" s="233"/>
      <c r="G1329" s="233">
        <f>SUMIF(AG1330:AG1346,"&lt;&gt;NOR",G1330:G1346)</f>
        <v>0</v>
      </c>
      <c r="H1329" s="233"/>
      <c r="I1329" s="233">
        <f>SUM(I1330:I1346)</f>
        <v>0</v>
      </c>
      <c r="J1329" s="233"/>
      <c r="K1329" s="233">
        <f>SUM(K1330:K1346)</f>
        <v>0</v>
      </c>
      <c r="L1329" s="233"/>
      <c r="M1329" s="233">
        <f>SUM(M1330:M1346)</f>
        <v>0</v>
      </c>
      <c r="N1329" s="232"/>
      <c r="O1329" s="232">
        <f>SUM(O1330:O1346)</f>
        <v>0.03</v>
      </c>
      <c r="P1329" s="232"/>
      <c r="Q1329" s="232">
        <f>SUM(Q1330:Q1346)</f>
        <v>0</v>
      </c>
      <c r="R1329" s="233"/>
      <c r="S1329" s="233"/>
      <c r="T1329" s="234"/>
      <c r="U1329" s="228"/>
      <c r="V1329" s="228">
        <f>SUM(V1330:V1346)</f>
        <v>33.61</v>
      </c>
      <c r="W1329" s="228"/>
      <c r="X1329" s="228"/>
      <c r="Y1329" s="228"/>
      <c r="AG1329" t="s">
        <v>276</v>
      </c>
    </row>
    <row r="1330" spans="1:60" outlineLevel="1" x14ac:dyDescent="0.2">
      <c r="A1330" s="236">
        <v>403</v>
      </c>
      <c r="B1330" s="237" t="s">
        <v>1974</v>
      </c>
      <c r="C1330" s="247" t="s">
        <v>1975</v>
      </c>
      <c r="D1330" s="238" t="s">
        <v>564</v>
      </c>
      <c r="E1330" s="239">
        <v>66</v>
      </c>
      <c r="F1330" s="240"/>
      <c r="G1330" s="241">
        <f>ROUND(E1330*F1330,2)</f>
        <v>0</v>
      </c>
      <c r="H1330" s="240"/>
      <c r="I1330" s="241">
        <f>ROUND(E1330*H1330,2)</f>
        <v>0</v>
      </c>
      <c r="J1330" s="240"/>
      <c r="K1330" s="241">
        <f>ROUND(E1330*J1330,2)</f>
        <v>0</v>
      </c>
      <c r="L1330" s="241">
        <v>21</v>
      </c>
      <c r="M1330" s="241">
        <f>G1330*(1+L1330/100)</f>
        <v>0</v>
      </c>
      <c r="N1330" s="239">
        <v>3.4000000000000002E-4</v>
      </c>
      <c r="O1330" s="239">
        <f>ROUND(E1330*N1330,2)</f>
        <v>0.02</v>
      </c>
      <c r="P1330" s="239">
        <v>0</v>
      </c>
      <c r="Q1330" s="239">
        <f>ROUND(E1330*P1330,2)</f>
        <v>0</v>
      </c>
      <c r="R1330" s="241" t="s">
        <v>1976</v>
      </c>
      <c r="S1330" s="241" t="s">
        <v>280</v>
      </c>
      <c r="T1330" s="242" t="s">
        <v>441</v>
      </c>
      <c r="U1330" s="222">
        <v>0.32</v>
      </c>
      <c r="V1330" s="222">
        <f>ROUND(E1330*U1330,2)</f>
        <v>21.12</v>
      </c>
      <c r="W1330" s="222"/>
      <c r="X1330" s="222" t="s">
        <v>399</v>
      </c>
      <c r="Y1330" s="222" t="s">
        <v>283</v>
      </c>
      <c r="Z1330" s="212"/>
      <c r="AA1330" s="212"/>
      <c r="AB1330" s="212"/>
      <c r="AC1330" s="212"/>
      <c r="AD1330" s="212"/>
      <c r="AE1330" s="212"/>
      <c r="AF1330" s="212"/>
      <c r="AG1330" s="212" t="s">
        <v>400</v>
      </c>
      <c r="AH1330" s="212"/>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2" x14ac:dyDescent="0.2">
      <c r="A1331" s="219"/>
      <c r="B1331" s="220"/>
      <c r="C1331" s="264" t="s">
        <v>1977</v>
      </c>
      <c r="D1331" s="256"/>
      <c r="E1331" s="256"/>
      <c r="F1331" s="256"/>
      <c r="G1331" s="256"/>
      <c r="H1331" s="222"/>
      <c r="I1331" s="222"/>
      <c r="J1331" s="222"/>
      <c r="K1331" s="222"/>
      <c r="L1331" s="222"/>
      <c r="M1331" s="222"/>
      <c r="N1331" s="221"/>
      <c r="O1331" s="221"/>
      <c r="P1331" s="221"/>
      <c r="Q1331" s="221"/>
      <c r="R1331" s="222"/>
      <c r="S1331" s="222"/>
      <c r="T1331" s="222"/>
      <c r="U1331" s="222"/>
      <c r="V1331" s="222"/>
      <c r="W1331" s="222"/>
      <c r="X1331" s="222"/>
      <c r="Y1331" s="222"/>
      <c r="Z1331" s="212"/>
      <c r="AA1331" s="212"/>
      <c r="AB1331" s="212"/>
      <c r="AC1331" s="212"/>
      <c r="AD1331" s="212"/>
      <c r="AE1331" s="212"/>
      <c r="AF1331" s="212"/>
      <c r="AG1331" s="212" t="s">
        <v>448</v>
      </c>
      <c r="AH1331" s="212"/>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outlineLevel="2" x14ac:dyDescent="0.2">
      <c r="A1332" s="219"/>
      <c r="B1332" s="220"/>
      <c r="C1332" s="250" t="s">
        <v>1978</v>
      </c>
      <c r="D1332" s="245"/>
      <c r="E1332" s="245"/>
      <c r="F1332" s="245"/>
      <c r="G1332" s="245"/>
      <c r="H1332" s="222"/>
      <c r="I1332" s="222"/>
      <c r="J1332" s="222"/>
      <c r="K1332" s="222"/>
      <c r="L1332" s="222"/>
      <c r="M1332" s="222"/>
      <c r="N1332" s="221"/>
      <c r="O1332" s="221"/>
      <c r="P1332" s="221"/>
      <c r="Q1332" s="221"/>
      <c r="R1332" s="222"/>
      <c r="S1332" s="222"/>
      <c r="T1332" s="222"/>
      <c r="U1332" s="222"/>
      <c r="V1332" s="222"/>
      <c r="W1332" s="222"/>
      <c r="X1332" s="222"/>
      <c r="Y1332" s="222"/>
      <c r="Z1332" s="212"/>
      <c r="AA1332" s="212"/>
      <c r="AB1332" s="212"/>
      <c r="AC1332" s="212"/>
      <c r="AD1332" s="212"/>
      <c r="AE1332" s="212"/>
      <c r="AF1332" s="212"/>
      <c r="AG1332" s="212" t="s">
        <v>286</v>
      </c>
      <c r="AH1332" s="212"/>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outlineLevel="1" x14ac:dyDescent="0.2">
      <c r="A1333" s="236">
        <v>404</v>
      </c>
      <c r="B1333" s="237" t="s">
        <v>1979</v>
      </c>
      <c r="C1333" s="247" t="s">
        <v>1980</v>
      </c>
      <c r="D1333" s="238" t="s">
        <v>564</v>
      </c>
      <c r="E1333" s="239">
        <v>4</v>
      </c>
      <c r="F1333" s="240"/>
      <c r="G1333" s="241">
        <f>ROUND(E1333*F1333,2)</f>
        <v>0</v>
      </c>
      <c r="H1333" s="240"/>
      <c r="I1333" s="241">
        <f>ROUND(E1333*H1333,2)</f>
        <v>0</v>
      </c>
      <c r="J1333" s="240"/>
      <c r="K1333" s="241">
        <f>ROUND(E1333*J1333,2)</f>
        <v>0</v>
      </c>
      <c r="L1333" s="241">
        <v>21</v>
      </c>
      <c r="M1333" s="241">
        <f>G1333*(1+L1333/100)</f>
        <v>0</v>
      </c>
      <c r="N1333" s="239">
        <v>3.8000000000000002E-4</v>
      </c>
      <c r="O1333" s="239">
        <f>ROUND(E1333*N1333,2)</f>
        <v>0</v>
      </c>
      <c r="P1333" s="239">
        <v>0</v>
      </c>
      <c r="Q1333" s="239">
        <f>ROUND(E1333*P1333,2)</f>
        <v>0</v>
      </c>
      <c r="R1333" s="241" t="s">
        <v>1976</v>
      </c>
      <c r="S1333" s="241" t="s">
        <v>280</v>
      </c>
      <c r="T1333" s="242" t="s">
        <v>441</v>
      </c>
      <c r="U1333" s="222">
        <v>0.32</v>
      </c>
      <c r="V1333" s="222">
        <f>ROUND(E1333*U1333,2)</f>
        <v>1.28</v>
      </c>
      <c r="W1333" s="222"/>
      <c r="X1333" s="222" t="s">
        <v>399</v>
      </c>
      <c r="Y1333" s="222" t="s">
        <v>283</v>
      </c>
      <c r="Z1333" s="212"/>
      <c r="AA1333" s="212"/>
      <c r="AB1333" s="212"/>
      <c r="AC1333" s="212"/>
      <c r="AD1333" s="212"/>
      <c r="AE1333" s="212"/>
      <c r="AF1333" s="212"/>
      <c r="AG1333" s="212" t="s">
        <v>400</v>
      </c>
      <c r="AH1333" s="212"/>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12"/>
      <c r="BB1333" s="212"/>
      <c r="BC1333" s="212"/>
      <c r="BD1333" s="212"/>
      <c r="BE1333" s="212"/>
      <c r="BF1333" s="212"/>
      <c r="BG1333" s="212"/>
      <c r="BH1333" s="212"/>
    </row>
    <row r="1334" spans="1:60" outlineLevel="2" x14ac:dyDescent="0.2">
      <c r="A1334" s="219"/>
      <c r="B1334" s="220"/>
      <c r="C1334" s="264" t="s">
        <v>1977</v>
      </c>
      <c r="D1334" s="256"/>
      <c r="E1334" s="256"/>
      <c r="F1334" s="256"/>
      <c r="G1334" s="256"/>
      <c r="H1334" s="222"/>
      <c r="I1334" s="222"/>
      <c r="J1334" s="222"/>
      <c r="K1334" s="222"/>
      <c r="L1334" s="222"/>
      <c r="M1334" s="222"/>
      <c r="N1334" s="221"/>
      <c r="O1334" s="221"/>
      <c r="P1334" s="221"/>
      <c r="Q1334" s="221"/>
      <c r="R1334" s="222"/>
      <c r="S1334" s="222"/>
      <c r="T1334" s="222"/>
      <c r="U1334" s="222"/>
      <c r="V1334" s="222"/>
      <c r="W1334" s="222"/>
      <c r="X1334" s="222"/>
      <c r="Y1334" s="222"/>
      <c r="Z1334" s="212"/>
      <c r="AA1334" s="212"/>
      <c r="AB1334" s="212"/>
      <c r="AC1334" s="212"/>
      <c r="AD1334" s="212"/>
      <c r="AE1334" s="212"/>
      <c r="AF1334" s="212"/>
      <c r="AG1334" s="212" t="s">
        <v>448</v>
      </c>
      <c r="AH1334" s="212"/>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2" x14ac:dyDescent="0.2">
      <c r="A1335" s="219"/>
      <c r="B1335" s="220"/>
      <c r="C1335" s="250" t="s">
        <v>1978</v>
      </c>
      <c r="D1335" s="245"/>
      <c r="E1335" s="245"/>
      <c r="F1335" s="245"/>
      <c r="G1335" s="245"/>
      <c r="H1335" s="222"/>
      <c r="I1335" s="222"/>
      <c r="J1335" s="222"/>
      <c r="K1335" s="222"/>
      <c r="L1335" s="222"/>
      <c r="M1335" s="222"/>
      <c r="N1335" s="221"/>
      <c r="O1335" s="221"/>
      <c r="P1335" s="221"/>
      <c r="Q1335" s="221"/>
      <c r="R1335" s="222"/>
      <c r="S1335" s="222"/>
      <c r="T1335" s="222"/>
      <c r="U1335" s="222"/>
      <c r="V1335" s="222"/>
      <c r="W1335" s="222"/>
      <c r="X1335" s="222"/>
      <c r="Y1335" s="222"/>
      <c r="Z1335" s="212"/>
      <c r="AA1335" s="212"/>
      <c r="AB1335" s="212"/>
      <c r="AC1335" s="212"/>
      <c r="AD1335" s="212"/>
      <c r="AE1335" s="212"/>
      <c r="AF1335" s="212"/>
      <c r="AG1335" s="212" t="s">
        <v>286</v>
      </c>
      <c r="AH1335" s="212"/>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outlineLevel="1" x14ac:dyDescent="0.2">
      <c r="A1336" s="236">
        <v>405</v>
      </c>
      <c r="B1336" s="237" t="s">
        <v>1981</v>
      </c>
      <c r="C1336" s="247" t="s">
        <v>1982</v>
      </c>
      <c r="D1336" s="238" t="s">
        <v>564</v>
      </c>
      <c r="E1336" s="239">
        <v>6</v>
      </c>
      <c r="F1336" s="240"/>
      <c r="G1336" s="241">
        <f>ROUND(E1336*F1336,2)</f>
        <v>0</v>
      </c>
      <c r="H1336" s="240"/>
      <c r="I1336" s="241">
        <f>ROUND(E1336*H1336,2)</f>
        <v>0</v>
      </c>
      <c r="J1336" s="240"/>
      <c r="K1336" s="241">
        <f>ROUND(E1336*J1336,2)</f>
        <v>0</v>
      </c>
      <c r="L1336" s="241">
        <v>21</v>
      </c>
      <c r="M1336" s="241">
        <f>G1336*(1+L1336/100)</f>
        <v>0</v>
      </c>
      <c r="N1336" s="239">
        <v>4.6999999999999999E-4</v>
      </c>
      <c r="O1336" s="239">
        <f>ROUND(E1336*N1336,2)</f>
        <v>0</v>
      </c>
      <c r="P1336" s="239">
        <v>0</v>
      </c>
      <c r="Q1336" s="239">
        <f>ROUND(E1336*P1336,2)</f>
        <v>0</v>
      </c>
      <c r="R1336" s="241" t="s">
        <v>1976</v>
      </c>
      <c r="S1336" s="241" t="s">
        <v>280</v>
      </c>
      <c r="T1336" s="242" t="s">
        <v>441</v>
      </c>
      <c r="U1336" s="222">
        <v>0.35899999999999999</v>
      </c>
      <c r="V1336" s="222">
        <f>ROUND(E1336*U1336,2)</f>
        <v>2.15</v>
      </c>
      <c r="W1336" s="222"/>
      <c r="X1336" s="222" t="s">
        <v>399</v>
      </c>
      <c r="Y1336" s="222" t="s">
        <v>283</v>
      </c>
      <c r="Z1336" s="212"/>
      <c r="AA1336" s="212"/>
      <c r="AB1336" s="212"/>
      <c r="AC1336" s="212"/>
      <c r="AD1336" s="212"/>
      <c r="AE1336" s="212"/>
      <c r="AF1336" s="212"/>
      <c r="AG1336" s="212" t="s">
        <v>400</v>
      </c>
      <c r="AH1336" s="212"/>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2" x14ac:dyDescent="0.2">
      <c r="A1337" s="219"/>
      <c r="B1337" s="220"/>
      <c r="C1337" s="264" t="s">
        <v>1977</v>
      </c>
      <c r="D1337" s="256"/>
      <c r="E1337" s="256"/>
      <c r="F1337" s="256"/>
      <c r="G1337" s="256"/>
      <c r="H1337" s="222"/>
      <c r="I1337" s="222"/>
      <c r="J1337" s="222"/>
      <c r="K1337" s="222"/>
      <c r="L1337" s="222"/>
      <c r="M1337" s="222"/>
      <c r="N1337" s="221"/>
      <c r="O1337" s="221"/>
      <c r="P1337" s="221"/>
      <c r="Q1337" s="221"/>
      <c r="R1337" s="222"/>
      <c r="S1337" s="222"/>
      <c r="T1337" s="222"/>
      <c r="U1337" s="222"/>
      <c r="V1337" s="222"/>
      <c r="W1337" s="222"/>
      <c r="X1337" s="222"/>
      <c r="Y1337" s="222"/>
      <c r="Z1337" s="212"/>
      <c r="AA1337" s="212"/>
      <c r="AB1337" s="212"/>
      <c r="AC1337" s="212"/>
      <c r="AD1337" s="212"/>
      <c r="AE1337" s="212"/>
      <c r="AF1337" s="212"/>
      <c r="AG1337" s="212" t="s">
        <v>448</v>
      </c>
      <c r="AH1337" s="212"/>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2" x14ac:dyDescent="0.2">
      <c r="A1338" s="219"/>
      <c r="B1338" s="220"/>
      <c r="C1338" s="250" t="s">
        <v>1978</v>
      </c>
      <c r="D1338" s="245"/>
      <c r="E1338" s="245"/>
      <c r="F1338" s="245"/>
      <c r="G1338" s="245"/>
      <c r="H1338" s="222"/>
      <c r="I1338" s="222"/>
      <c r="J1338" s="222"/>
      <c r="K1338" s="222"/>
      <c r="L1338" s="222"/>
      <c r="M1338" s="222"/>
      <c r="N1338" s="221"/>
      <c r="O1338" s="221"/>
      <c r="P1338" s="221"/>
      <c r="Q1338" s="221"/>
      <c r="R1338" s="222"/>
      <c r="S1338" s="222"/>
      <c r="T1338" s="222"/>
      <c r="U1338" s="222"/>
      <c r="V1338" s="222"/>
      <c r="W1338" s="222"/>
      <c r="X1338" s="222"/>
      <c r="Y1338" s="222"/>
      <c r="Z1338" s="212"/>
      <c r="AA1338" s="212"/>
      <c r="AB1338" s="212"/>
      <c r="AC1338" s="212"/>
      <c r="AD1338" s="212"/>
      <c r="AE1338" s="212"/>
      <c r="AF1338" s="212"/>
      <c r="AG1338" s="212" t="s">
        <v>286</v>
      </c>
      <c r="AH1338" s="212"/>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1" x14ac:dyDescent="0.2">
      <c r="A1339" s="236">
        <v>406</v>
      </c>
      <c r="B1339" s="237" t="s">
        <v>1983</v>
      </c>
      <c r="C1339" s="247" t="s">
        <v>1984</v>
      </c>
      <c r="D1339" s="238" t="s">
        <v>564</v>
      </c>
      <c r="E1339" s="239">
        <v>8</v>
      </c>
      <c r="F1339" s="240"/>
      <c r="G1339" s="241">
        <f>ROUND(E1339*F1339,2)</f>
        <v>0</v>
      </c>
      <c r="H1339" s="240"/>
      <c r="I1339" s="241">
        <f>ROUND(E1339*H1339,2)</f>
        <v>0</v>
      </c>
      <c r="J1339" s="240"/>
      <c r="K1339" s="241">
        <f>ROUND(E1339*J1339,2)</f>
        <v>0</v>
      </c>
      <c r="L1339" s="241">
        <v>21</v>
      </c>
      <c r="M1339" s="241">
        <f>G1339*(1+L1339/100)</f>
        <v>0</v>
      </c>
      <c r="N1339" s="239">
        <v>7.7999999999999999E-4</v>
      </c>
      <c r="O1339" s="239">
        <f>ROUND(E1339*N1339,2)</f>
        <v>0.01</v>
      </c>
      <c r="P1339" s="239">
        <v>0</v>
      </c>
      <c r="Q1339" s="239">
        <f>ROUND(E1339*P1339,2)</f>
        <v>0</v>
      </c>
      <c r="R1339" s="241" t="s">
        <v>1976</v>
      </c>
      <c r="S1339" s="241" t="s">
        <v>280</v>
      </c>
      <c r="T1339" s="242" t="s">
        <v>441</v>
      </c>
      <c r="U1339" s="222">
        <v>0.81899999999999995</v>
      </c>
      <c r="V1339" s="222">
        <f>ROUND(E1339*U1339,2)</f>
        <v>6.55</v>
      </c>
      <c r="W1339" s="222"/>
      <c r="X1339" s="222" t="s">
        <v>399</v>
      </c>
      <c r="Y1339" s="222" t="s">
        <v>283</v>
      </c>
      <c r="Z1339" s="212"/>
      <c r="AA1339" s="212"/>
      <c r="AB1339" s="212"/>
      <c r="AC1339" s="212"/>
      <c r="AD1339" s="212"/>
      <c r="AE1339" s="212"/>
      <c r="AF1339" s="212"/>
      <c r="AG1339" s="212" t="s">
        <v>400</v>
      </c>
      <c r="AH1339" s="212"/>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2" x14ac:dyDescent="0.2">
      <c r="A1340" s="219"/>
      <c r="B1340" s="220"/>
      <c r="C1340" s="264" t="s">
        <v>1977</v>
      </c>
      <c r="D1340" s="256"/>
      <c r="E1340" s="256"/>
      <c r="F1340" s="256"/>
      <c r="G1340" s="256"/>
      <c r="H1340" s="222"/>
      <c r="I1340" s="222"/>
      <c r="J1340" s="222"/>
      <c r="K1340" s="222"/>
      <c r="L1340" s="222"/>
      <c r="M1340" s="222"/>
      <c r="N1340" s="221"/>
      <c r="O1340" s="221"/>
      <c r="P1340" s="221"/>
      <c r="Q1340" s="221"/>
      <c r="R1340" s="222"/>
      <c r="S1340" s="222"/>
      <c r="T1340" s="222"/>
      <c r="U1340" s="222"/>
      <c r="V1340" s="222"/>
      <c r="W1340" s="222"/>
      <c r="X1340" s="222"/>
      <c r="Y1340" s="222"/>
      <c r="Z1340" s="212"/>
      <c r="AA1340" s="212"/>
      <c r="AB1340" s="212"/>
      <c r="AC1340" s="212"/>
      <c r="AD1340" s="212"/>
      <c r="AE1340" s="212"/>
      <c r="AF1340" s="212"/>
      <c r="AG1340" s="212" t="s">
        <v>448</v>
      </c>
      <c r="AH1340" s="212"/>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2" x14ac:dyDescent="0.2">
      <c r="A1341" s="219"/>
      <c r="B1341" s="220"/>
      <c r="C1341" s="250" t="s">
        <v>1985</v>
      </c>
      <c r="D1341" s="245"/>
      <c r="E1341" s="245"/>
      <c r="F1341" s="245"/>
      <c r="G1341" s="245"/>
      <c r="H1341" s="222"/>
      <c r="I1341" s="222"/>
      <c r="J1341" s="222"/>
      <c r="K1341" s="222"/>
      <c r="L1341" s="222"/>
      <c r="M1341" s="222"/>
      <c r="N1341" s="221"/>
      <c r="O1341" s="221"/>
      <c r="P1341" s="221"/>
      <c r="Q1341" s="221"/>
      <c r="R1341" s="222"/>
      <c r="S1341" s="222"/>
      <c r="T1341" s="222"/>
      <c r="U1341" s="222"/>
      <c r="V1341" s="222"/>
      <c r="W1341" s="222"/>
      <c r="X1341" s="222"/>
      <c r="Y1341" s="222"/>
      <c r="Z1341" s="212"/>
      <c r="AA1341" s="212"/>
      <c r="AB1341" s="212"/>
      <c r="AC1341" s="212"/>
      <c r="AD1341" s="212"/>
      <c r="AE1341" s="212"/>
      <c r="AF1341" s="212"/>
      <c r="AG1341" s="212" t="s">
        <v>286</v>
      </c>
      <c r="AH1341" s="212"/>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3" x14ac:dyDescent="0.2">
      <c r="A1342" s="219"/>
      <c r="B1342" s="220"/>
      <c r="C1342" s="250" t="s">
        <v>1986</v>
      </c>
      <c r="D1342" s="245"/>
      <c r="E1342" s="245"/>
      <c r="F1342" s="245"/>
      <c r="G1342" s="245"/>
      <c r="H1342" s="222"/>
      <c r="I1342" s="222"/>
      <c r="J1342" s="222"/>
      <c r="K1342" s="222"/>
      <c r="L1342" s="222"/>
      <c r="M1342" s="222"/>
      <c r="N1342" s="221"/>
      <c r="O1342" s="221"/>
      <c r="P1342" s="221"/>
      <c r="Q1342" s="221"/>
      <c r="R1342" s="222"/>
      <c r="S1342" s="222"/>
      <c r="T1342" s="222"/>
      <c r="U1342" s="222"/>
      <c r="V1342" s="222"/>
      <c r="W1342" s="222"/>
      <c r="X1342" s="222"/>
      <c r="Y1342" s="222"/>
      <c r="Z1342" s="212"/>
      <c r="AA1342" s="212"/>
      <c r="AB1342" s="212"/>
      <c r="AC1342" s="212"/>
      <c r="AD1342" s="212"/>
      <c r="AE1342" s="212"/>
      <c r="AF1342" s="212"/>
      <c r="AG1342" s="212" t="s">
        <v>286</v>
      </c>
      <c r="AH1342" s="212"/>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1" x14ac:dyDescent="0.2">
      <c r="A1343" s="236">
        <v>407</v>
      </c>
      <c r="B1343" s="237" t="s">
        <v>1987</v>
      </c>
      <c r="C1343" s="247" t="s">
        <v>1988</v>
      </c>
      <c r="D1343" s="238" t="s">
        <v>492</v>
      </c>
      <c r="E1343" s="239">
        <v>2</v>
      </c>
      <c r="F1343" s="240"/>
      <c r="G1343" s="241">
        <f>ROUND(E1343*F1343,2)</f>
        <v>0</v>
      </c>
      <c r="H1343" s="240"/>
      <c r="I1343" s="241">
        <f>ROUND(E1343*H1343,2)</f>
        <v>0</v>
      </c>
      <c r="J1343" s="240"/>
      <c r="K1343" s="241">
        <f>ROUND(E1343*J1343,2)</f>
        <v>0</v>
      </c>
      <c r="L1343" s="241">
        <v>21</v>
      </c>
      <c r="M1343" s="241">
        <f>G1343*(1+L1343/100)</f>
        <v>0</v>
      </c>
      <c r="N1343" s="239">
        <v>0</v>
      </c>
      <c r="O1343" s="239">
        <f>ROUND(E1343*N1343,2)</f>
        <v>0</v>
      </c>
      <c r="P1343" s="239">
        <v>0</v>
      </c>
      <c r="Q1343" s="239">
        <f>ROUND(E1343*P1343,2)</f>
        <v>0</v>
      </c>
      <c r="R1343" s="241" t="s">
        <v>1976</v>
      </c>
      <c r="S1343" s="241" t="s">
        <v>280</v>
      </c>
      <c r="T1343" s="242" t="s">
        <v>441</v>
      </c>
      <c r="U1343" s="222">
        <v>0.25900000000000001</v>
      </c>
      <c r="V1343" s="222">
        <f>ROUND(E1343*U1343,2)</f>
        <v>0.52</v>
      </c>
      <c r="W1343" s="222"/>
      <c r="X1343" s="222" t="s">
        <v>399</v>
      </c>
      <c r="Y1343" s="222" t="s">
        <v>283</v>
      </c>
      <c r="Z1343" s="212"/>
      <c r="AA1343" s="212"/>
      <c r="AB1343" s="212"/>
      <c r="AC1343" s="212"/>
      <c r="AD1343" s="212"/>
      <c r="AE1343" s="212"/>
      <c r="AF1343" s="212"/>
      <c r="AG1343" s="212" t="s">
        <v>400</v>
      </c>
      <c r="AH1343" s="212"/>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outlineLevel="2" x14ac:dyDescent="0.2">
      <c r="A1344" s="219"/>
      <c r="B1344" s="220"/>
      <c r="C1344" s="264" t="s">
        <v>1989</v>
      </c>
      <c r="D1344" s="256"/>
      <c r="E1344" s="256"/>
      <c r="F1344" s="256"/>
      <c r="G1344" s="256"/>
      <c r="H1344" s="222"/>
      <c r="I1344" s="222"/>
      <c r="J1344" s="222"/>
      <c r="K1344" s="222"/>
      <c r="L1344" s="222"/>
      <c r="M1344" s="222"/>
      <c r="N1344" s="221"/>
      <c r="O1344" s="221"/>
      <c r="P1344" s="221"/>
      <c r="Q1344" s="221"/>
      <c r="R1344" s="222"/>
      <c r="S1344" s="222"/>
      <c r="T1344" s="222"/>
      <c r="U1344" s="222"/>
      <c r="V1344" s="222"/>
      <c r="W1344" s="222"/>
      <c r="X1344" s="222"/>
      <c r="Y1344" s="222"/>
      <c r="Z1344" s="212"/>
      <c r="AA1344" s="212"/>
      <c r="AB1344" s="212"/>
      <c r="AC1344" s="212"/>
      <c r="AD1344" s="212"/>
      <c r="AE1344" s="212"/>
      <c r="AF1344" s="212"/>
      <c r="AG1344" s="212" t="s">
        <v>448</v>
      </c>
      <c r="AH1344" s="212"/>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ht="33.75" outlineLevel="1" x14ac:dyDescent="0.2">
      <c r="A1345" s="257">
        <v>408</v>
      </c>
      <c r="B1345" s="258" t="s">
        <v>1990</v>
      </c>
      <c r="C1345" s="265" t="s">
        <v>1991</v>
      </c>
      <c r="D1345" s="259" t="s">
        <v>492</v>
      </c>
      <c r="E1345" s="260">
        <v>2</v>
      </c>
      <c r="F1345" s="261"/>
      <c r="G1345" s="262">
        <f>ROUND(E1345*F1345,2)</f>
        <v>0</v>
      </c>
      <c r="H1345" s="261"/>
      <c r="I1345" s="262">
        <f>ROUND(E1345*H1345,2)</f>
        <v>0</v>
      </c>
      <c r="J1345" s="261"/>
      <c r="K1345" s="262">
        <f>ROUND(E1345*J1345,2)</f>
        <v>0</v>
      </c>
      <c r="L1345" s="262">
        <v>21</v>
      </c>
      <c r="M1345" s="262">
        <f>G1345*(1+L1345/100)</f>
        <v>0</v>
      </c>
      <c r="N1345" s="260">
        <v>2.0799999999999998E-3</v>
      </c>
      <c r="O1345" s="260">
        <f>ROUND(E1345*N1345,2)</f>
        <v>0</v>
      </c>
      <c r="P1345" s="260">
        <v>0</v>
      </c>
      <c r="Q1345" s="260">
        <f>ROUND(E1345*P1345,2)</f>
        <v>0</v>
      </c>
      <c r="R1345" s="262" t="s">
        <v>1976</v>
      </c>
      <c r="S1345" s="262" t="s">
        <v>280</v>
      </c>
      <c r="T1345" s="263" t="s">
        <v>441</v>
      </c>
      <c r="U1345" s="222">
        <v>0.66</v>
      </c>
      <c r="V1345" s="222">
        <f>ROUND(E1345*U1345,2)</f>
        <v>1.32</v>
      </c>
      <c r="W1345" s="222"/>
      <c r="X1345" s="222" t="s">
        <v>399</v>
      </c>
      <c r="Y1345" s="222" t="s">
        <v>283</v>
      </c>
      <c r="Z1345" s="212"/>
      <c r="AA1345" s="212"/>
      <c r="AB1345" s="212"/>
      <c r="AC1345" s="212"/>
      <c r="AD1345" s="212"/>
      <c r="AE1345" s="212"/>
      <c r="AF1345" s="212"/>
      <c r="AG1345" s="212" t="s">
        <v>400</v>
      </c>
      <c r="AH1345" s="212"/>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1" x14ac:dyDescent="0.2">
      <c r="A1346" s="257">
        <v>409</v>
      </c>
      <c r="B1346" s="258" t="s">
        <v>1992</v>
      </c>
      <c r="C1346" s="265" t="s">
        <v>1993</v>
      </c>
      <c r="D1346" s="259" t="s">
        <v>492</v>
      </c>
      <c r="E1346" s="260">
        <v>2</v>
      </c>
      <c r="F1346" s="261"/>
      <c r="G1346" s="262">
        <f>ROUND(E1346*F1346,2)</f>
        <v>0</v>
      </c>
      <c r="H1346" s="261"/>
      <c r="I1346" s="262">
        <f>ROUND(E1346*H1346,2)</f>
        <v>0</v>
      </c>
      <c r="J1346" s="261"/>
      <c r="K1346" s="262">
        <f>ROUND(E1346*J1346,2)</f>
        <v>0</v>
      </c>
      <c r="L1346" s="262">
        <v>21</v>
      </c>
      <c r="M1346" s="262">
        <f>G1346*(1+L1346/100)</f>
        <v>0</v>
      </c>
      <c r="N1346" s="260">
        <v>1.2999999999999999E-4</v>
      </c>
      <c r="O1346" s="260">
        <f>ROUND(E1346*N1346,2)</f>
        <v>0</v>
      </c>
      <c r="P1346" s="260">
        <v>0</v>
      </c>
      <c r="Q1346" s="260">
        <f>ROUND(E1346*P1346,2)</f>
        <v>0</v>
      </c>
      <c r="R1346" s="262" t="s">
        <v>1976</v>
      </c>
      <c r="S1346" s="262" t="s">
        <v>280</v>
      </c>
      <c r="T1346" s="263" t="s">
        <v>441</v>
      </c>
      <c r="U1346" s="222">
        <v>0.33300000000000002</v>
      </c>
      <c r="V1346" s="222">
        <f>ROUND(E1346*U1346,2)</f>
        <v>0.67</v>
      </c>
      <c r="W1346" s="222"/>
      <c r="X1346" s="222" t="s">
        <v>399</v>
      </c>
      <c r="Y1346" s="222" t="s">
        <v>283</v>
      </c>
      <c r="Z1346" s="212"/>
      <c r="AA1346" s="212"/>
      <c r="AB1346" s="212"/>
      <c r="AC1346" s="212"/>
      <c r="AD1346" s="212"/>
      <c r="AE1346" s="212"/>
      <c r="AF1346" s="212"/>
      <c r="AG1346" s="212" t="s">
        <v>400</v>
      </c>
      <c r="AH1346" s="212"/>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x14ac:dyDescent="0.2">
      <c r="A1347" s="229" t="s">
        <v>275</v>
      </c>
      <c r="B1347" s="230" t="s">
        <v>232</v>
      </c>
      <c r="C1347" s="246" t="s">
        <v>233</v>
      </c>
      <c r="D1347" s="231"/>
      <c r="E1347" s="232"/>
      <c r="F1347" s="233"/>
      <c r="G1347" s="233">
        <f>SUMIF(AG1348:AG1349,"&lt;&gt;NOR",G1348:G1349)</f>
        <v>0</v>
      </c>
      <c r="H1347" s="233"/>
      <c r="I1347" s="233">
        <f>SUM(I1348:I1349)</f>
        <v>0</v>
      </c>
      <c r="J1347" s="233"/>
      <c r="K1347" s="233">
        <f>SUM(K1348:K1349)</f>
        <v>0</v>
      </c>
      <c r="L1347" s="233"/>
      <c r="M1347" s="233">
        <f>SUM(M1348:M1349)</f>
        <v>0</v>
      </c>
      <c r="N1347" s="232"/>
      <c r="O1347" s="232">
        <f>SUM(O1348:O1349)</f>
        <v>0.56999999999999995</v>
      </c>
      <c r="P1347" s="232"/>
      <c r="Q1347" s="232">
        <f>SUM(Q1348:Q1349)</f>
        <v>0</v>
      </c>
      <c r="R1347" s="233"/>
      <c r="S1347" s="233"/>
      <c r="T1347" s="234"/>
      <c r="U1347" s="228"/>
      <c r="V1347" s="228">
        <f>SUM(V1348:V1349)</f>
        <v>14.28</v>
      </c>
      <c r="W1347" s="228"/>
      <c r="X1347" s="228"/>
      <c r="Y1347" s="228"/>
      <c r="AG1347" t="s">
        <v>276</v>
      </c>
    </row>
    <row r="1348" spans="1:60" outlineLevel="1" x14ac:dyDescent="0.2">
      <c r="A1348" s="257">
        <v>410</v>
      </c>
      <c r="B1348" s="258" t="s">
        <v>1994</v>
      </c>
      <c r="C1348" s="265" t="s">
        <v>1995</v>
      </c>
      <c r="D1348" s="259" t="s">
        <v>564</v>
      </c>
      <c r="E1348" s="260">
        <v>34</v>
      </c>
      <c r="F1348" s="261"/>
      <c r="G1348" s="262">
        <f>ROUND(E1348*F1348,2)</f>
        <v>0</v>
      </c>
      <c r="H1348" s="261"/>
      <c r="I1348" s="262">
        <f>ROUND(E1348*H1348,2)</f>
        <v>0</v>
      </c>
      <c r="J1348" s="261"/>
      <c r="K1348" s="262">
        <f>ROUND(E1348*J1348,2)</f>
        <v>0</v>
      </c>
      <c r="L1348" s="262">
        <v>21</v>
      </c>
      <c r="M1348" s="262">
        <f>G1348*(1+L1348/100)</f>
        <v>0</v>
      </c>
      <c r="N1348" s="260">
        <v>0</v>
      </c>
      <c r="O1348" s="260">
        <f>ROUND(E1348*N1348,2)</f>
        <v>0</v>
      </c>
      <c r="P1348" s="260">
        <v>0</v>
      </c>
      <c r="Q1348" s="260">
        <f>ROUND(E1348*P1348,2)</f>
        <v>0</v>
      </c>
      <c r="R1348" s="262"/>
      <c r="S1348" s="262" t="s">
        <v>280</v>
      </c>
      <c r="T1348" s="263" t="s">
        <v>441</v>
      </c>
      <c r="U1348" s="222">
        <v>0.3</v>
      </c>
      <c r="V1348" s="222">
        <f>ROUND(E1348*U1348,2)</f>
        <v>10.199999999999999</v>
      </c>
      <c r="W1348" s="222"/>
      <c r="X1348" s="222" t="s">
        <v>399</v>
      </c>
      <c r="Y1348" s="222" t="s">
        <v>283</v>
      </c>
      <c r="Z1348" s="212"/>
      <c r="AA1348" s="212"/>
      <c r="AB1348" s="212"/>
      <c r="AC1348" s="212"/>
      <c r="AD1348" s="212"/>
      <c r="AE1348" s="212"/>
      <c r="AF1348" s="212"/>
      <c r="AG1348" s="212" t="s">
        <v>400</v>
      </c>
      <c r="AH1348" s="212"/>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outlineLevel="1" x14ac:dyDescent="0.2">
      <c r="A1349" s="257">
        <v>411</v>
      </c>
      <c r="B1349" s="258" t="s">
        <v>1996</v>
      </c>
      <c r="C1349" s="265" t="s">
        <v>1997</v>
      </c>
      <c r="D1349" s="259" t="s">
        <v>564</v>
      </c>
      <c r="E1349" s="260">
        <v>34</v>
      </c>
      <c r="F1349" s="261"/>
      <c r="G1349" s="262">
        <f>ROUND(E1349*F1349,2)</f>
        <v>0</v>
      </c>
      <c r="H1349" s="261"/>
      <c r="I1349" s="262">
        <f>ROUND(E1349*H1349,2)</f>
        <v>0</v>
      </c>
      <c r="J1349" s="261"/>
      <c r="K1349" s="262">
        <f>ROUND(E1349*J1349,2)</f>
        <v>0</v>
      </c>
      <c r="L1349" s="262">
        <v>21</v>
      </c>
      <c r="M1349" s="262">
        <f>G1349*(1+L1349/100)</f>
        <v>0</v>
      </c>
      <c r="N1349" s="260">
        <v>1.685E-2</v>
      </c>
      <c r="O1349" s="260">
        <f>ROUND(E1349*N1349,2)</f>
        <v>0.56999999999999995</v>
      </c>
      <c r="P1349" s="260">
        <v>0</v>
      </c>
      <c r="Q1349" s="260">
        <f>ROUND(E1349*P1349,2)</f>
        <v>0</v>
      </c>
      <c r="R1349" s="262"/>
      <c r="S1349" s="262" t="s">
        <v>280</v>
      </c>
      <c r="T1349" s="263" t="s">
        <v>441</v>
      </c>
      <c r="U1349" s="222">
        <v>0.12</v>
      </c>
      <c r="V1349" s="222">
        <f>ROUND(E1349*U1349,2)</f>
        <v>4.08</v>
      </c>
      <c r="W1349" s="222"/>
      <c r="X1349" s="222" t="s">
        <v>399</v>
      </c>
      <c r="Y1349" s="222" t="s">
        <v>283</v>
      </c>
      <c r="Z1349" s="212"/>
      <c r="AA1349" s="212"/>
      <c r="AB1349" s="212"/>
      <c r="AC1349" s="212"/>
      <c r="AD1349" s="212"/>
      <c r="AE1349" s="212"/>
      <c r="AF1349" s="212"/>
      <c r="AG1349" s="212" t="s">
        <v>400</v>
      </c>
      <c r="AH1349" s="212"/>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x14ac:dyDescent="0.2">
      <c r="A1350" s="229" t="s">
        <v>275</v>
      </c>
      <c r="B1350" s="230" t="s">
        <v>183</v>
      </c>
      <c r="C1350" s="246" t="s">
        <v>184</v>
      </c>
      <c r="D1350" s="231"/>
      <c r="E1350" s="232"/>
      <c r="F1350" s="233"/>
      <c r="G1350" s="233">
        <f>SUMIF(AG1351:AG1354,"&lt;&gt;NOR",G1351:G1354)</f>
        <v>0</v>
      </c>
      <c r="H1350" s="233"/>
      <c r="I1350" s="233">
        <f>SUM(I1351:I1354)</f>
        <v>0</v>
      </c>
      <c r="J1350" s="233"/>
      <c r="K1350" s="233">
        <f>SUM(K1351:K1354)</f>
        <v>0</v>
      </c>
      <c r="L1350" s="233"/>
      <c r="M1350" s="233">
        <f>SUM(M1351:M1354)</f>
        <v>0</v>
      </c>
      <c r="N1350" s="232"/>
      <c r="O1350" s="232">
        <f>SUM(O1351:O1354)</f>
        <v>0.56999999999999995</v>
      </c>
      <c r="P1350" s="232"/>
      <c r="Q1350" s="232">
        <f>SUM(Q1351:Q1354)</f>
        <v>0</v>
      </c>
      <c r="R1350" s="233"/>
      <c r="S1350" s="233"/>
      <c r="T1350" s="234"/>
      <c r="U1350" s="228"/>
      <c r="V1350" s="228">
        <f>SUM(V1351:V1354)</f>
        <v>4.08</v>
      </c>
      <c r="W1350" s="228"/>
      <c r="X1350" s="228"/>
      <c r="Y1350" s="228"/>
      <c r="AG1350" t="s">
        <v>276</v>
      </c>
    </row>
    <row r="1351" spans="1:60" outlineLevel="1" x14ac:dyDescent="0.2">
      <c r="A1351" s="257">
        <v>412</v>
      </c>
      <c r="B1351" s="258" t="s">
        <v>1998</v>
      </c>
      <c r="C1351" s="265" t="s">
        <v>1999</v>
      </c>
      <c r="D1351" s="259" t="s">
        <v>1105</v>
      </c>
      <c r="E1351" s="260">
        <v>2</v>
      </c>
      <c r="F1351" s="261"/>
      <c r="G1351" s="262">
        <f>ROUND(E1351*F1351,2)</f>
        <v>0</v>
      </c>
      <c r="H1351" s="261"/>
      <c r="I1351" s="262">
        <f>ROUND(E1351*H1351,2)</f>
        <v>0</v>
      </c>
      <c r="J1351" s="261"/>
      <c r="K1351" s="262">
        <f>ROUND(E1351*J1351,2)</f>
        <v>0</v>
      </c>
      <c r="L1351" s="262">
        <v>21</v>
      </c>
      <c r="M1351" s="262">
        <f>G1351*(1+L1351/100)</f>
        <v>0</v>
      </c>
      <c r="N1351" s="260">
        <v>0</v>
      </c>
      <c r="O1351" s="260">
        <f>ROUND(E1351*N1351,2)</f>
        <v>0</v>
      </c>
      <c r="P1351" s="260">
        <v>0</v>
      </c>
      <c r="Q1351" s="260">
        <f>ROUND(E1351*P1351,2)</f>
        <v>0</v>
      </c>
      <c r="R1351" s="262"/>
      <c r="S1351" s="262" t="s">
        <v>316</v>
      </c>
      <c r="T1351" s="263" t="s">
        <v>281</v>
      </c>
      <c r="U1351" s="222">
        <v>0</v>
      </c>
      <c r="V1351" s="222">
        <f>ROUND(E1351*U1351,2)</f>
        <v>0</v>
      </c>
      <c r="W1351" s="222"/>
      <c r="X1351" s="222" t="s">
        <v>399</v>
      </c>
      <c r="Y1351" s="222" t="s">
        <v>283</v>
      </c>
      <c r="Z1351" s="212"/>
      <c r="AA1351" s="212"/>
      <c r="AB1351" s="212"/>
      <c r="AC1351" s="212"/>
      <c r="AD1351" s="212"/>
      <c r="AE1351" s="212"/>
      <c r="AF1351" s="212"/>
      <c r="AG1351" s="212" t="s">
        <v>400</v>
      </c>
      <c r="AH1351" s="212"/>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outlineLevel="1" x14ac:dyDescent="0.2">
      <c r="A1352" s="257">
        <v>413</v>
      </c>
      <c r="B1352" s="258" t="s">
        <v>2000</v>
      </c>
      <c r="C1352" s="265" t="s">
        <v>2001</v>
      </c>
      <c r="D1352" s="259" t="s">
        <v>564</v>
      </c>
      <c r="E1352" s="260">
        <v>34</v>
      </c>
      <c r="F1352" s="261"/>
      <c r="G1352" s="262">
        <f>ROUND(E1352*F1352,2)</f>
        <v>0</v>
      </c>
      <c r="H1352" s="261"/>
      <c r="I1352" s="262">
        <f>ROUND(E1352*H1352,2)</f>
        <v>0</v>
      </c>
      <c r="J1352" s="261"/>
      <c r="K1352" s="262">
        <f>ROUND(E1352*J1352,2)</f>
        <v>0</v>
      </c>
      <c r="L1352" s="262">
        <v>21</v>
      </c>
      <c r="M1352" s="262">
        <f>G1352*(1+L1352/100)</f>
        <v>0</v>
      </c>
      <c r="N1352" s="260">
        <v>1.685E-2</v>
      </c>
      <c r="O1352" s="260">
        <f>ROUND(E1352*N1352,2)</f>
        <v>0.56999999999999995</v>
      </c>
      <c r="P1352" s="260">
        <v>0</v>
      </c>
      <c r="Q1352" s="260">
        <f>ROUND(E1352*P1352,2)</f>
        <v>0</v>
      </c>
      <c r="R1352" s="262"/>
      <c r="S1352" s="262" t="s">
        <v>316</v>
      </c>
      <c r="T1352" s="263" t="s">
        <v>281</v>
      </c>
      <c r="U1352" s="222">
        <v>0.12</v>
      </c>
      <c r="V1352" s="222">
        <f>ROUND(E1352*U1352,2)</f>
        <v>4.08</v>
      </c>
      <c r="W1352" s="222"/>
      <c r="X1352" s="222" t="s">
        <v>399</v>
      </c>
      <c r="Y1352" s="222" t="s">
        <v>283</v>
      </c>
      <c r="Z1352" s="212"/>
      <c r="AA1352" s="212"/>
      <c r="AB1352" s="212"/>
      <c r="AC1352" s="212"/>
      <c r="AD1352" s="212"/>
      <c r="AE1352" s="212"/>
      <c r="AF1352" s="212"/>
      <c r="AG1352" s="212" t="s">
        <v>400</v>
      </c>
      <c r="AH1352" s="212"/>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2"/>
      <c r="BH1352" s="212"/>
    </row>
    <row r="1353" spans="1:60" ht="22.5" outlineLevel="1" x14ac:dyDescent="0.2">
      <c r="A1353" s="257">
        <v>414</v>
      </c>
      <c r="B1353" s="258" t="s">
        <v>2002</v>
      </c>
      <c r="C1353" s="265" t="s">
        <v>2003</v>
      </c>
      <c r="D1353" s="259" t="s">
        <v>492</v>
      </c>
      <c r="E1353" s="260">
        <v>3</v>
      </c>
      <c r="F1353" s="261"/>
      <c r="G1353" s="262">
        <f>ROUND(E1353*F1353,2)</f>
        <v>0</v>
      </c>
      <c r="H1353" s="261"/>
      <c r="I1353" s="262">
        <f>ROUND(E1353*H1353,2)</f>
        <v>0</v>
      </c>
      <c r="J1353" s="261"/>
      <c r="K1353" s="262">
        <f>ROUND(E1353*J1353,2)</f>
        <v>0</v>
      </c>
      <c r="L1353" s="262">
        <v>21</v>
      </c>
      <c r="M1353" s="262">
        <f>G1353*(1+L1353/100)</f>
        <v>0</v>
      </c>
      <c r="N1353" s="260">
        <v>2.2000000000000001E-4</v>
      </c>
      <c r="O1353" s="260">
        <f>ROUND(E1353*N1353,2)</f>
        <v>0</v>
      </c>
      <c r="P1353" s="260">
        <v>0</v>
      </c>
      <c r="Q1353" s="260">
        <f>ROUND(E1353*P1353,2)</f>
        <v>0</v>
      </c>
      <c r="R1353" s="262" t="s">
        <v>889</v>
      </c>
      <c r="S1353" s="262" t="s">
        <v>280</v>
      </c>
      <c r="T1353" s="263" t="s">
        <v>441</v>
      </c>
      <c r="U1353" s="222">
        <v>0</v>
      </c>
      <c r="V1353" s="222">
        <f>ROUND(E1353*U1353,2)</f>
        <v>0</v>
      </c>
      <c r="W1353" s="222"/>
      <c r="X1353" s="222" t="s">
        <v>831</v>
      </c>
      <c r="Y1353" s="222" t="s">
        <v>283</v>
      </c>
      <c r="Z1353" s="212"/>
      <c r="AA1353" s="212"/>
      <c r="AB1353" s="212"/>
      <c r="AC1353" s="212"/>
      <c r="AD1353" s="212"/>
      <c r="AE1353" s="212"/>
      <c r="AF1353" s="212"/>
      <c r="AG1353" s="212" t="s">
        <v>832</v>
      </c>
      <c r="AH1353" s="212"/>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1" x14ac:dyDescent="0.2">
      <c r="A1354" s="257">
        <v>415</v>
      </c>
      <c r="B1354" s="258" t="s">
        <v>2004</v>
      </c>
      <c r="C1354" s="265" t="s">
        <v>2005</v>
      </c>
      <c r="D1354" s="259" t="s">
        <v>492</v>
      </c>
      <c r="E1354" s="260">
        <v>6</v>
      </c>
      <c r="F1354" s="261"/>
      <c r="G1354" s="262">
        <f>ROUND(E1354*F1354,2)</f>
        <v>0</v>
      </c>
      <c r="H1354" s="261"/>
      <c r="I1354" s="262">
        <f>ROUND(E1354*H1354,2)</f>
        <v>0</v>
      </c>
      <c r="J1354" s="261"/>
      <c r="K1354" s="262">
        <f>ROUND(E1354*J1354,2)</f>
        <v>0</v>
      </c>
      <c r="L1354" s="262">
        <v>21</v>
      </c>
      <c r="M1354" s="262">
        <f>G1354*(1+L1354/100)</f>
        <v>0</v>
      </c>
      <c r="N1354" s="260">
        <v>1.3999999999999999E-4</v>
      </c>
      <c r="O1354" s="260">
        <f>ROUND(E1354*N1354,2)</f>
        <v>0</v>
      </c>
      <c r="P1354" s="260">
        <v>0</v>
      </c>
      <c r="Q1354" s="260">
        <f>ROUND(E1354*P1354,2)</f>
        <v>0</v>
      </c>
      <c r="R1354" s="262" t="s">
        <v>889</v>
      </c>
      <c r="S1354" s="262" t="s">
        <v>280</v>
      </c>
      <c r="T1354" s="263" t="s">
        <v>441</v>
      </c>
      <c r="U1354" s="222">
        <v>0</v>
      </c>
      <c r="V1354" s="222">
        <f>ROUND(E1354*U1354,2)</f>
        <v>0</v>
      </c>
      <c r="W1354" s="222"/>
      <c r="X1354" s="222" t="s">
        <v>831</v>
      </c>
      <c r="Y1354" s="222" t="s">
        <v>283</v>
      </c>
      <c r="Z1354" s="212"/>
      <c r="AA1354" s="212"/>
      <c r="AB1354" s="212"/>
      <c r="AC1354" s="212"/>
      <c r="AD1354" s="212"/>
      <c r="AE1354" s="212"/>
      <c r="AF1354" s="212"/>
      <c r="AG1354" s="212" t="s">
        <v>832</v>
      </c>
      <c r="AH1354" s="212"/>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x14ac:dyDescent="0.2">
      <c r="A1355" s="229" t="s">
        <v>275</v>
      </c>
      <c r="B1355" s="230" t="s">
        <v>186</v>
      </c>
      <c r="C1355" s="246" t="s">
        <v>187</v>
      </c>
      <c r="D1355" s="231"/>
      <c r="E1355" s="232"/>
      <c r="F1355" s="233"/>
      <c r="G1355" s="233">
        <f>SUMIF(AG1356:AG1368,"&lt;&gt;NOR",G1356:G1368)</f>
        <v>0</v>
      </c>
      <c r="H1355" s="233"/>
      <c r="I1355" s="233">
        <f>SUM(I1356:I1368)</f>
        <v>0</v>
      </c>
      <c r="J1355" s="233"/>
      <c r="K1355" s="233">
        <f>SUM(K1356:K1368)</f>
        <v>0</v>
      </c>
      <c r="L1355" s="233"/>
      <c r="M1355" s="233">
        <f>SUM(M1356:M1368)</f>
        <v>0</v>
      </c>
      <c r="N1355" s="232"/>
      <c r="O1355" s="232">
        <f>SUM(O1356:O1368)</f>
        <v>0.04</v>
      </c>
      <c r="P1355" s="232"/>
      <c r="Q1355" s="232">
        <f>SUM(Q1356:Q1368)</f>
        <v>0</v>
      </c>
      <c r="R1355" s="233"/>
      <c r="S1355" s="233"/>
      <c r="T1355" s="234"/>
      <c r="U1355" s="228"/>
      <c r="V1355" s="228">
        <f>SUM(V1356:V1368)</f>
        <v>28.9</v>
      </c>
      <c r="W1355" s="228"/>
      <c r="X1355" s="228"/>
      <c r="Y1355" s="228"/>
      <c r="AG1355" t="s">
        <v>276</v>
      </c>
    </row>
    <row r="1356" spans="1:60" outlineLevel="1" x14ac:dyDescent="0.2">
      <c r="A1356" s="257">
        <v>416</v>
      </c>
      <c r="B1356" s="258" t="s">
        <v>2006</v>
      </c>
      <c r="C1356" s="265" t="s">
        <v>2007</v>
      </c>
      <c r="D1356" s="259" t="s">
        <v>492</v>
      </c>
      <c r="E1356" s="260">
        <v>4</v>
      </c>
      <c r="F1356" s="261"/>
      <c r="G1356" s="262">
        <f>ROUND(E1356*F1356,2)</f>
        <v>0</v>
      </c>
      <c r="H1356" s="261"/>
      <c r="I1356" s="262">
        <f>ROUND(E1356*H1356,2)</f>
        <v>0</v>
      </c>
      <c r="J1356" s="261"/>
      <c r="K1356" s="262">
        <f>ROUND(E1356*J1356,2)</f>
        <v>0</v>
      </c>
      <c r="L1356" s="262">
        <v>21</v>
      </c>
      <c r="M1356" s="262">
        <f>G1356*(1+L1356/100)</f>
        <v>0</v>
      </c>
      <c r="N1356" s="260">
        <v>6.0200000000000002E-3</v>
      </c>
      <c r="O1356" s="260">
        <f>ROUND(E1356*N1356,2)</f>
        <v>0.02</v>
      </c>
      <c r="P1356" s="260">
        <v>0</v>
      </c>
      <c r="Q1356" s="260">
        <f>ROUND(E1356*P1356,2)</f>
        <v>0</v>
      </c>
      <c r="R1356" s="262" t="s">
        <v>1976</v>
      </c>
      <c r="S1356" s="262" t="s">
        <v>280</v>
      </c>
      <c r="T1356" s="263" t="s">
        <v>441</v>
      </c>
      <c r="U1356" s="222">
        <v>0.69899999999999995</v>
      </c>
      <c r="V1356" s="222">
        <f>ROUND(E1356*U1356,2)</f>
        <v>2.8</v>
      </c>
      <c r="W1356" s="222"/>
      <c r="X1356" s="222" t="s">
        <v>399</v>
      </c>
      <c r="Y1356" s="222" t="s">
        <v>283</v>
      </c>
      <c r="Z1356" s="212"/>
      <c r="AA1356" s="212"/>
      <c r="AB1356" s="212"/>
      <c r="AC1356" s="212"/>
      <c r="AD1356" s="212"/>
      <c r="AE1356" s="212"/>
      <c r="AF1356" s="212"/>
      <c r="AG1356" s="212" t="s">
        <v>400</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ht="22.5" outlineLevel="1" x14ac:dyDescent="0.2">
      <c r="A1357" s="236">
        <v>417</v>
      </c>
      <c r="B1357" s="237" t="s">
        <v>2008</v>
      </c>
      <c r="C1357" s="247" t="s">
        <v>2009</v>
      </c>
      <c r="D1357" s="238" t="s">
        <v>564</v>
      </c>
      <c r="E1357" s="239">
        <v>36</v>
      </c>
      <c r="F1357" s="240"/>
      <c r="G1357" s="241">
        <f>ROUND(E1357*F1357,2)</f>
        <v>0</v>
      </c>
      <c r="H1357" s="240"/>
      <c r="I1357" s="241">
        <f>ROUND(E1357*H1357,2)</f>
        <v>0</v>
      </c>
      <c r="J1357" s="240"/>
      <c r="K1357" s="241">
        <f>ROUND(E1357*J1357,2)</f>
        <v>0</v>
      </c>
      <c r="L1357" s="241">
        <v>21</v>
      </c>
      <c r="M1357" s="241">
        <f>G1357*(1+L1357/100)</f>
        <v>0</v>
      </c>
      <c r="N1357" s="239">
        <v>4.6000000000000001E-4</v>
      </c>
      <c r="O1357" s="239">
        <f>ROUND(E1357*N1357,2)</f>
        <v>0.02</v>
      </c>
      <c r="P1357" s="239">
        <v>0</v>
      </c>
      <c r="Q1357" s="239">
        <f>ROUND(E1357*P1357,2)</f>
        <v>0</v>
      </c>
      <c r="R1357" s="241" t="s">
        <v>1976</v>
      </c>
      <c r="S1357" s="241" t="s">
        <v>280</v>
      </c>
      <c r="T1357" s="242" t="s">
        <v>441</v>
      </c>
      <c r="U1357" s="222">
        <v>0.52200000000000002</v>
      </c>
      <c r="V1357" s="222">
        <f>ROUND(E1357*U1357,2)</f>
        <v>18.79</v>
      </c>
      <c r="W1357" s="222"/>
      <c r="X1357" s="222" t="s">
        <v>399</v>
      </c>
      <c r="Y1357" s="222" t="s">
        <v>283</v>
      </c>
      <c r="Z1357" s="212"/>
      <c r="AA1357" s="212"/>
      <c r="AB1357" s="212"/>
      <c r="AC1357" s="212"/>
      <c r="AD1357" s="212"/>
      <c r="AE1357" s="212"/>
      <c r="AF1357" s="212"/>
      <c r="AG1357" s="212" t="s">
        <v>400</v>
      </c>
      <c r="AH1357" s="212"/>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outlineLevel="2" x14ac:dyDescent="0.2">
      <c r="A1358" s="219"/>
      <c r="B1358" s="220"/>
      <c r="C1358" s="264" t="s">
        <v>2010</v>
      </c>
      <c r="D1358" s="256"/>
      <c r="E1358" s="256"/>
      <c r="F1358" s="256"/>
      <c r="G1358" s="256"/>
      <c r="H1358" s="222"/>
      <c r="I1358" s="222"/>
      <c r="J1358" s="222"/>
      <c r="K1358" s="222"/>
      <c r="L1358" s="222"/>
      <c r="M1358" s="222"/>
      <c r="N1358" s="221"/>
      <c r="O1358" s="221"/>
      <c r="P1358" s="221"/>
      <c r="Q1358" s="221"/>
      <c r="R1358" s="222"/>
      <c r="S1358" s="222"/>
      <c r="T1358" s="222"/>
      <c r="U1358" s="222"/>
      <c r="V1358" s="222"/>
      <c r="W1358" s="222"/>
      <c r="X1358" s="222"/>
      <c r="Y1358" s="222"/>
      <c r="Z1358" s="212"/>
      <c r="AA1358" s="212"/>
      <c r="AB1358" s="212"/>
      <c r="AC1358" s="212"/>
      <c r="AD1358" s="212"/>
      <c r="AE1358" s="212"/>
      <c r="AF1358" s="212"/>
      <c r="AG1358" s="212" t="s">
        <v>448</v>
      </c>
      <c r="AH1358" s="212"/>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2" x14ac:dyDescent="0.2">
      <c r="A1359" s="219"/>
      <c r="B1359" s="220"/>
      <c r="C1359" s="250" t="s">
        <v>2011</v>
      </c>
      <c r="D1359" s="245"/>
      <c r="E1359" s="245"/>
      <c r="F1359" s="245"/>
      <c r="G1359" s="245"/>
      <c r="H1359" s="222"/>
      <c r="I1359" s="222"/>
      <c r="J1359" s="222"/>
      <c r="K1359" s="222"/>
      <c r="L1359" s="222"/>
      <c r="M1359" s="222"/>
      <c r="N1359" s="221"/>
      <c r="O1359" s="221"/>
      <c r="P1359" s="221"/>
      <c r="Q1359" s="221"/>
      <c r="R1359" s="222"/>
      <c r="S1359" s="222"/>
      <c r="T1359" s="222"/>
      <c r="U1359" s="222"/>
      <c r="V1359" s="222"/>
      <c r="W1359" s="222"/>
      <c r="X1359" s="222"/>
      <c r="Y1359" s="222"/>
      <c r="Z1359" s="212"/>
      <c r="AA1359" s="212"/>
      <c r="AB1359" s="212"/>
      <c r="AC1359" s="212"/>
      <c r="AD1359" s="212"/>
      <c r="AE1359" s="212"/>
      <c r="AF1359" s="212"/>
      <c r="AG1359" s="212" t="s">
        <v>286</v>
      </c>
      <c r="AH1359" s="212"/>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3" x14ac:dyDescent="0.2">
      <c r="A1360" s="219"/>
      <c r="B1360" s="220"/>
      <c r="C1360" s="250" t="s">
        <v>2012</v>
      </c>
      <c r="D1360" s="245"/>
      <c r="E1360" s="245"/>
      <c r="F1360" s="245"/>
      <c r="G1360" s="245"/>
      <c r="H1360" s="222"/>
      <c r="I1360" s="222"/>
      <c r="J1360" s="222"/>
      <c r="K1360" s="222"/>
      <c r="L1360" s="222"/>
      <c r="M1360" s="222"/>
      <c r="N1360" s="221"/>
      <c r="O1360" s="221"/>
      <c r="P1360" s="221"/>
      <c r="Q1360" s="221"/>
      <c r="R1360" s="222"/>
      <c r="S1360" s="222"/>
      <c r="T1360" s="222"/>
      <c r="U1360" s="222"/>
      <c r="V1360" s="222"/>
      <c r="W1360" s="222"/>
      <c r="X1360" s="222"/>
      <c r="Y1360" s="222"/>
      <c r="Z1360" s="212"/>
      <c r="AA1360" s="212"/>
      <c r="AB1360" s="212"/>
      <c r="AC1360" s="212"/>
      <c r="AD1360" s="212"/>
      <c r="AE1360" s="212"/>
      <c r="AF1360" s="212"/>
      <c r="AG1360" s="212" t="s">
        <v>286</v>
      </c>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ht="22.5" outlineLevel="1" x14ac:dyDescent="0.2">
      <c r="A1361" s="236">
        <v>418</v>
      </c>
      <c r="B1361" s="237" t="s">
        <v>2013</v>
      </c>
      <c r="C1361" s="247" t="s">
        <v>2014</v>
      </c>
      <c r="D1361" s="238" t="s">
        <v>564</v>
      </c>
      <c r="E1361" s="239">
        <v>18</v>
      </c>
      <c r="F1361" s="240"/>
      <c r="G1361" s="241">
        <f>ROUND(E1361*F1361,2)</f>
        <v>0</v>
      </c>
      <c r="H1361" s="240"/>
      <c r="I1361" s="241">
        <f>ROUND(E1361*H1361,2)</f>
        <v>0</v>
      </c>
      <c r="J1361" s="240"/>
      <c r="K1361" s="241">
        <f>ROUND(E1361*J1361,2)</f>
        <v>0</v>
      </c>
      <c r="L1361" s="241">
        <v>21</v>
      </c>
      <c r="M1361" s="241">
        <f>G1361*(1+L1361/100)</f>
        <v>0</v>
      </c>
      <c r="N1361" s="239">
        <v>2.0000000000000002E-5</v>
      </c>
      <c r="O1361" s="239">
        <f>ROUND(E1361*N1361,2)</f>
        <v>0</v>
      </c>
      <c r="P1361" s="239">
        <v>0</v>
      </c>
      <c r="Q1361" s="239">
        <f>ROUND(E1361*P1361,2)</f>
        <v>0</v>
      </c>
      <c r="R1361" s="241" t="s">
        <v>1976</v>
      </c>
      <c r="S1361" s="241" t="s">
        <v>280</v>
      </c>
      <c r="T1361" s="242" t="s">
        <v>441</v>
      </c>
      <c r="U1361" s="222">
        <v>0.129</v>
      </c>
      <c r="V1361" s="222">
        <f>ROUND(E1361*U1361,2)</f>
        <v>2.3199999999999998</v>
      </c>
      <c r="W1361" s="222"/>
      <c r="X1361" s="222" t="s">
        <v>399</v>
      </c>
      <c r="Y1361" s="222" t="s">
        <v>283</v>
      </c>
      <c r="Z1361" s="212"/>
      <c r="AA1361" s="212"/>
      <c r="AB1361" s="212"/>
      <c r="AC1361" s="212"/>
      <c r="AD1361" s="212"/>
      <c r="AE1361" s="212"/>
      <c r="AF1361" s="212"/>
      <c r="AG1361" s="212" t="s">
        <v>400</v>
      </c>
      <c r="AH1361" s="212"/>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2" x14ac:dyDescent="0.2">
      <c r="A1362" s="219"/>
      <c r="B1362" s="220"/>
      <c r="C1362" s="248" t="s">
        <v>2015</v>
      </c>
      <c r="D1362" s="244"/>
      <c r="E1362" s="244"/>
      <c r="F1362" s="244"/>
      <c r="G1362" s="244"/>
      <c r="H1362" s="222"/>
      <c r="I1362" s="222"/>
      <c r="J1362" s="222"/>
      <c r="K1362" s="222"/>
      <c r="L1362" s="222"/>
      <c r="M1362" s="222"/>
      <c r="N1362" s="221"/>
      <c r="O1362" s="221"/>
      <c r="P1362" s="221"/>
      <c r="Q1362" s="221"/>
      <c r="R1362" s="222"/>
      <c r="S1362" s="222"/>
      <c r="T1362" s="222"/>
      <c r="U1362" s="222"/>
      <c r="V1362" s="222"/>
      <c r="W1362" s="222"/>
      <c r="X1362" s="222"/>
      <c r="Y1362" s="222"/>
      <c r="Z1362" s="212"/>
      <c r="AA1362" s="212"/>
      <c r="AB1362" s="212"/>
      <c r="AC1362" s="212"/>
      <c r="AD1362" s="212"/>
      <c r="AE1362" s="212"/>
      <c r="AF1362" s="212"/>
      <c r="AG1362" s="212" t="s">
        <v>286</v>
      </c>
      <c r="AH1362" s="212"/>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ht="22.5" outlineLevel="1" x14ac:dyDescent="0.2">
      <c r="A1363" s="236">
        <v>419</v>
      </c>
      <c r="B1363" s="237" t="s">
        <v>2016</v>
      </c>
      <c r="C1363" s="247" t="s">
        <v>2017</v>
      </c>
      <c r="D1363" s="238" t="s">
        <v>564</v>
      </c>
      <c r="E1363" s="239">
        <v>18</v>
      </c>
      <c r="F1363" s="240"/>
      <c r="G1363" s="241">
        <f>ROUND(E1363*F1363,2)</f>
        <v>0</v>
      </c>
      <c r="H1363" s="240"/>
      <c r="I1363" s="241">
        <f>ROUND(E1363*H1363,2)</f>
        <v>0</v>
      </c>
      <c r="J1363" s="240"/>
      <c r="K1363" s="241">
        <f>ROUND(E1363*J1363,2)</f>
        <v>0</v>
      </c>
      <c r="L1363" s="241">
        <v>21</v>
      </c>
      <c r="M1363" s="241">
        <f>G1363*(1+L1363/100)</f>
        <v>0</v>
      </c>
      <c r="N1363" s="239">
        <v>3.0000000000000001E-5</v>
      </c>
      <c r="O1363" s="239">
        <f>ROUND(E1363*N1363,2)</f>
        <v>0</v>
      </c>
      <c r="P1363" s="239">
        <v>0</v>
      </c>
      <c r="Q1363" s="239">
        <f>ROUND(E1363*P1363,2)</f>
        <v>0</v>
      </c>
      <c r="R1363" s="241" t="s">
        <v>1976</v>
      </c>
      <c r="S1363" s="241" t="s">
        <v>280</v>
      </c>
      <c r="T1363" s="242" t="s">
        <v>441</v>
      </c>
      <c r="U1363" s="222">
        <v>0.129</v>
      </c>
      <c r="V1363" s="222">
        <f>ROUND(E1363*U1363,2)</f>
        <v>2.3199999999999998</v>
      </c>
      <c r="W1363" s="222"/>
      <c r="X1363" s="222" t="s">
        <v>399</v>
      </c>
      <c r="Y1363" s="222" t="s">
        <v>283</v>
      </c>
      <c r="Z1363" s="212"/>
      <c r="AA1363" s="212"/>
      <c r="AB1363" s="212"/>
      <c r="AC1363" s="212"/>
      <c r="AD1363" s="212"/>
      <c r="AE1363" s="212"/>
      <c r="AF1363" s="212"/>
      <c r="AG1363" s="212" t="s">
        <v>400</v>
      </c>
      <c r="AH1363" s="212"/>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2" x14ac:dyDescent="0.2">
      <c r="A1364" s="219"/>
      <c r="B1364" s="220"/>
      <c r="C1364" s="248" t="s">
        <v>2015</v>
      </c>
      <c r="D1364" s="244"/>
      <c r="E1364" s="244"/>
      <c r="F1364" s="244"/>
      <c r="G1364" s="244"/>
      <c r="H1364" s="222"/>
      <c r="I1364" s="222"/>
      <c r="J1364" s="222"/>
      <c r="K1364" s="222"/>
      <c r="L1364" s="222"/>
      <c r="M1364" s="222"/>
      <c r="N1364" s="221"/>
      <c r="O1364" s="221"/>
      <c r="P1364" s="221"/>
      <c r="Q1364" s="221"/>
      <c r="R1364" s="222"/>
      <c r="S1364" s="222"/>
      <c r="T1364" s="222"/>
      <c r="U1364" s="222"/>
      <c r="V1364" s="222"/>
      <c r="W1364" s="222"/>
      <c r="X1364" s="222"/>
      <c r="Y1364" s="222"/>
      <c r="Z1364" s="212"/>
      <c r="AA1364" s="212"/>
      <c r="AB1364" s="212"/>
      <c r="AC1364" s="212"/>
      <c r="AD1364" s="212"/>
      <c r="AE1364" s="212"/>
      <c r="AF1364" s="212"/>
      <c r="AG1364" s="212" t="s">
        <v>286</v>
      </c>
      <c r="AH1364" s="212"/>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ht="22.5" outlineLevel="1" x14ac:dyDescent="0.2">
      <c r="A1365" s="236">
        <v>420</v>
      </c>
      <c r="B1365" s="237" t="s">
        <v>2018</v>
      </c>
      <c r="C1365" s="247" t="s">
        <v>2019</v>
      </c>
      <c r="D1365" s="238" t="s">
        <v>492</v>
      </c>
      <c r="E1365" s="239">
        <v>6</v>
      </c>
      <c r="F1365" s="240"/>
      <c r="G1365" s="241">
        <f>ROUND(E1365*F1365,2)</f>
        <v>0</v>
      </c>
      <c r="H1365" s="240"/>
      <c r="I1365" s="241">
        <f>ROUND(E1365*H1365,2)</f>
        <v>0</v>
      </c>
      <c r="J1365" s="240"/>
      <c r="K1365" s="241">
        <f>ROUND(E1365*J1365,2)</f>
        <v>0</v>
      </c>
      <c r="L1365" s="241">
        <v>21</v>
      </c>
      <c r="M1365" s="241">
        <f>G1365*(1+L1365/100)</f>
        <v>0</v>
      </c>
      <c r="N1365" s="239">
        <v>6.3000000000000003E-4</v>
      </c>
      <c r="O1365" s="239">
        <f>ROUND(E1365*N1365,2)</f>
        <v>0</v>
      </c>
      <c r="P1365" s="239">
        <v>0</v>
      </c>
      <c r="Q1365" s="239">
        <f>ROUND(E1365*P1365,2)</f>
        <v>0</v>
      </c>
      <c r="R1365" s="241" t="s">
        <v>1976</v>
      </c>
      <c r="S1365" s="241" t="s">
        <v>280</v>
      </c>
      <c r="T1365" s="242" t="s">
        <v>441</v>
      </c>
      <c r="U1365" s="222">
        <v>0.27200000000000002</v>
      </c>
      <c r="V1365" s="222">
        <f>ROUND(E1365*U1365,2)</f>
        <v>1.63</v>
      </c>
      <c r="W1365" s="222"/>
      <c r="X1365" s="222" t="s">
        <v>399</v>
      </c>
      <c r="Y1365" s="222" t="s">
        <v>283</v>
      </c>
      <c r="Z1365" s="212"/>
      <c r="AA1365" s="212"/>
      <c r="AB1365" s="212"/>
      <c r="AC1365" s="212"/>
      <c r="AD1365" s="212"/>
      <c r="AE1365" s="212"/>
      <c r="AF1365" s="212"/>
      <c r="AG1365" s="212" t="s">
        <v>400</v>
      </c>
      <c r="AH1365" s="212"/>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2" x14ac:dyDescent="0.2">
      <c r="A1366" s="219"/>
      <c r="B1366" s="220"/>
      <c r="C1366" s="248" t="s">
        <v>2020</v>
      </c>
      <c r="D1366" s="244"/>
      <c r="E1366" s="244"/>
      <c r="F1366" s="244"/>
      <c r="G1366" s="244"/>
      <c r="H1366" s="222"/>
      <c r="I1366" s="222"/>
      <c r="J1366" s="222"/>
      <c r="K1366" s="222"/>
      <c r="L1366" s="222"/>
      <c r="M1366" s="222"/>
      <c r="N1366" s="221"/>
      <c r="O1366" s="221"/>
      <c r="P1366" s="221"/>
      <c r="Q1366" s="221"/>
      <c r="R1366" s="222"/>
      <c r="S1366" s="222"/>
      <c r="T1366" s="222"/>
      <c r="U1366" s="222"/>
      <c r="V1366" s="222"/>
      <c r="W1366" s="222"/>
      <c r="X1366" s="222"/>
      <c r="Y1366" s="222"/>
      <c r="Z1366" s="212"/>
      <c r="AA1366" s="212"/>
      <c r="AB1366" s="212"/>
      <c r="AC1366" s="212"/>
      <c r="AD1366" s="212"/>
      <c r="AE1366" s="212"/>
      <c r="AF1366" s="212"/>
      <c r="AG1366" s="212" t="s">
        <v>286</v>
      </c>
      <c r="AH1366" s="212"/>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1" x14ac:dyDescent="0.2">
      <c r="A1367" s="236">
        <v>421</v>
      </c>
      <c r="B1367" s="237" t="s">
        <v>2021</v>
      </c>
      <c r="C1367" s="247" t="s">
        <v>2022</v>
      </c>
      <c r="D1367" s="238" t="s">
        <v>564</v>
      </c>
      <c r="E1367" s="239">
        <v>36</v>
      </c>
      <c r="F1367" s="240"/>
      <c r="G1367" s="241">
        <f>ROUND(E1367*F1367,2)</f>
        <v>0</v>
      </c>
      <c r="H1367" s="240"/>
      <c r="I1367" s="241">
        <f>ROUND(E1367*H1367,2)</f>
        <v>0</v>
      </c>
      <c r="J1367" s="240"/>
      <c r="K1367" s="241">
        <f>ROUND(E1367*J1367,2)</f>
        <v>0</v>
      </c>
      <c r="L1367" s="241">
        <v>21</v>
      </c>
      <c r="M1367" s="241">
        <f>G1367*(1+L1367/100)</f>
        <v>0</v>
      </c>
      <c r="N1367" s="239">
        <v>0</v>
      </c>
      <c r="O1367" s="239">
        <f>ROUND(E1367*N1367,2)</f>
        <v>0</v>
      </c>
      <c r="P1367" s="239">
        <v>0</v>
      </c>
      <c r="Q1367" s="239">
        <f>ROUND(E1367*P1367,2)</f>
        <v>0</v>
      </c>
      <c r="R1367" s="241" t="s">
        <v>1976</v>
      </c>
      <c r="S1367" s="241" t="s">
        <v>280</v>
      </c>
      <c r="T1367" s="242" t="s">
        <v>441</v>
      </c>
      <c r="U1367" s="222">
        <v>2.9000000000000001E-2</v>
      </c>
      <c r="V1367" s="222">
        <f>ROUND(E1367*U1367,2)</f>
        <v>1.04</v>
      </c>
      <c r="W1367" s="222"/>
      <c r="X1367" s="222" t="s">
        <v>399</v>
      </c>
      <c r="Y1367" s="222" t="s">
        <v>283</v>
      </c>
      <c r="Z1367" s="212"/>
      <c r="AA1367" s="212"/>
      <c r="AB1367" s="212"/>
      <c r="AC1367" s="212"/>
      <c r="AD1367" s="212"/>
      <c r="AE1367" s="212"/>
      <c r="AF1367" s="212"/>
      <c r="AG1367" s="212" t="s">
        <v>400</v>
      </c>
      <c r="AH1367" s="212"/>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2" x14ac:dyDescent="0.2">
      <c r="A1368" s="219"/>
      <c r="B1368" s="220"/>
      <c r="C1368" s="248" t="s">
        <v>2023</v>
      </c>
      <c r="D1368" s="244"/>
      <c r="E1368" s="244"/>
      <c r="F1368" s="244"/>
      <c r="G1368" s="244"/>
      <c r="H1368" s="222"/>
      <c r="I1368" s="222"/>
      <c r="J1368" s="222"/>
      <c r="K1368" s="222"/>
      <c r="L1368" s="222"/>
      <c r="M1368" s="222"/>
      <c r="N1368" s="221"/>
      <c r="O1368" s="221"/>
      <c r="P1368" s="221"/>
      <c r="Q1368" s="221"/>
      <c r="R1368" s="222"/>
      <c r="S1368" s="222"/>
      <c r="T1368" s="222"/>
      <c r="U1368" s="222"/>
      <c r="V1368" s="222"/>
      <c r="W1368" s="222"/>
      <c r="X1368" s="222"/>
      <c r="Y1368" s="222"/>
      <c r="Z1368" s="212"/>
      <c r="AA1368" s="212"/>
      <c r="AB1368" s="212"/>
      <c r="AC1368" s="212"/>
      <c r="AD1368" s="212"/>
      <c r="AE1368" s="212"/>
      <c r="AF1368" s="212"/>
      <c r="AG1368" s="212" t="s">
        <v>286</v>
      </c>
      <c r="AH1368" s="212"/>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x14ac:dyDescent="0.2">
      <c r="A1369" s="229" t="s">
        <v>275</v>
      </c>
      <c r="B1369" s="230" t="s">
        <v>188</v>
      </c>
      <c r="C1369" s="246" t="s">
        <v>189</v>
      </c>
      <c r="D1369" s="231"/>
      <c r="E1369" s="232"/>
      <c r="F1369" s="233"/>
      <c r="G1369" s="233">
        <f>SUMIF(AG1370:AG1372,"&lt;&gt;NOR",G1370:G1372)</f>
        <v>0</v>
      </c>
      <c r="H1369" s="233"/>
      <c r="I1369" s="233">
        <f>SUM(I1370:I1372)</f>
        <v>0</v>
      </c>
      <c r="J1369" s="233"/>
      <c r="K1369" s="233">
        <f>SUM(K1370:K1372)</f>
        <v>0</v>
      </c>
      <c r="L1369" s="233"/>
      <c r="M1369" s="233">
        <f>SUM(M1370:M1372)</f>
        <v>0</v>
      </c>
      <c r="N1369" s="232"/>
      <c r="O1369" s="232">
        <f>SUM(O1370:O1372)</f>
        <v>7.0000000000000007E-2</v>
      </c>
      <c r="P1369" s="232"/>
      <c r="Q1369" s="232">
        <f>SUM(Q1370:Q1372)</f>
        <v>0</v>
      </c>
      <c r="R1369" s="233"/>
      <c r="S1369" s="233"/>
      <c r="T1369" s="234"/>
      <c r="U1369" s="228"/>
      <c r="V1369" s="228">
        <f>SUM(V1370:V1372)</f>
        <v>5.29</v>
      </c>
      <c r="W1369" s="228"/>
      <c r="X1369" s="228"/>
      <c r="Y1369" s="228"/>
      <c r="AG1369" t="s">
        <v>276</v>
      </c>
    </row>
    <row r="1370" spans="1:60" outlineLevel="1" x14ac:dyDescent="0.2">
      <c r="A1370" s="257">
        <v>422</v>
      </c>
      <c r="B1370" s="258" t="s">
        <v>2024</v>
      </c>
      <c r="C1370" s="265" t="s">
        <v>2025</v>
      </c>
      <c r="D1370" s="259" t="s">
        <v>351</v>
      </c>
      <c r="E1370" s="260">
        <v>3</v>
      </c>
      <c r="F1370" s="261"/>
      <c r="G1370" s="262">
        <f>ROUND(E1370*F1370,2)</f>
        <v>0</v>
      </c>
      <c r="H1370" s="261"/>
      <c r="I1370" s="262">
        <f>ROUND(E1370*H1370,2)</f>
        <v>0</v>
      </c>
      <c r="J1370" s="261"/>
      <c r="K1370" s="262">
        <f>ROUND(E1370*J1370,2)</f>
        <v>0</v>
      </c>
      <c r="L1370" s="262">
        <v>21</v>
      </c>
      <c r="M1370" s="262">
        <f>G1370*(1+L1370/100)</f>
        <v>0</v>
      </c>
      <c r="N1370" s="260">
        <v>1.7010000000000001E-2</v>
      </c>
      <c r="O1370" s="260">
        <f>ROUND(E1370*N1370,2)</f>
        <v>0.05</v>
      </c>
      <c r="P1370" s="260">
        <v>0</v>
      </c>
      <c r="Q1370" s="260">
        <f>ROUND(E1370*P1370,2)</f>
        <v>0</v>
      </c>
      <c r="R1370" s="262" t="s">
        <v>1976</v>
      </c>
      <c r="S1370" s="262" t="s">
        <v>280</v>
      </c>
      <c r="T1370" s="263" t="s">
        <v>441</v>
      </c>
      <c r="U1370" s="222">
        <v>1.1890000000000001</v>
      </c>
      <c r="V1370" s="222">
        <f>ROUND(E1370*U1370,2)</f>
        <v>3.57</v>
      </c>
      <c r="W1370" s="222"/>
      <c r="X1370" s="222" t="s">
        <v>399</v>
      </c>
      <c r="Y1370" s="222" t="s">
        <v>283</v>
      </c>
      <c r="Z1370" s="212"/>
      <c r="AA1370" s="212"/>
      <c r="AB1370" s="212"/>
      <c r="AC1370" s="212"/>
      <c r="AD1370" s="212"/>
      <c r="AE1370" s="212"/>
      <c r="AF1370" s="212"/>
      <c r="AG1370" s="212" t="s">
        <v>400</v>
      </c>
      <c r="AH1370" s="212"/>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1" x14ac:dyDescent="0.2">
      <c r="A1371" s="257">
        <v>423</v>
      </c>
      <c r="B1371" s="258" t="s">
        <v>2026</v>
      </c>
      <c r="C1371" s="265" t="s">
        <v>2027</v>
      </c>
      <c r="D1371" s="259" t="s">
        <v>351</v>
      </c>
      <c r="E1371" s="260">
        <v>3</v>
      </c>
      <c r="F1371" s="261"/>
      <c r="G1371" s="262">
        <f>ROUND(E1371*F1371,2)</f>
        <v>0</v>
      </c>
      <c r="H1371" s="261"/>
      <c r="I1371" s="262">
        <f>ROUND(E1371*H1371,2)</f>
        <v>0</v>
      </c>
      <c r="J1371" s="261"/>
      <c r="K1371" s="262">
        <f>ROUND(E1371*J1371,2)</f>
        <v>0</v>
      </c>
      <c r="L1371" s="262">
        <v>21</v>
      </c>
      <c r="M1371" s="262">
        <f>G1371*(1+L1371/100)</f>
        <v>0</v>
      </c>
      <c r="N1371" s="260">
        <v>8.0700000000000008E-3</v>
      </c>
      <c r="O1371" s="260">
        <f>ROUND(E1371*N1371,2)</f>
        <v>0.02</v>
      </c>
      <c r="P1371" s="260">
        <v>0</v>
      </c>
      <c r="Q1371" s="260">
        <f>ROUND(E1371*P1371,2)</f>
        <v>0</v>
      </c>
      <c r="R1371" s="262" t="s">
        <v>1976</v>
      </c>
      <c r="S1371" s="262" t="s">
        <v>280</v>
      </c>
      <c r="T1371" s="263" t="s">
        <v>441</v>
      </c>
      <c r="U1371" s="222">
        <v>0.32500000000000001</v>
      </c>
      <c r="V1371" s="222">
        <f>ROUND(E1371*U1371,2)</f>
        <v>0.98</v>
      </c>
      <c r="W1371" s="222"/>
      <c r="X1371" s="222" t="s">
        <v>399</v>
      </c>
      <c r="Y1371" s="222" t="s">
        <v>283</v>
      </c>
      <c r="Z1371" s="212"/>
      <c r="AA1371" s="212"/>
      <c r="AB1371" s="212"/>
      <c r="AC1371" s="212"/>
      <c r="AD1371" s="212"/>
      <c r="AE1371" s="212"/>
      <c r="AF1371" s="212"/>
      <c r="AG1371" s="212" t="s">
        <v>400</v>
      </c>
      <c r="AH1371" s="212"/>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outlineLevel="1" x14ac:dyDescent="0.2">
      <c r="A1372" s="257">
        <v>424</v>
      </c>
      <c r="B1372" s="258" t="s">
        <v>2028</v>
      </c>
      <c r="C1372" s="265" t="s">
        <v>2029</v>
      </c>
      <c r="D1372" s="259" t="s">
        <v>351</v>
      </c>
      <c r="E1372" s="260">
        <v>6</v>
      </c>
      <c r="F1372" s="261"/>
      <c r="G1372" s="262">
        <f>ROUND(E1372*F1372,2)</f>
        <v>0</v>
      </c>
      <c r="H1372" s="261"/>
      <c r="I1372" s="262">
        <f>ROUND(E1372*H1372,2)</f>
        <v>0</v>
      </c>
      <c r="J1372" s="261"/>
      <c r="K1372" s="262">
        <f>ROUND(E1372*J1372,2)</f>
        <v>0</v>
      </c>
      <c r="L1372" s="262">
        <v>21</v>
      </c>
      <c r="M1372" s="262">
        <f>G1372*(1+L1372/100)</f>
        <v>0</v>
      </c>
      <c r="N1372" s="260">
        <v>2.4000000000000001E-4</v>
      </c>
      <c r="O1372" s="260">
        <f>ROUND(E1372*N1372,2)</f>
        <v>0</v>
      </c>
      <c r="P1372" s="260">
        <v>0</v>
      </c>
      <c r="Q1372" s="260">
        <f>ROUND(E1372*P1372,2)</f>
        <v>0</v>
      </c>
      <c r="R1372" s="262" t="s">
        <v>1976</v>
      </c>
      <c r="S1372" s="262" t="s">
        <v>280</v>
      </c>
      <c r="T1372" s="263" t="s">
        <v>441</v>
      </c>
      <c r="U1372" s="222">
        <v>0.124</v>
      </c>
      <c r="V1372" s="222">
        <f>ROUND(E1372*U1372,2)</f>
        <v>0.74</v>
      </c>
      <c r="W1372" s="222"/>
      <c r="X1372" s="222" t="s">
        <v>399</v>
      </c>
      <c r="Y1372" s="222" t="s">
        <v>283</v>
      </c>
      <c r="Z1372" s="212"/>
      <c r="AA1372" s="212"/>
      <c r="AB1372" s="212"/>
      <c r="AC1372" s="212"/>
      <c r="AD1372" s="212"/>
      <c r="AE1372" s="212"/>
      <c r="AF1372" s="212"/>
      <c r="AG1372" s="212" t="s">
        <v>400</v>
      </c>
      <c r="AH1372" s="212"/>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x14ac:dyDescent="0.2">
      <c r="A1373" s="229" t="s">
        <v>275</v>
      </c>
      <c r="B1373" s="230" t="s">
        <v>232</v>
      </c>
      <c r="C1373" s="246" t="s">
        <v>233</v>
      </c>
      <c r="D1373" s="231"/>
      <c r="E1373" s="232"/>
      <c r="F1373" s="233"/>
      <c r="G1373" s="233">
        <f>SUMIF(AG1374:AG1375,"&lt;&gt;NOR",G1374:G1375)</f>
        <v>0</v>
      </c>
      <c r="H1373" s="233"/>
      <c r="I1373" s="233">
        <f>SUM(I1374:I1375)</f>
        <v>0</v>
      </c>
      <c r="J1373" s="233"/>
      <c r="K1373" s="233">
        <f>SUM(K1374:K1375)</f>
        <v>0</v>
      </c>
      <c r="L1373" s="233"/>
      <c r="M1373" s="233">
        <f>SUM(M1374:M1375)</f>
        <v>0</v>
      </c>
      <c r="N1373" s="232"/>
      <c r="O1373" s="232">
        <f>SUM(O1374:O1375)</f>
        <v>0.61</v>
      </c>
      <c r="P1373" s="232"/>
      <c r="Q1373" s="232">
        <f>SUM(Q1374:Q1375)</f>
        <v>0</v>
      </c>
      <c r="R1373" s="233"/>
      <c r="S1373" s="233"/>
      <c r="T1373" s="234"/>
      <c r="U1373" s="228"/>
      <c r="V1373" s="228">
        <f>SUM(V1374:V1375)</f>
        <v>15.120000000000001</v>
      </c>
      <c r="W1373" s="228"/>
      <c r="X1373" s="228"/>
      <c r="Y1373" s="228"/>
      <c r="AG1373" t="s">
        <v>276</v>
      </c>
    </row>
    <row r="1374" spans="1:60" outlineLevel="1" x14ac:dyDescent="0.2">
      <c r="A1374" s="257">
        <v>425</v>
      </c>
      <c r="B1374" s="258" t="s">
        <v>1994</v>
      </c>
      <c r="C1374" s="265" t="s">
        <v>1995</v>
      </c>
      <c r="D1374" s="259" t="s">
        <v>564</v>
      </c>
      <c r="E1374" s="260">
        <v>36</v>
      </c>
      <c r="F1374" s="261"/>
      <c r="G1374" s="262">
        <f>ROUND(E1374*F1374,2)</f>
        <v>0</v>
      </c>
      <c r="H1374" s="261"/>
      <c r="I1374" s="262">
        <f>ROUND(E1374*H1374,2)</f>
        <v>0</v>
      </c>
      <c r="J1374" s="261"/>
      <c r="K1374" s="262">
        <f>ROUND(E1374*J1374,2)</f>
        <v>0</v>
      </c>
      <c r="L1374" s="262">
        <v>21</v>
      </c>
      <c r="M1374" s="262">
        <f>G1374*(1+L1374/100)</f>
        <v>0</v>
      </c>
      <c r="N1374" s="260">
        <v>0</v>
      </c>
      <c r="O1374" s="260">
        <f>ROUND(E1374*N1374,2)</f>
        <v>0</v>
      </c>
      <c r="P1374" s="260">
        <v>0</v>
      </c>
      <c r="Q1374" s="260">
        <f>ROUND(E1374*P1374,2)</f>
        <v>0</v>
      </c>
      <c r="R1374" s="262"/>
      <c r="S1374" s="262" t="s">
        <v>280</v>
      </c>
      <c r="T1374" s="263" t="s">
        <v>441</v>
      </c>
      <c r="U1374" s="222">
        <v>0.3</v>
      </c>
      <c r="V1374" s="222">
        <f>ROUND(E1374*U1374,2)</f>
        <v>10.8</v>
      </c>
      <c r="W1374" s="222"/>
      <c r="X1374" s="222" t="s">
        <v>399</v>
      </c>
      <c r="Y1374" s="222" t="s">
        <v>283</v>
      </c>
      <c r="Z1374" s="212"/>
      <c r="AA1374" s="212"/>
      <c r="AB1374" s="212"/>
      <c r="AC1374" s="212"/>
      <c r="AD1374" s="212"/>
      <c r="AE1374" s="212"/>
      <c r="AF1374" s="212"/>
      <c r="AG1374" s="212" t="s">
        <v>400</v>
      </c>
      <c r="AH1374" s="212"/>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outlineLevel="1" x14ac:dyDescent="0.2">
      <c r="A1375" s="257">
        <v>426</v>
      </c>
      <c r="B1375" s="258" t="s">
        <v>1996</v>
      </c>
      <c r="C1375" s="265" t="s">
        <v>1997</v>
      </c>
      <c r="D1375" s="259" t="s">
        <v>564</v>
      </c>
      <c r="E1375" s="260">
        <v>36</v>
      </c>
      <c r="F1375" s="261"/>
      <c r="G1375" s="262">
        <f>ROUND(E1375*F1375,2)</f>
        <v>0</v>
      </c>
      <c r="H1375" s="261"/>
      <c r="I1375" s="262">
        <f>ROUND(E1375*H1375,2)</f>
        <v>0</v>
      </c>
      <c r="J1375" s="261"/>
      <c r="K1375" s="262">
        <f>ROUND(E1375*J1375,2)</f>
        <v>0</v>
      </c>
      <c r="L1375" s="262">
        <v>21</v>
      </c>
      <c r="M1375" s="262">
        <f>G1375*(1+L1375/100)</f>
        <v>0</v>
      </c>
      <c r="N1375" s="260">
        <v>1.685E-2</v>
      </c>
      <c r="O1375" s="260">
        <f>ROUND(E1375*N1375,2)</f>
        <v>0.61</v>
      </c>
      <c r="P1375" s="260">
        <v>0</v>
      </c>
      <c r="Q1375" s="260">
        <f>ROUND(E1375*P1375,2)</f>
        <v>0</v>
      </c>
      <c r="R1375" s="262"/>
      <c r="S1375" s="262" t="s">
        <v>280</v>
      </c>
      <c r="T1375" s="263" t="s">
        <v>441</v>
      </c>
      <c r="U1375" s="222">
        <v>0.12</v>
      </c>
      <c r="V1375" s="222">
        <f>ROUND(E1375*U1375,2)</f>
        <v>4.32</v>
      </c>
      <c r="W1375" s="222"/>
      <c r="X1375" s="222" t="s">
        <v>399</v>
      </c>
      <c r="Y1375" s="222" t="s">
        <v>283</v>
      </c>
      <c r="Z1375" s="212"/>
      <c r="AA1375" s="212"/>
      <c r="AB1375" s="212"/>
      <c r="AC1375" s="212"/>
      <c r="AD1375" s="212"/>
      <c r="AE1375" s="212"/>
      <c r="AF1375" s="212"/>
      <c r="AG1375" s="212" t="s">
        <v>400</v>
      </c>
      <c r="AH1375" s="212"/>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x14ac:dyDescent="0.2">
      <c r="A1376" s="229" t="s">
        <v>275</v>
      </c>
      <c r="B1376" s="230" t="s">
        <v>186</v>
      </c>
      <c r="C1376" s="246" t="s">
        <v>187</v>
      </c>
      <c r="D1376" s="231"/>
      <c r="E1376" s="232"/>
      <c r="F1376" s="233"/>
      <c r="G1376" s="233">
        <f>SUMIF(AG1377:AG1378,"&lt;&gt;NOR",G1377:G1378)</f>
        <v>0</v>
      </c>
      <c r="H1376" s="233"/>
      <c r="I1376" s="233">
        <f>SUM(I1377:I1378)</f>
        <v>0</v>
      </c>
      <c r="J1376" s="233"/>
      <c r="K1376" s="233">
        <f>SUM(K1377:K1378)</f>
        <v>0</v>
      </c>
      <c r="L1376" s="233"/>
      <c r="M1376" s="233">
        <f>SUM(M1377:M1378)</f>
        <v>0</v>
      </c>
      <c r="N1376" s="232"/>
      <c r="O1376" s="232">
        <f>SUM(O1377:O1378)</f>
        <v>0.62</v>
      </c>
      <c r="P1376" s="232"/>
      <c r="Q1376" s="232">
        <f>SUM(Q1377:Q1378)</f>
        <v>0</v>
      </c>
      <c r="R1376" s="233"/>
      <c r="S1376" s="233"/>
      <c r="T1376" s="234"/>
      <c r="U1376" s="228"/>
      <c r="V1376" s="228">
        <f>SUM(V1377:V1378)</f>
        <v>4.32</v>
      </c>
      <c r="W1376" s="228"/>
      <c r="X1376" s="228"/>
      <c r="Y1376" s="228"/>
      <c r="AG1376" t="s">
        <v>276</v>
      </c>
    </row>
    <row r="1377" spans="1:60" outlineLevel="1" x14ac:dyDescent="0.2">
      <c r="A1377" s="257">
        <v>427</v>
      </c>
      <c r="B1377" s="258" t="s">
        <v>2030</v>
      </c>
      <c r="C1377" s="265" t="s">
        <v>2031</v>
      </c>
      <c r="D1377" s="259" t="s">
        <v>564</v>
      </c>
      <c r="E1377" s="260">
        <v>36</v>
      </c>
      <c r="F1377" s="261"/>
      <c r="G1377" s="262">
        <f>ROUND(E1377*F1377,2)</f>
        <v>0</v>
      </c>
      <c r="H1377" s="261"/>
      <c r="I1377" s="262">
        <f>ROUND(E1377*H1377,2)</f>
        <v>0</v>
      </c>
      <c r="J1377" s="261"/>
      <c r="K1377" s="262">
        <f>ROUND(E1377*J1377,2)</f>
        <v>0</v>
      </c>
      <c r="L1377" s="262">
        <v>21</v>
      </c>
      <c r="M1377" s="262">
        <f>G1377*(1+L1377/100)</f>
        <v>0</v>
      </c>
      <c r="N1377" s="260">
        <v>1.685E-2</v>
      </c>
      <c r="O1377" s="260">
        <f>ROUND(E1377*N1377,2)</f>
        <v>0.61</v>
      </c>
      <c r="P1377" s="260">
        <v>0</v>
      </c>
      <c r="Q1377" s="260">
        <f>ROUND(E1377*P1377,2)</f>
        <v>0</v>
      </c>
      <c r="R1377" s="262"/>
      <c r="S1377" s="262" t="s">
        <v>316</v>
      </c>
      <c r="T1377" s="263" t="s">
        <v>281</v>
      </c>
      <c r="U1377" s="222">
        <v>0.12</v>
      </c>
      <c r="V1377" s="222">
        <f>ROUND(E1377*U1377,2)</f>
        <v>4.32</v>
      </c>
      <c r="W1377" s="222"/>
      <c r="X1377" s="222" t="s">
        <v>399</v>
      </c>
      <c r="Y1377" s="222" t="s">
        <v>283</v>
      </c>
      <c r="Z1377" s="212"/>
      <c r="AA1377" s="212"/>
      <c r="AB1377" s="212"/>
      <c r="AC1377" s="212"/>
      <c r="AD1377" s="212"/>
      <c r="AE1377" s="212"/>
      <c r="AF1377" s="212"/>
      <c r="AG1377" s="212" t="s">
        <v>400</v>
      </c>
      <c r="AH1377" s="212"/>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ht="22.5" outlineLevel="1" x14ac:dyDescent="0.2">
      <c r="A1378" s="257">
        <v>428</v>
      </c>
      <c r="B1378" s="258" t="s">
        <v>2032</v>
      </c>
      <c r="C1378" s="265" t="s">
        <v>2033</v>
      </c>
      <c r="D1378" s="259" t="s">
        <v>492</v>
      </c>
      <c r="E1378" s="260">
        <v>3</v>
      </c>
      <c r="F1378" s="261"/>
      <c r="G1378" s="262">
        <f>ROUND(E1378*F1378,2)</f>
        <v>0</v>
      </c>
      <c r="H1378" s="261"/>
      <c r="I1378" s="262">
        <f>ROUND(E1378*H1378,2)</f>
        <v>0</v>
      </c>
      <c r="J1378" s="261"/>
      <c r="K1378" s="262">
        <f>ROUND(E1378*J1378,2)</f>
        <v>0</v>
      </c>
      <c r="L1378" s="262">
        <v>21</v>
      </c>
      <c r="M1378" s="262">
        <f>G1378*(1+L1378/100)</f>
        <v>0</v>
      </c>
      <c r="N1378" s="260">
        <v>2E-3</v>
      </c>
      <c r="O1378" s="260">
        <f>ROUND(E1378*N1378,2)</f>
        <v>0.01</v>
      </c>
      <c r="P1378" s="260">
        <v>0</v>
      </c>
      <c r="Q1378" s="260">
        <f>ROUND(E1378*P1378,2)</f>
        <v>0</v>
      </c>
      <c r="R1378" s="262" t="s">
        <v>889</v>
      </c>
      <c r="S1378" s="262" t="s">
        <v>2034</v>
      </c>
      <c r="T1378" s="263" t="s">
        <v>281</v>
      </c>
      <c r="U1378" s="222">
        <v>0</v>
      </c>
      <c r="V1378" s="222">
        <f>ROUND(E1378*U1378,2)</f>
        <v>0</v>
      </c>
      <c r="W1378" s="222"/>
      <c r="X1378" s="222" t="s">
        <v>831</v>
      </c>
      <c r="Y1378" s="222" t="s">
        <v>283</v>
      </c>
      <c r="Z1378" s="212"/>
      <c r="AA1378" s="212"/>
      <c r="AB1378" s="212"/>
      <c r="AC1378" s="212"/>
      <c r="AD1378" s="212"/>
      <c r="AE1378" s="212"/>
      <c r="AF1378" s="212"/>
      <c r="AG1378" s="212" t="s">
        <v>832</v>
      </c>
      <c r="AH1378" s="212"/>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x14ac:dyDescent="0.2">
      <c r="A1379" s="229" t="s">
        <v>275</v>
      </c>
      <c r="B1379" s="230" t="s">
        <v>190</v>
      </c>
      <c r="C1379" s="246" t="s">
        <v>191</v>
      </c>
      <c r="D1379" s="231"/>
      <c r="E1379" s="232"/>
      <c r="F1379" s="233"/>
      <c r="G1379" s="233">
        <f>SUMIF(AG1380:AG1405,"&lt;&gt;NOR",G1380:G1405)</f>
        <v>0</v>
      </c>
      <c r="H1379" s="233"/>
      <c r="I1379" s="233">
        <f>SUM(I1380:I1405)</f>
        <v>0</v>
      </c>
      <c r="J1379" s="233"/>
      <c r="K1379" s="233">
        <f>SUM(K1380:K1405)</f>
        <v>0</v>
      </c>
      <c r="L1379" s="233"/>
      <c r="M1379" s="233">
        <f>SUM(M1380:M1405)</f>
        <v>0</v>
      </c>
      <c r="N1379" s="232"/>
      <c r="O1379" s="232">
        <f>SUM(O1380:O1405)</f>
        <v>0</v>
      </c>
      <c r="P1379" s="232"/>
      <c r="Q1379" s="232">
        <f>SUM(Q1380:Q1405)</f>
        <v>0</v>
      </c>
      <c r="R1379" s="233"/>
      <c r="S1379" s="233"/>
      <c r="T1379" s="234"/>
      <c r="U1379" s="228"/>
      <c r="V1379" s="228">
        <f>SUM(V1380:V1405)</f>
        <v>0</v>
      </c>
      <c r="W1379" s="228"/>
      <c r="X1379" s="228"/>
      <c r="Y1379" s="228"/>
      <c r="AG1379" t="s">
        <v>276</v>
      </c>
    </row>
    <row r="1380" spans="1:60" outlineLevel="1" x14ac:dyDescent="0.2">
      <c r="A1380" s="257">
        <v>429</v>
      </c>
      <c r="B1380" s="258" t="s">
        <v>2035</v>
      </c>
      <c r="C1380" s="265" t="s">
        <v>2036</v>
      </c>
      <c r="D1380" s="259" t="s">
        <v>1110</v>
      </c>
      <c r="E1380" s="260">
        <v>10</v>
      </c>
      <c r="F1380" s="261"/>
      <c r="G1380" s="262">
        <f>ROUND(E1380*F1380,2)</f>
        <v>0</v>
      </c>
      <c r="H1380" s="261"/>
      <c r="I1380" s="262">
        <f>ROUND(E1380*H1380,2)</f>
        <v>0</v>
      </c>
      <c r="J1380" s="261"/>
      <c r="K1380" s="262">
        <f>ROUND(E1380*J1380,2)</f>
        <v>0</v>
      </c>
      <c r="L1380" s="262">
        <v>21</v>
      </c>
      <c r="M1380" s="262">
        <f>G1380*(1+L1380/100)</f>
        <v>0</v>
      </c>
      <c r="N1380" s="260">
        <v>0</v>
      </c>
      <c r="O1380" s="260">
        <f>ROUND(E1380*N1380,2)</f>
        <v>0</v>
      </c>
      <c r="P1380" s="260">
        <v>0</v>
      </c>
      <c r="Q1380" s="260">
        <f>ROUND(E1380*P1380,2)</f>
        <v>0</v>
      </c>
      <c r="R1380" s="262"/>
      <c r="S1380" s="262" t="s">
        <v>316</v>
      </c>
      <c r="T1380" s="263" t="s">
        <v>281</v>
      </c>
      <c r="U1380" s="222">
        <v>0</v>
      </c>
      <c r="V1380" s="222">
        <f>ROUND(E1380*U1380,2)</f>
        <v>0</v>
      </c>
      <c r="W1380" s="222"/>
      <c r="X1380" s="222" t="s">
        <v>399</v>
      </c>
      <c r="Y1380" s="222" t="s">
        <v>283</v>
      </c>
      <c r="Z1380" s="212"/>
      <c r="AA1380" s="212"/>
      <c r="AB1380" s="212"/>
      <c r="AC1380" s="212"/>
      <c r="AD1380" s="212"/>
      <c r="AE1380" s="212"/>
      <c r="AF1380" s="212"/>
      <c r="AG1380" s="212" t="s">
        <v>400</v>
      </c>
      <c r="AH1380" s="212"/>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1" x14ac:dyDescent="0.2">
      <c r="A1381" s="257">
        <v>430</v>
      </c>
      <c r="B1381" s="258" t="s">
        <v>2037</v>
      </c>
      <c r="C1381" s="265" t="s">
        <v>2038</v>
      </c>
      <c r="D1381" s="259" t="s">
        <v>1110</v>
      </c>
      <c r="E1381" s="260">
        <v>50</v>
      </c>
      <c r="F1381" s="261"/>
      <c r="G1381" s="262">
        <f>ROUND(E1381*F1381,2)</f>
        <v>0</v>
      </c>
      <c r="H1381" s="261"/>
      <c r="I1381" s="262">
        <f>ROUND(E1381*H1381,2)</f>
        <v>0</v>
      </c>
      <c r="J1381" s="261"/>
      <c r="K1381" s="262">
        <f>ROUND(E1381*J1381,2)</f>
        <v>0</v>
      </c>
      <c r="L1381" s="262">
        <v>21</v>
      </c>
      <c r="M1381" s="262">
        <f>G1381*(1+L1381/100)</f>
        <v>0</v>
      </c>
      <c r="N1381" s="260">
        <v>0</v>
      </c>
      <c r="O1381" s="260">
        <f>ROUND(E1381*N1381,2)</f>
        <v>0</v>
      </c>
      <c r="P1381" s="260">
        <v>0</v>
      </c>
      <c r="Q1381" s="260">
        <f>ROUND(E1381*P1381,2)</f>
        <v>0</v>
      </c>
      <c r="R1381" s="262"/>
      <c r="S1381" s="262" t="s">
        <v>316</v>
      </c>
      <c r="T1381" s="263" t="s">
        <v>281</v>
      </c>
      <c r="U1381" s="222">
        <v>0</v>
      </c>
      <c r="V1381" s="222">
        <f>ROUND(E1381*U1381,2)</f>
        <v>0</v>
      </c>
      <c r="W1381" s="222"/>
      <c r="X1381" s="222" t="s">
        <v>399</v>
      </c>
      <c r="Y1381" s="222" t="s">
        <v>283</v>
      </c>
      <c r="Z1381" s="212"/>
      <c r="AA1381" s="212"/>
      <c r="AB1381" s="212"/>
      <c r="AC1381" s="212"/>
      <c r="AD1381" s="212"/>
      <c r="AE1381" s="212"/>
      <c r="AF1381" s="212"/>
      <c r="AG1381" s="212" t="s">
        <v>400</v>
      </c>
      <c r="AH1381" s="212"/>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1" x14ac:dyDescent="0.2">
      <c r="A1382" s="257">
        <v>431</v>
      </c>
      <c r="B1382" s="258" t="s">
        <v>2039</v>
      </c>
      <c r="C1382" s="265" t="s">
        <v>2040</v>
      </c>
      <c r="D1382" s="259" t="s">
        <v>1110</v>
      </c>
      <c r="E1382" s="260">
        <v>140</v>
      </c>
      <c r="F1382" s="261"/>
      <c r="G1382" s="262">
        <f>ROUND(E1382*F1382,2)</f>
        <v>0</v>
      </c>
      <c r="H1382" s="261"/>
      <c r="I1382" s="262">
        <f>ROUND(E1382*H1382,2)</f>
        <v>0</v>
      </c>
      <c r="J1382" s="261"/>
      <c r="K1382" s="262">
        <f>ROUND(E1382*J1382,2)</f>
        <v>0</v>
      </c>
      <c r="L1382" s="262">
        <v>21</v>
      </c>
      <c r="M1382" s="262">
        <f>G1382*(1+L1382/100)</f>
        <v>0</v>
      </c>
      <c r="N1382" s="260">
        <v>0</v>
      </c>
      <c r="O1382" s="260">
        <f>ROUND(E1382*N1382,2)</f>
        <v>0</v>
      </c>
      <c r="P1382" s="260">
        <v>0</v>
      </c>
      <c r="Q1382" s="260">
        <f>ROUND(E1382*P1382,2)</f>
        <v>0</v>
      </c>
      <c r="R1382" s="262"/>
      <c r="S1382" s="262" t="s">
        <v>316</v>
      </c>
      <c r="T1382" s="263" t="s">
        <v>281</v>
      </c>
      <c r="U1382" s="222">
        <v>0</v>
      </c>
      <c r="V1382" s="222">
        <f>ROUND(E1382*U1382,2)</f>
        <v>0</v>
      </c>
      <c r="W1382" s="222"/>
      <c r="X1382" s="222" t="s">
        <v>399</v>
      </c>
      <c r="Y1382" s="222" t="s">
        <v>283</v>
      </c>
      <c r="Z1382" s="212"/>
      <c r="AA1382" s="212"/>
      <c r="AB1382" s="212"/>
      <c r="AC1382" s="212"/>
      <c r="AD1382" s="212"/>
      <c r="AE1382" s="212"/>
      <c r="AF1382" s="212"/>
      <c r="AG1382" s="212" t="s">
        <v>400</v>
      </c>
      <c r="AH1382" s="212"/>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outlineLevel="1" x14ac:dyDescent="0.2">
      <c r="A1383" s="257">
        <v>432</v>
      </c>
      <c r="B1383" s="258" t="s">
        <v>2041</v>
      </c>
      <c r="C1383" s="265" t="s">
        <v>2042</v>
      </c>
      <c r="D1383" s="259" t="s">
        <v>1110</v>
      </c>
      <c r="E1383" s="260">
        <v>40</v>
      </c>
      <c r="F1383" s="261"/>
      <c r="G1383" s="262">
        <f>ROUND(E1383*F1383,2)</f>
        <v>0</v>
      </c>
      <c r="H1383" s="261"/>
      <c r="I1383" s="262">
        <f>ROUND(E1383*H1383,2)</f>
        <v>0</v>
      </c>
      <c r="J1383" s="261"/>
      <c r="K1383" s="262">
        <f>ROUND(E1383*J1383,2)</f>
        <v>0</v>
      </c>
      <c r="L1383" s="262">
        <v>21</v>
      </c>
      <c r="M1383" s="262">
        <f>G1383*(1+L1383/100)</f>
        <v>0</v>
      </c>
      <c r="N1383" s="260">
        <v>0</v>
      </c>
      <c r="O1383" s="260">
        <f>ROUND(E1383*N1383,2)</f>
        <v>0</v>
      </c>
      <c r="P1383" s="260">
        <v>0</v>
      </c>
      <c r="Q1383" s="260">
        <f>ROUND(E1383*P1383,2)</f>
        <v>0</v>
      </c>
      <c r="R1383" s="262"/>
      <c r="S1383" s="262" t="s">
        <v>316</v>
      </c>
      <c r="T1383" s="263" t="s">
        <v>281</v>
      </c>
      <c r="U1383" s="222">
        <v>0</v>
      </c>
      <c r="V1383" s="222">
        <f>ROUND(E1383*U1383,2)</f>
        <v>0</v>
      </c>
      <c r="W1383" s="222"/>
      <c r="X1383" s="222" t="s">
        <v>399</v>
      </c>
      <c r="Y1383" s="222" t="s">
        <v>283</v>
      </c>
      <c r="Z1383" s="212"/>
      <c r="AA1383" s="212"/>
      <c r="AB1383" s="212"/>
      <c r="AC1383" s="212"/>
      <c r="AD1383" s="212"/>
      <c r="AE1383" s="212"/>
      <c r="AF1383" s="212"/>
      <c r="AG1383" s="212" t="s">
        <v>400</v>
      </c>
      <c r="AH1383" s="212"/>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1" x14ac:dyDescent="0.2">
      <c r="A1384" s="236">
        <v>433</v>
      </c>
      <c r="B1384" s="237" t="s">
        <v>2043</v>
      </c>
      <c r="C1384" s="247" t="s">
        <v>2044</v>
      </c>
      <c r="D1384" s="238" t="s">
        <v>886</v>
      </c>
      <c r="E1384" s="239">
        <v>6</v>
      </c>
      <c r="F1384" s="240"/>
      <c r="G1384" s="241">
        <f>ROUND(E1384*F1384,2)</f>
        <v>0</v>
      </c>
      <c r="H1384" s="240"/>
      <c r="I1384" s="241">
        <f>ROUND(E1384*H1384,2)</f>
        <v>0</v>
      </c>
      <c r="J1384" s="240"/>
      <c r="K1384" s="241">
        <f>ROUND(E1384*J1384,2)</f>
        <v>0</v>
      </c>
      <c r="L1384" s="241">
        <v>21</v>
      </c>
      <c r="M1384" s="241">
        <f>G1384*(1+L1384/100)</f>
        <v>0</v>
      </c>
      <c r="N1384" s="239">
        <v>0</v>
      </c>
      <c r="O1384" s="239">
        <f>ROUND(E1384*N1384,2)</f>
        <v>0</v>
      </c>
      <c r="P1384" s="239">
        <v>0</v>
      </c>
      <c r="Q1384" s="239">
        <f>ROUND(E1384*P1384,2)</f>
        <v>0</v>
      </c>
      <c r="R1384" s="241"/>
      <c r="S1384" s="241" t="s">
        <v>316</v>
      </c>
      <c r="T1384" s="242" t="s">
        <v>281</v>
      </c>
      <c r="U1384" s="222">
        <v>0</v>
      </c>
      <c r="V1384" s="222">
        <f>ROUND(E1384*U1384,2)</f>
        <v>0</v>
      </c>
      <c r="W1384" s="222"/>
      <c r="X1384" s="222" t="s">
        <v>399</v>
      </c>
      <c r="Y1384" s="222" t="s">
        <v>283</v>
      </c>
      <c r="Z1384" s="212"/>
      <c r="AA1384" s="212"/>
      <c r="AB1384" s="212"/>
      <c r="AC1384" s="212"/>
      <c r="AD1384" s="212"/>
      <c r="AE1384" s="212"/>
      <c r="AF1384" s="212"/>
      <c r="AG1384" s="212" t="s">
        <v>400</v>
      </c>
      <c r="AH1384" s="212"/>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outlineLevel="2" x14ac:dyDescent="0.2">
      <c r="A1385" s="219"/>
      <c r="B1385" s="220"/>
      <c r="C1385" s="249" t="s">
        <v>2045</v>
      </c>
      <c r="D1385" s="226"/>
      <c r="E1385" s="227"/>
      <c r="F1385" s="222"/>
      <c r="G1385" s="222"/>
      <c r="H1385" s="222"/>
      <c r="I1385" s="222"/>
      <c r="J1385" s="222"/>
      <c r="K1385" s="222"/>
      <c r="L1385" s="222"/>
      <c r="M1385" s="222"/>
      <c r="N1385" s="221"/>
      <c r="O1385" s="221"/>
      <c r="P1385" s="221"/>
      <c r="Q1385" s="221"/>
      <c r="R1385" s="222"/>
      <c r="S1385" s="222"/>
      <c r="T1385" s="222"/>
      <c r="U1385" s="222"/>
      <c r="V1385" s="222"/>
      <c r="W1385" s="222"/>
      <c r="X1385" s="222"/>
      <c r="Y1385" s="222"/>
      <c r="Z1385" s="212"/>
      <c r="AA1385" s="212"/>
      <c r="AB1385" s="212"/>
      <c r="AC1385" s="212"/>
      <c r="AD1385" s="212"/>
      <c r="AE1385" s="212"/>
      <c r="AF1385" s="212"/>
      <c r="AG1385" s="212" t="s">
        <v>288</v>
      </c>
      <c r="AH1385" s="212">
        <v>0</v>
      </c>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outlineLevel="3" x14ac:dyDescent="0.2">
      <c r="A1386" s="219"/>
      <c r="B1386" s="220"/>
      <c r="C1386" s="249" t="s">
        <v>2046</v>
      </c>
      <c r="D1386" s="226"/>
      <c r="E1386" s="227"/>
      <c r="F1386" s="222"/>
      <c r="G1386" s="222"/>
      <c r="H1386" s="222"/>
      <c r="I1386" s="222"/>
      <c r="J1386" s="222"/>
      <c r="K1386" s="222"/>
      <c r="L1386" s="222"/>
      <c r="M1386" s="222"/>
      <c r="N1386" s="221"/>
      <c r="O1386" s="221"/>
      <c r="P1386" s="221"/>
      <c r="Q1386" s="221"/>
      <c r="R1386" s="222"/>
      <c r="S1386" s="222"/>
      <c r="T1386" s="222"/>
      <c r="U1386" s="222"/>
      <c r="V1386" s="222"/>
      <c r="W1386" s="222"/>
      <c r="X1386" s="222"/>
      <c r="Y1386" s="222"/>
      <c r="Z1386" s="212"/>
      <c r="AA1386" s="212"/>
      <c r="AB1386" s="212"/>
      <c r="AC1386" s="212"/>
      <c r="AD1386" s="212"/>
      <c r="AE1386" s="212"/>
      <c r="AF1386" s="212"/>
      <c r="AG1386" s="212" t="s">
        <v>288</v>
      </c>
      <c r="AH1386" s="212">
        <v>0</v>
      </c>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3" x14ac:dyDescent="0.2">
      <c r="A1387" s="219"/>
      <c r="B1387" s="220"/>
      <c r="C1387" s="249" t="s">
        <v>1533</v>
      </c>
      <c r="D1387" s="226"/>
      <c r="E1387" s="227">
        <v>6</v>
      </c>
      <c r="F1387" s="222"/>
      <c r="G1387" s="222"/>
      <c r="H1387" s="222"/>
      <c r="I1387" s="222"/>
      <c r="J1387" s="222"/>
      <c r="K1387" s="222"/>
      <c r="L1387" s="222"/>
      <c r="M1387" s="222"/>
      <c r="N1387" s="221"/>
      <c r="O1387" s="221"/>
      <c r="P1387" s="221"/>
      <c r="Q1387" s="221"/>
      <c r="R1387" s="222"/>
      <c r="S1387" s="222"/>
      <c r="T1387" s="222"/>
      <c r="U1387" s="222"/>
      <c r="V1387" s="222"/>
      <c r="W1387" s="222"/>
      <c r="X1387" s="222"/>
      <c r="Y1387" s="222"/>
      <c r="Z1387" s="212"/>
      <c r="AA1387" s="212"/>
      <c r="AB1387" s="212"/>
      <c r="AC1387" s="212"/>
      <c r="AD1387" s="212"/>
      <c r="AE1387" s="212"/>
      <c r="AF1387" s="212"/>
      <c r="AG1387" s="212" t="s">
        <v>288</v>
      </c>
      <c r="AH1387" s="212">
        <v>0</v>
      </c>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1" x14ac:dyDescent="0.2">
      <c r="A1388" s="257">
        <v>434</v>
      </c>
      <c r="B1388" s="258" t="s">
        <v>2047</v>
      </c>
      <c r="C1388" s="265" t="s">
        <v>2048</v>
      </c>
      <c r="D1388" s="259" t="s">
        <v>886</v>
      </c>
      <c r="E1388" s="260">
        <v>24</v>
      </c>
      <c r="F1388" s="261"/>
      <c r="G1388" s="262">
        <f>ROUND(E1388*F1388,2)</f>
        <v>0</v>
      </c>
      <c r="H1388" s="261"/>
      <c r="I1388" s="262">
        <f>ROUND(E1388*H1388,2)</f>
        <v>0</v>
      </c>
      <c r="J1388" s="261"/>
      <c r="K1388" s="262">
        <f>ROUND(E1388*J1388,2)</f>
        <v>0</v>
      </c>
      <c r="L1388" s="262">
        <v>21</v>
      </c>
      <c r="M1388" s="262">
        <f>G1388*(1+L1388/100)</f>
        <v>0</v>
      </c>
      <c r="N1388" s="260">
        <v>0</v>
      </c>
      <c r="O1388" s="260">
        <f>ROUND(E1388*N1388,2)</f>
        <v>0</v>
      </c>
      <c r="P1388" s="260">
        <v>0</v>
      </c>
      <c r="Q1388" s="260">
        <f>ROUND(E1388*P1388,2)</f>
        <v>0</v>
      </c>
      <c r="R1388" s="262"/>
      <c r="S1388" s="262" t="s">
        <v>316</v>
      </c>
      <c r="T1388" s="263" t="s">
        <v>281</v>
      </c>
      <c r="U1388" s="222">
        <v>0</v>
      </c>
      <c r="V1388" s="222">
        <f>ROUND(E1388*U1388,2)</f>
        <v>0</v>
      </c>
      <c r="W1388" s="222"/>
      <c r="X1388" s="222" t="s">
        <v>399</v>
      </c>
      <c r="Y1388" s="222" t="s">
        <v>283</v>
      </c>
      <c r="Z1388" s="212"/>
      <c r="AA1388" s="212"/>
      <c r="AB1388" s="212"/>
      <c r="AC1388" s="212"/>
      <c r="AD1388" s="212"/>
      <c r="AE1388" s="212"/>
      <c r="AF1388" s="212"/>
      <c r="AG1388" s="212" t="s">
        <v>400</v>
      </c>
      <c r="AH1388" s="212"/>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1" x14ac:dyDescent="0.2">
      <c r="A1389" s="257">
        <v>435</v>
      </c>
      <c r="B1389" s="258" t="s">
        <v>2049</v>
      </c>
      <c r="C1389" s="265" t="s">
        <v>2050</v>
      </c>
      <c r="D1389" s="259" t="s">
        <v>886</v>
      </c>
      <c r="E1389" s="260">
        <v>6</v>
      </c>
      <c r="F1389" s="261"/>
      <c r="G1389" s="262">
        <f>ROUND(E1389*F1389,2)</f>
        <v>0</v>
      </c>
      <c r="H1389" s="261"/>
      <c r="I1389" s="262">
        <f>ROUND(E1389*H1389,2)</f>
        <v>0</v>
      </c>
      <c r="J1389" s="261"/>
      <c r="K1389" s="262">
        <f>ROUND(E1389*J1389,2)</f>
        <v>0</v>
      </c>
      <c r="L1389" s="262">
        <v>21</v>
      </c>
      <c r="M1389" s="262">
        <f>G1389*(1+L1389/100)</f>
        <v>0</v>
      </c>
      <c r="N1389" s="260">
        <v>0</v>
      </c>
      <c r="O1389" s="260">
        <f>ROUND(E1389*N1389,2)</f>
        <v>0</v>
      </c>
      <c r="P1389" s="260">
        <v>0</v>
      </c>
      <c r="Q1389" s="260">
        <f>ROUND(E1389*P1389,2)</f>
        <v>0</v>
      </c>
      <c r="R1389" s="262"/>
      <c r="S1389" s="262" t="s">
        <v>316</v>
      </c>
      <c r="T1389" s="263" t="s">
        <v>281</v>
      </c>
      <c r="U1389" s="222">
        <v>0</v>
      </c>
      <c r="V1389" s="222">
        <f>ROUND(E1389*U1389,2)</f>
        <v>0</v>
      </c>
      <c r="W1389" s="222"/>
      <c r="X1389" s="222" t="s">
        <v>399</v>
      </c>
      <c r="Y1389" s="222" t="s">
        <v>283</v>
      </c>
      <c r="Z1389" s="212"/>
      <c r="AA1389" s="212"/>
      <c r="AB1389" s="212"/>
      <c r="AC1389" s="212"/>
      <c r="AD1389" s="212"/>
      <c r="AE1389" s="212"/>
      <c r="AF1389" s="212"/>
      <c r="AG1389" s="212" t="s">
        <v>400</v>
      </c>
      <c r="AH1389" s="212"/>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1" x14ac:dyDescent="0.2">
      <c r="A1390" s="257">
        <v>436</v>
      </c>
      <c r="B1390" s="258" t="s">
        <v>2051</v>
      </c>
      <c r="C1390" s="265" t="s">
        <v>2052</v>
      </c>
      <c r="D1390" s="259" t="s">
        <v>886</v>
      </c>
      <c r="E1390" s="260">
        <v>4</v>
      </c>
      <c r="F1390" s="261"/>
      <c r="G1390" s="262">
        <f>ROUND(E1390*F1390,2)</f>
        <v>0</v>
      </c>
      <c r="H1390" s="261"/>
      <c r="I1390" s="262">
        <f>ROUND(E1390*H1390,2)</f>
        <v>0</v>
      </c>
      <c r="J1390" s="261"/>
      <c r="K1390" s="262">
        <f>ROUND(E1390*J1390,2)</f>
        <v>0</v>
      </c>
      <c r="L1390" s="262">
        <v>21</v>
      </c>
      <c r="M1390" s="262">
        <f>G1390*(1+L1390/100)</f>
        <v>0</v>
      </c>
      <c r="N1390" s="260">
        <v>0</v>
      </c>
      <c r="O1390" s="260">
        <f>ROUND(E1390*N1390,2)</f>
        <v>0</v>
      </c>
      <c r="P1390" s="260">
        <v>0</v>
      </c>
      <c r="Q1390" s="260">
        <f>ROUND(E1390*P1390,2)</f>
        <v>0</v>
      </c>
      <c r="R1390" s="262"/>
      <c r="S1390" s="262" t="s">
        <v>316</v>
      </c>
      <c r="T1390" s="263" t="s">
        <v>281</v>
      </c>
      <c r="U1390" s="222">
        <v>0</v>
      </c>
      <c r="V1390" s="222">
        <f>ROUND(E1390*U1390,2)</f>
        <v>0</v>
      </c>
      <c r="W1390" s="222"/>
      <c r="X1390" s="222" t="s">
        <v>399</v>
      </c>
      <c r="Y1390" s="222" t="s">
        <v>283</v>
      </c>
      <c r="Z1390" s="212"/>
      <c r="AA1390" s="212"/>
      <c r="AB1390" s="212"/>
      <c r="AC1390" s="212"/>
      <c r="AD1390" s="212"/>
      <c r="AE1390" s="212"/>
      <c r="AF1390" s="212"/>
      <c r="AG1390" s="212" t="s">
        <v>400</v>
      </c>
      <c r="AH1390" s="212"/>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1" x14ac:dyDescent="0.2">
      <c r="A1391" s="257">
        <v>437</v>
      </c>
      <c r="B1391" s="258" t="s">
        <v>2053</v>
      </c>
      <c r="C1391" s="265" t="s">
        <v>2054</v>
      </c>
      <c r="D1391" s="259" t="s">
        <v>886</v>
      </c>
      <c r="E1391" s="260">
        <v>1</v>
      </c>
      <c r="F1391" s="261"/>
      <c r="G1391" s="262">
        <f>ROUND(E1391*F1391,2)</f>
        <v>0</v>
      </c>
      <c r="H1391" s="261"/>
      <c r="I1391" s="262">
        <f>ROUND(E1391*H1391,2)</f>
        <v>0</v>
      </c>
      <c r="J1391" s="261"/>
      <c r="K1391" s="262">
        <f>ROUND(E1391*J1391,2)</f>
        <v>0</v>
      </c>
      <c r="L1391" s="262">
        <v>21</v>
      </c>
      <c r="M1391" s="262">
        <f>G1391*(1+L1391/100)</f>
        <v>0</v>
      </c>
      <c r="N1391" s="260">
        <v>0</v>
      </c>
      <c r="O1391" s="260">
        <f>ROUND(E1391*N1391,2)</f>
        <v>0</v>
      </c>
      <c r="P1391" s="260">
        <v>0</v>
      </c>
      <c r="Q1391" s="260">
        <f>ROUND(E1391*P1391,2)</f>
        <v>0</v>
      </c>
      <c r="R1391" s="262"/>
      <c r="S1391" s="262" t="s">
        <v>316</v>
      </c>
      <c r="T1391" s="263" t="s">
        <v>281</v>
      </c>
      <c r="U1391" s="222">
        <v>0</v>
      </c>
      <c r="V1391" s="222">
        <f>ROUND(E1391*U1391,2)</f>
        <v>0</v>
      </c>
      <c r="W1391" s="222"/>
      <c r="X1391" s="222" t="s">
        <v>399</v>
      </c>
      <c r="Y1391" s="222" t="s">
        <v>283</v>
      </c>
      <c r="Z1391" s="212"/>
      <c r="AA1391" s="212"/>
      <c r="AB1391" s="212"/>
      <c r="AC1391" s="212"/>
      <c r="AD1391" s="212"/>
      <c r="AE1391" s="212"/>
      <c r="AF1391" s="212"/>
      <c r="AG1391" s="212" t="s">
        <v>400</v>
      </c>
      <c r="AH1391" s="212"/>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1" x14ac:dyDescent="0.2">
      <c r="A1392" s="257">
        <v>438</v>
      </c>
      <c r="B1392" s="258" t="s">
        <v>2055</v>
      </c>
      <c r="C1392" s="265" t="s">
        <v>2056</v>
      </c>
      <c r="D1392" s="259" t="s">
        <v>886</v>
      </c>
      <c r="E1392" s="260">
        <v>6</v>
      </c>
      <c r="F1392" s="261"/>
      <c r="G1392" s="262">
        <f>ROUND(E1392*F1392,2)</f>
        <v>0</v>
      </c>
      <c r="H1392" s="261"/>
      <c r="I1392" s="262">
        <f>ROUND(E1392*H1392,2)</f>
        <v>0</v>
      </c>
      <c r="J1392" s="261"/>
      <c r="K1392" s="262">
        <f>ROUND(E1392*J1392,2)</f>
        <v>0</v>
      </c>
      <c r="L1392" s="262">
        <v>21</v>
      </c>
      <c r="M1392" s="262">
        <f>G1392*(1+L1392/100)</f>
        <v>0</v>
      </c>
      <c r="N1392" s="260">
        <v>0</v>
      </c>
      <c r="O1392" s="260">
        <f>ROUND(E1392*N1392,2)</f>
        <v>0</v>
      </c>
      <c r="P1392" s="260">
        <v>0</v>
      </c>
      <c r="Q1392" s="260">
        <f>ROUND(E1392*P1392,2)</f>
        <v>0</v>
      </c>
      <c r="R1392" s="262"/>
      <c r="S1392" s="262" t="s">
        <v>316</v>
      </c>
      <c r="T1392" s="263" t="s">
        <v>281</v>
      </c>
      <c r="U1392" s="222">
        <v>0</v>
      </c>
      <c r="V1392" s="222">
        <f>ROUND(E1392*U1392,2)</f>
        <v>0</v>
      </c>
      <c r="W1392" s="222"/>
      <c r="X1392" s="222" t="s">
        <v>399</v>
      </c>
      <c r="Y1392" s="222" t="s">
        <v>283</v>
      </c>
      <c r="Z1392" s="212"/>
      <c r="AA1392" s="212"/>
      <c r="AB1392" s="212"/>
      <c r="AC1392" s="212"/>
      <c r="AD1392" s="212"/>
      <c r="AE1392" s="212"/>
      <c r="AF1392" s="212"/>
      <c r="AG1392" s="212" t="s">
        <v>400</v>
      </c>
      <c r="AH1392" s="212"/>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outlineLevel="1" x14ac:dyDescent="0.2">
      <c r="A1393" s="257">
        <v>439</v>
      </c>
      <c r="B1393" s="258" t="s">
        <v>2057</v>
      </c>
      <c r="C1393" s="265" t="s">
        <v>2058</v>
      </c>
      <c r="D1393" s="259" t="s">
        <v>886</v>
      </c>
      <c r="E1393" s="260">
        <v>1</v>
      </c>
      <c r="F1393" s="261"/>
      <c r="G1393" s="262">
        <f>ROUND(E1393*F1393,2)</f>
        <v>0</v>
      </c>
      <c r="H1393" s="261"/>
      <c r="I1393" s="262">
        <f>ROUND(E1393*H1393,2)</f>
        <v>0</v>
      </c>
      <c r="J1393" s="261"/>
      <c r="K1393" s="262">
        <f>ROUND(E1393*J1393,2)</f>
        <v>0</v>
      </c>
      <c r="L1393" s="262">
        <v>21</v>
      </c>
      <c r="M1393" s="262">
        <f>G1393*(1+L1393/100)</f>
        <v>0</v>
      </c>
      <c r="N1393" s="260">
        <v>0</v>
      </c>
      <c r="O1393" s="260">
        <f>ROUND(E1393*N1393,2)</f>
        <v>0</v>
      </c>
      <c r="P1393" s="260">
        <v>0</v>
      </c>
      <c r="Q1393" s="260">
        <f>ROUND(E1393*P1393,2)</f>
        <v>0</v>
      </c>
      <c r="R1393" s="262"/>
      <c r="S1393" s="262" t="s">
        <v>316</v>
      </c>
      <c r="T1393" s="263" t="s">
        <v>281</v>
      </c>
      <c r="U1393" s="222">
        <v>0</v>
      </c>
      <c r="V1393" s="222">
        <f>ROUND(E1393*U1393,2)</f>
        <v>0</v>
      </c>
      <c r="W1393" s="222"/>
      <c r="X1393" s="222" t="s">
        <v>399</v>
      </c>
      <c r="Y1393" s="222" t="s">
        <v>283</v>
      </c>
      <c r="Z1393" s="212"/>
      <c r="AA1393" s="212"/>
      <c r="AB1393" s="212"/>
      <c r="AC1393" s="212"/>
      <c r="AD1393" s="212"/>
      <c r="AE1393" s="212"/>
      <c r="AF1393" s="212"/>
      <c r="AG1393" s="212" t="s">
        <v>400</v>
      </c>
      <c r="AH1393" s="212"/>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outlineLevel="1" x14ac:dyDescent="0.2">
      <c r="A1394" s="257">
        <v>440</v>
      </c>
      <c r="B1394" s="258" t="s">
        <v>2059</v>
      </c>
      <c r="C1394" s="265" t="s">
        <v>2060</v>
      </c>
      <c r="D1394" s="259" t="s">
        <v>886</v>
      </c>
      <c r="E1394" s="260">
        <v>24</v>
      </c>
      <c r="F1394" s="261"/>
      <c r="G1394" s="262">
        <f>ROUND(E1394*F1394,2)</f>
        <v>0</v>
      </c>
      <c r="H1394" s="261"/>
      <c r="I1394" s="262">
        <f>ROUND(E1394*H1394,2)</f>
        <v>0</v>
      </c>
      <c r="J1394" s="261"/>
      <c r="K1394" s="262">
        <f>ROUND(E1394*J1394,2)</f>
        <v>0</v>
      </c>
      <c r="L1394" s="262">
        <v>21</v>
      </c>
      <c r="M1394" s="262">
        <f>G1394*(1+L1394/100)</f>
        <v>0</v>
      </c>
      <c r="N1394" s="260">
        <v>0</v>
      </c>
      <c r="O1394" s="260">
        <f>ROUND(E1394*N1394,2)</f>
        <v>0</v>
      </c>
      <c r="P1394" s="260">
        <v>0</v>
      </c>
      <c r="Q1394" s="260">
        <f>ROUND(E1394*P1394,2)</f>
        <v>0</v>
      </c>
      <c r="R1394" s="262"/>
      <c r="S1394" s="262" t="s">
        <v>316</v>
      </c>
      <c r="T1394" s="263" t="s">
        <v>281</v>
      </c>
      <c r="U1394" s="222">
        <v>0</v>
      </c>
      <c r="V1394" s="222">
        <f>ROUND(E1394*U1394,2)</f>
        <v>0</v>
      </c>
      <c r="W1394" s="222"/>
      <c r="X1394" s="222" t="s">
        <v>399</v>
      </c>
      <c r="Y1394" s="222" t="s">
        <v>283</v>
      </c>
      <c r="Z1394" s="212"/>
      <c r="AA1394" s="212"/>
      <c r="AB1394" s="212"/>
      <c r="AC1394" s="212"/>
      <c r="AD1394" s="212"/>
      <c r="AE1394" s="212"/>
      <c r="AF1394" s="212"/>
      <c r="AG1394" s="212" t="s">
        <v>400</v>
      </c>
      <c r="AH1394" s="212"/>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1" x14ac:dyDescent="0.2">
      <c r="A1395" s="257">
        <v>441</v>
      </c>
      <c r="B1395" s="258" t="s">
        <v>2061</v>
      </c>
      <c r="C1395" s="265" t="s">
        <v>2062</v>
      </c>
      <c r="D1395" s="259" t="s">
        <v>886</v>
      </c>
      <c r="E1395" s="260">
        <v>24</v>
      </c>
      <c r="F1395" s="261"/>
      <c r="G1395" s="262">
        <f>ROUND(E1395*F1395,2)</f>
        <v>0</v>
      </c>
      <c r="H1395" s="261"/>
      <c r="I1395" s="262">
        <f>ROUND(E1395*H1395,2)</f>
        <v>0</v>
      </c>
      <c r="J1395" s="261"/>
      <c r="K1395" s="262">
        <f>ROUND(E1395*J1395,2)</f>
        <v>0</v>
      </c>
      <c r="L1395" s="262">
        <v>21</v>
      </c>
      <c r="M1395" s="262">
        <f>G1395*(1+L1395/100)</f>
        <v>0</v>
      </c>
      <c r="N1395" s="260">
        <v>0</v>
      </c>
      <c r="O1395" s="260">
        <f>ROUND(E1395*N1395,2)</f>
        <v>0</v>
      </c>
      <c r="P1395" s="260">
        <v>0</v>
      </c>
      <c r="Q1395" s="260">
        <f>ROUND(E1395*P1395,2)</f>
        <v>0</v>
      </c>
      <c r="R1395" s="262"/>
      <c r="S1395" s="262" t="s">
        <v>316</v>
      </c>
      <c r="T1395" s="263" t="s">
        <v>281</v>
      </c>
      <c r="U1395" s="222">
        <v>0</v>
      </c>
      <c r="V1395" s="222">
        <f>ROUND(E1395*U1395,2)</f>
        <v>0</v>
      </c>
      <c r="W1395" s="222"/>
      <c r="X1395" s="222" t="s">
        <v>399</v>
      </c>
      <c r="Y1395" s="222" t="s">
        <v>283</v>
      </c>
      <c r="Z1395" s="212"/>
      <c r="AA1395" s="212"/>
      <c r="AB1395" s="212"/>
      <c r="AC1395" s="212"/>
      <c r="AD1395" s="212"/>
      <c r="AE1395" s="212"/>
      <c r="AF1395" s="212"/>
      <c r="AG1395" s="212" t="s">
        <v>400</v>
      </c>
      <c r="AH1395" s="212"/>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2"/>
      <c r="BH1395" s="212"/>
    </row>
    <row r="1396" spans="1:60" outlineLevel="1" x14ac:dyDescent="0.2">
      <c r="A1396" s="257">
        <v>442</v>
      </c>
      <c r="B1396" s="258" t="s">
        <v>2063</v>
      </c>
      <c r="C1396" s="265" t="s">
        <v>2064</v>
      </c>
      <c r="D1396" s="259" t="s">
        <v>886</v>
      </c>
      <c r="E1396" s="260">
        <v>6</v>
      </c>
      <c r="F1396" s="261"/>
      <c r="G1396" s="262">
        <f>ROUND(E1396*F1396,2)</f>
        <v>0</v>
      </c>
      <c r="H1396" s="261"/>
      <c r="I1396" s="262">
        <f>ROUND(E1396*H1396,2)</f>
        <v>0</v>
      </c>
      <c r="J1396" s="261"/>
      <c r="K1396" s="262">
        <f>ROUND(E1396*J1396,2)</f>
        <v>0</v>
      </c>
      <c r="L1396" s="262">
        <v>21</v>
      </c>
      <c r="M1396" s="262">
        <f>G1396*(1+L1396/100)</f>
        <v>0</v>
      </c>
      <c r="N1396" s="260">
        <v>0</v>
      </c>
      <c r="O1396" s="260">
        <f>ROUND(E1396*N1396,2)</f>
        <v>0</v>
      </c>
      <c r="P1396" s="260">
        <v>0</v>
      </c>
      <c r="Q1396" s="260">
        <f>ROUND(E1396*P1396,2)</f>
        <v>0</v>
      </c>
      <c r="R1396" s="262"/>
      <c r="S1396" s="262" t="s">
        <v>316</v>
      </c>
      <c r="T1396" s="263" t="s">
        <v>281</v>
      </c>
      <c r="U1396" s="222">
        <v>0</v>
      </c>
      <c r="V1396" s="222">
        <f>ROUND(E1396*U1396,2)</f>
        <v>0</v>
      </c>
      <c r="W1396" s="222"/>
      <c r="X1396" s="222" t="s">
        <v>399</v>
      </c>
      <c r="Y1396" s="222" t="s">
        <v>283</v>
      </c>
      <c r="Z1396" s="212"/>
      <c r="AA1396" s="212"/>
      <c r="AB1396" s="212"/>
      <c r="AC1396" s="212"/>
      <c r="AD1396" s="212"/>
      <c r="AE1396" s="212"/>
      <c r="AF1396" s="212"/>
      <c r="AG1396" s="212" t="s">
        <v>400</v>
      </c>
      <c r="AH1396" s="212"/>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1" x14ac:dyDescent="0.2">
      <c r="A1397" s="257">
        <v>443</v>
      </c>
      <c r="B1397" s="258" t="s">
        <v>2065</v>
      </c>
      <c r="C1397" s="265" t="s">
        <v>2066</v>
      </c>
      <c r="D1397" s="259" t="s">
        <v>886</v>
      </c>
      <c r="E1397" s="260">
        <v>6</v>
      </c>
      <c r="F1397" s="261"/>
      <c r="G1397" s="262">
        <f>ROUND(E1397*F1397,2)</f>
        <v>0</v>
      </c>
      <c r="H1397" s="261"/>
      <c r="I1397" s="262">
        <f>ROUND(E1397*H1397,2)</f>
        <v>0</v>
      </c>
      <c r="J1397" s="261"/>
      <c r="K1397" s="262">
        <f>ROUND(E1397*J1397,2)</f>
        <v>0</v>
      </c>
      <c r="L1397" s="262">
        <v>21</v>
      </c>
      <c r="M1397" s="262">
        <f>G1397*(1+L1397/100)</f>
        <v>0</v>
      </c>
      <c r="N1397" s="260">
        <v>0</v>
      </c>
      <c r="O1397" s="260">
        <f>ROUND(E1397*N1397,2)</f>
        <v>0</v>
      </c>
      <c r="P1397" s="260">
        <v>0</v>
      </c>
      <c r="Q1397" s="260">
        <f>ROUND(E1397*P1397,2)</f>
        <v>0</v>
      </c>
      <c r="R1397" s="262"/>
      <c r="S1397" s="262" t="s">
        <v>316</v>
      </c>
      <c r="T1397" s="263" t="s">
        <v>281</v>
      </c>
      <c r="U1397" s="222">
        <v>0</v>
      </c>
      <c r="V1397" s="222">
        <f>ROUND(E1397*U1397,2)</f>
        <v>0</v>
      </c>
      <c r="W1397" s="222"/>
      <c r="X1397" s="222" t="s">
        <v>399</v>
      </c>
      <c r="Y1397" s="222" t="s">
        <v>283</v>
      </c>
      <c r="Z1397" s="212"/>
      <c r="AA1397" s="212"/>
      <c r="AB1397" s="212"/>
      <c r="AC1397" s="212"/>
      <c r="AD1397" s="212"/>
      <c r="AE1397" s="212"/>
      <c r="AF1397" s="212"/>
      <c r="AG1397" s="212" t="s">
        <v>400</v>
      </c>
      <c r="AH1397" s="212"/>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1" x14ac:dyDescent="0.2">
      <c r="A1398" s="257">
        <v>444</v>
      </c>
      <c r="B1398" s="258" t="s">
        <v>2067</v>
      </c>
      <c r="C1398" s="265" t="s">
        <v>2068</v>
      </c>
      <c r="D1398" s="259" t="s">
        <v>886</v>
      </c>
      <c r="E1398" s="260">
        <v>2</v>
      </c>
      <c r="F1398" s="261"/>
      <c r="G1398" s="262">
        <f>ROUND(E1398*F1398,2)</f>
        <v>0</v>
      </c>
      <c r="H1398" s="261"/>
      <c r="I1398" s="262">
        <f>ROUND(E1398*H1398,2)</f>
        <v>0</v>
      </c>
      <c r="J1398" s="261"/>
      <c r="K1398" s="262">
        <f>ROUND(E1398*J1398,2)</f>
        <v>0</v>
      </c>
      <c r="L1398" s="262">
        <v>21</v>
      </c>
      <c r="M1398" s="262">
        <f>G1398*(1+L1398/100)</f>
        <v>0</v>
      </c>
      <c r="N1398" s="260">
        <v>0</v>
      </c>
      <c r="O1398" s="260">
        <f>ROUND(E1398*N1398,2)</f>
        <v>0</v>
      </c>
      <c r="P1398" s="260">
        <v>0</v>
      </c>
      <c r="Q1398" s="260">
        <f>ROUND(E1398*P1398,2)</f>
        <v>0</v>
      </c>
      <c r="R1398" s="262"/>
      <c r="S1398" s="262" t="s">
        <v>316</v>
      </c>
      <c r="T1398" s="263" t="s">
        <v>281</v>
      </c>
      <c r="U1398" s="222">
        <v>0</v>
      </c>
      <c r="V1398" s="222">
        <f>ROUND(E1398*U1398,2)</f>
        <v>0</v>
      </c>
      <c r="W1398" s="222"/>
      <c r="X1398" s="222" t="s">
        <v>399</v>
      </c>
      <c r="Y1398" s="222" t="s">
        <v>283</v>
      </c>
      <c r="Z1398" s="212"/>
      <c r="AA1398" s="212"/>
      <c r="AB1398" s="212"/>
      <c r="AC1398" s="212"/>
      <c r="AD1398" s="212"/>
      <c r="AE1398" s="212"/>
      <c r="AF1398" s="212"/>
      <c r="AG1398" s="212" t="s">
        <v>400</v>
      </c>
      <c r="AH1398" s="212"/>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1" x14ac:dyDescent="0.2">
      <c r="A1399" s="257">
        <v>445</v>
      </c>
      <c r="B1399" s="258" t="s">
        <v>2069</v>
      </c>
      <c r="C1399" s="265" t="s">
        <v>2070</v>
      </c>
      <c r="D1399" s="259" t="s">
        <v>886</v>
      </c>
      <c r="E1399" s="260">
        <v>1</v>
      </c>
      <c r="F1399" s="261"/>
      <c r="G1399" s="262">
        <f>ROUND(E1399*F1399,2)</f>
        <v>0</v>
      </c>
      <c r="H1399" s="261"/>
      <c r="I1399" s="262">
        <f>ROUND(E1399*H1399,2)</f>
        <v>0</v>
      </c>
      <c r="J1399" s="261"/>
      <c r="K1399" s="262">
        <f>ROUND(E1399*J1399,2)</f>
        <v>0</v>
      </c>
      <c r="L1399" s="262">
        <v>21</v>
      </c>
      <c r="M1399" s="262">
        <f>G1399*(1+L1399/100)</f>
        <v>0</v>
      </c>
      <c r="N1399" s="260">
        <v>0</v>
      </c>
      <c r="O1399" s="260">
        <f>ROUND(E1399*N1399,2)</f>
        <v>0</v>
      </c>
      <c r="P1399" s="260">
        <v>0</v>
      </c>
      <c r="Q1399" s="260">
        <f>ROUND(E1399*P1399,2)</f>
        <v>0</v>
      </c>
      <c r="R1399" s="262"/>
      <c r="S1399" s="262" t="s">
        <v>316</v>
      </c>
      <c r="T1399" s="263" t="s">
        <v>281</v>
      </c>
      <c r="U1399" s="222">
        <v>0</v>
      </c>
      <c r="V1399" s="222">
        <f>ROUND(E1399*U1399,2)</f>
        <v>0</v>
      </c>
      <c r="W1399" s="222"/>
      <c r="X1399" s="222" t="s">
        <v>399</v>
      </c>
      <c r="Y1399" s="222" t="s">
        <v>283</v>
      </c>
      <c r="Z1399" s="212"/>
      <c r="AA1399" s="212"/>
      <c r="AB1399" s="212"/>
      <c r="AC1399" s="212"/>
      <c r="AD1399" s="212"/>
      <c r="AE1399" s="212"/>
      <c r="AF1399" s="212"/>
      <c r="AG1399" s="212" t="s">
        <v>400</v>
      </c>
      <c r="AH1399" s="212"/>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ht="22.5" outlineLevel="1" x14ac:dyDescent="0.2">
      <c r="A1400" s="257">
        <v>446</v>
      </c>
      <c r="B1400" s="258" t="s">
        <v>2071</v>
      </c>
      <c r="C1400" s="265" t="s">
        <v>2072</v>
      </c>
      <c r="D1400" s="259" t="s">
        <v>886</v>
      </c>
      <c r="E1400" s="260">
        <v>14</v>
      </c>
      <c r="F1400" s="261"/>
      <c r="G1400" s="262">
        <f>ROUND(E1400*F1400,2)</f>
        <v>0</v>
      </c>
      <c r="H1400" s="261"/>
      <c r="I1400" s="262">
        <f>ROUND(E1400*H1400,2)</f>
        <v>0</v>
      </c>
      <c r="J1400" s="261"/>
      <c r="K1400" s="262">
        <f>ROUND(E1400*J1400,2)</f>
        <v>0</v>
      </c>
      <c r="L1400" s="262">
        <v>21</v>
      </c>
      <c r="M1400" s="262">
        <f>G1400*(1+L1400/100)</f>
        <v>0</v>
      </c>
      <c r="N1400" s="260">
        <v>0</v>
      </c>
      <c r="O1400" s="260">
        <f>ROUND(E1400*N1400,2)</f>
        <v>0</v>
      </c>
      <c r="P1400" s="260">
        <v>0</v>
      </c>
      <c r="Q1400" s="260">
        <f>ROUND(E1400*P1400,2)</f>
        <v>0</v>
      </c>
      <c r="R1400" s="262"/>
      <c r="S1400" s="262" t="s">
        <v>316</v>
      </c>
      <c r="T1400" s="263" t="s">
        <v>281</v>
      </c>
      <c r="U1400" s="222">
        <v>0</v>
      </c>
      <c r="V1400" s="222">
        <f>ROUND(E1400*U1400,2)</f>
        <v>0</v>
      </c>
      <c r="W1400" s="222"/>
      <c r="X1400" s="222" t="s">
        <v>399</v>
      </c>
      <c r="Y1400" s="222" t="s">
        <v>283</v>
      </c>
      <c r="Z1400" s="212"/>
      <c r="AA1400" s="212"/>
      <c r="AB1400" s="212"/>
      <c r="AC1400" s="212"/>
      <c r="AD1400" s="212"/>
      <c r="AE1400" s="212"/>
      <c r="AF1400" s="212"/>
      <c r="AG1400" s="212" t="s">
        <v>400</v>
      </c>
      <c r="AH1400" s="212"/>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ht="22.5" outlineLevel="1" x14ac:dyDescent="0.2">
      <c r="A1401" s="257">
        <v>447</v>
      </c>
      <c r="B1401" s="258" t="s">
        <v>2073</v>
      </c>
      <c r="C1401" s="265" t="s">
        <v>2074</v>
      </c>
      <c r="D1401" s="259" t="s">
        <v>886</v>
      </c>
      <c r="E1401" s="260">
        <v>2</v>
      </c>
      <c r="F1401" s="261"/>
      <c r="G1401" s="262">
        <f>ROUND(E1401*F1401,2)</f>
        <v>0</v>
      </c>
      <c r="H1401" s="261"/>
      <c r="I1401" s="262">
        <f>ROUND(E1401*H1401,2)</f>
        <v>0</v>
      </c>
      <c r="J1401" s="261"/>
      <c r="K1401" s="262">
        <f>ROUND(E1401*J1401,2)</f>
        <v>0</v>
      </c>
      <c r="L1401" s="262">
        <v>21</v>
      </c>
      <c r="M1401" s="262">
        <f>G1401*(1+L1401/100)</f>
        <v>0</v>
      </c>
      <c r="N1401" s="260">
        <v>0</v>
      </c>
      <c r="O1401" s="260">
        <f>ROUND(E1401*N1401,2)</f>
        <v>0</v>
      </c>
      <c r="P1401" s="260">
        <v>0</v>
      </c>
      <c r="Q1401" s="260">
        <f>ROUND(E1401*P1401,2)</f>
        <v>0</v>
      </c>
      <c r="R1401" s="262"/>
      <c r="S1401" s="262" t="s">
        <v>316</v>
      </c>
      <c r="T1401" s="263" t="s">
        <v>281</v>
      </c>
      <c r="U1401" s="222">
        <v>0</v>
      </c>
      <c r="V1401" s="222">
        <f>ROUND(E1401*U1401,2)</f>
        <v>0</v>
      </c>
      <c r="W1401" s="222"/>
      <c r="X1401" s="222" t="s">
        <v>399</v>
      </c>
      <c r="Y1401" s="222" t="s">
        <v>283</v>
      </c>
      <c r="Z1401" s="212"/>
      <c r="AA1401" s="212"/>
      <c r="AB1401" s="212"/>
      <c r="AC1401" s="212"/>
      <c r="AD1401" s="212"/>
      <c r="AE1401" s="212"/>
      <c r="AF1401" s="212"/>
      <c r="AG1401" s="212" t="s">
        <v>400</v>
      </c>
      <c r="AH1401" s="212"/>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1" x14ac:dyDescent="0.2">
      <c r="A1402" s="257">
        <v>448</v>
      </c>
      <c r="B1402" s="258" t="s">
        <v>2075</v>
      </c>
      <c r="C1402" s="265" t="s">
        <v>2076</v>
      </c>
      <c r="D1402" s="259" t="s">
        <v>1105</v>
      </c>
      <c r="E1402" s="260">
        <v>1</v>
      </c>
      <c r="F1402" s="261"/>
      <c r="G1402" s="262">
        <f>ROUND(E1402*F1402,2)</f>
        <v>0</v>
      </c>
      <c r="H1402" s="261"/>
      <c r="I1402" s="262">
        <f>ROUND(E1402*H1402,2)</f>
        <v>0</v>
      </c>
      <c r="J1402" s="261"/>
      <c r="K1402" s="262">
        <f>ROUND(E1402*J1402,2)</f>
        <v>0</v>
      </c>
      <c r="L1402" s="262">
        <v>21</v>
      </c>
      <c r="M1402" s="262">
        <f>G1402*(1+L1402/100)</f>
        <v>0</v>
      </c>
      <c r="N1402" s="260">
        <v>0</v>
      </c>
      <c r="O1402" s="260">
        <f>ROUND(E1402*N1402,2)</f>
        <v>0</v>
      </c>
      <c r="P1402" s="260">
        <v>0</v>
      </c>
      <c r="Q1402" s="260">
        <f>ROUND(E1402*P1402,2)</f>
        <v>0</v>
      </c>
      <c r="R1402" s="262"/>
      <c r="S1402" s="262" t="s">
        <v>316</v>
      </c>
      <c r="T1402" s="263" t="s">
        <v>281</v>
      </c>
      <c r="U1402" s="222">
        <v>0</v>
      </c>
      <c r="V1402" s="222">
        <f>ROUND(E1402*U1402,2)</f>
        <v>0</v>
      </c>
      <c r="W1402" s="222"/>
      <c r="X1402" s="222" t="s">
        <v>399</v>
      </c>
      <c r="Y1402" s="222" t="s">
        <v>283</v>
      </c>
      <c r="Z1402" s="212"/>
      <c r="AA1402" s="212"/>
      <c r="AB1402" s="212"/>
      <c r="AC1402" s="212"/>
      <c r="AD1402" s="212"/>
      <c r="AE1402" s="212"/>
      <c r="AF1402" s="212"/>
      <c r="AG1402" s="212" t="s">
        <v>400</v>
      </c>
      <c r="AH1402" s="212"/>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1" x14ac:dyDescent="0.2">
      <c r="A1403" s="257">
        <v>449</v>
      </c>
      <c r="B1403" s="258" t="s">
        <v>2077</v>
      </c>
      <c r="C1403" s="265" t="s">
        <v>2078</v>
      </c>
      <c r="D1403" s="259" t="s">
        <v>1105</v>
      </c>
      <c r="E1403" s="260">
        <v>1</v>
      </c>
      <c r="F1403" s="261"/>
      <c r="G1403" s="262">
        <f>ROUND(E1403*F1403,2)</f>
        <v>0</v>
      </c>
      <c r="H1403" s="261"/>
      <c r="I1403" s="262">
        <f>ROUND(E1403*H1403,2)</f>
        <v>0</v>
      </c>
      <c r="J1403" s="261"/>
      <c r="K1403" s="262">
        <f>ROUND(E1403*J1403,2)</f>
        <v>0</v>
      </c>
      <c r="L1403" s="262">
        <v>21</v>
      </c>
      <c r="M1403" s="262">
        <f>G1403*(1+L1403/100)</f>
        <v>0</v>
      </c>
      <c r="N1403" s="260">
        <v>0</v>
      </c>
      <c r="O1403" s="260">
        <f>ROUND(E1403*N1403,2)</f>
        <v>0</v>
      </c>
      <c r="P1403" s="260">
        <v>0</v>
      </c>
      <c r="Q1403" s="260">
        <f>ROUND(E1403*P1403,2)</f>
        <v>0</v>
      </c>
      <c r="R1403" s="262"/>
      <c r="S1403" s="262" t="s">
        <v>316</v>
      </c>
      <c r="T1403" s="263" t="s">
        <v>281</v>
      </c>
      <c r="U1403" s="222">
        <v>0</v>
      </c>
      <c r="V1403" s="222">
        <f>ROUND(E1403*U1403,2)</f>
        <v>0</v>
      </c>
      <c r="W1403" s="222"/>
      <c r="X1403" s="222" t="s">
        <v>399</v>
      </c>
      <c r="Y1403" s="222" t="s">
        <v>283</v>
      </c>
      <c r="Z1403" s="212"/>
      <c r="AA1403" s="212"/>
      <c r="AB1403" s="212"/>
      <c r="AC1403" s="212"/>
      <c r="AD1403" s="212"/>
      <c r="AE1403" s="212"/>
      <c r="AF1403" s="212"/>
      <c r="AG1403" s="212" t="s">
        <v>400</v>
      </c>
      <c r="AH1403" s="212"/>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1" x14ac:dyDescent="0.2">
      <c r="A1404" s="257">
        <v>450</v>
      </c>
      <c r="B1404" s="258" t="s">
        <v>2079</v>
      </c>
      <c r="C1404" s="265" t="s">
        <v>2080</v>
      </c>
      <c r="D1404" s="259" t="s">
        <v>1105</v>
      </c>
      <c r="E1404" s="260">
        <v>1</v>
      </c>
      <c r="F1404" s="261"/>
      <c r="G1404" s="262">
        <f>ROUND(E1404*F1404,2)</f>
        <v>0</v>
      </c>
      <c r="H1404" s="261"/>
      <c r="I1404" s="262">
        <f>ROUND(E1404*H1404,2)</f>
        <v>0</v>
      </c>
      <c r="J1404" s="261"/>
      <c r="K1404" s="262">
        <f>ROUND(E1404*J1404,2)</f>
        <v>0</v>
      </c>
      <c r="L1404" s="262">
        <v>21</v>
      </c>
      <c r="M1404" s="262">
        <f>G1404*(1+L1404/100)</f>
        <v>0</v>
      </c>
      <c r="N1404" s="260">
        <v>0</v>
      </c>
      <c r="O1404" s="260">
        <f>ROUND(E1404*N1404,2)</f>
        <v>0</v>
      </c>
      <c r="P1404" s="260">
        <v>0</v>
      </c>
      <c r="Q1404" s="260">
        <f>ROUND(E1404*P1404,2)</f>
        <v>0</v>
      </c>
      <c r="R1404" s="262"/>
      <c r="S1404" s="262" t="s">
        <v>316</v>
      </c>
      <c r="T1404" s="263" t="s">
        <v>281</v>
      </c>
      <c r="U1404" s="222">
        <v>0</v>
      </c>
      <c r="V1404" s="222">
        <f>ROUND(E1404*U1404,2)</f>
        <v>0</v>
      </c>
      <c r="W1404" s="222"/>
      <c r="X1404" s="222" t="s">
        <v>399</v>
      </c>
      <c r="Y1404" s="222" t="s">
        <v>283</v>
      </c>
      <c r="Z1404" s="212"/>
      <c r="AA1404" s="212"/>
      <c r="AB1404" s="212"/>
      <c r="AC1404" s="212"/>
      <c r="AD1404" s="212"/>
      <c r="AE1404" s="212"/>
      <c r="AF1404" s="212"/>
      <c r="AG1404" s="212" t="s">
        <v>400</v>
      </c>
      <c r="AH1404" s="212"/>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1" x14ac:dyDescent="0.2">
      <c r="A1405" s="257">
        <v>451</v>
      </c>
      <c r="B1405" s="258" t="s">
        <v>2081</v>
      </c>
      <c r="C1405" s="265" t="s">
        <v>2082</v>
      </c>
      <c r="D1405" s="259" t="s">
        <v>1105</v>
      </c>
      <c r="E1405" s="260">
        <v>1</v>
      </c>
      <c r="F1405" s="261"/>
      <c r="G1405" s="262">
        <f>ROUND(E1405*F1405,2)</f>
        <v>0</v>
      </c>
      <c r="H1405" s="261"/>
      <c r="I1405" s="262">
        <f>ROUND(E1405*H1405,2)</f>
        <v>0</v>
      </c>
      <c r="J1405" s="261"/>
      <c r="K1405" s="262">
        <f>ROUND(E1405*J1405,2)</f>
        <v>0</v>
      </c>
      <c r="L1405" s="262">
        <v>21</v>
      </c>
      <c r="M1405" s="262">
        <f>G1405*(1+L1405/100)</f>
        <v>0</v>
      </c>
      <c r="N1405" s="260">
        <v>0</v>
      </c>
      <c r="O1405" s="260">
        <f>ROUND(E1405*N1405,2)</f>
        <v>0</v>
      </c>
      <c r="P1405" s="260">
        <v>0</v>
      </c>
      <c r="Q1405" s="260">
        <f>ROUND(E1405*P1405,2)</f>
        <v>0</v>
      </c>
      <c r="R1405" s="262"/>
      <c r="S1405" s="262" t="s">
        <v>316</v>
      </c>
      <c r="T1405" s="263" t="s">
        <v>281</v>
      </c>
      <c r="U1405" s="222">
        <v>0</v>
      </c>
      <c r="V1405" s="222">
        <f>ROUND(E1405*U1405,2)</f>
        <v>0</v>
      </c>
      <c r="W1405" s="222"/>
      <c r="X1405" s="222" t="s">
        <v>399</v>
      </c>
      <c r="Y1405" s="222" t="s">
        <v>283</v>
      </c>
      <c r="Z1405" s="212"/>
      <c r="AA1405" s="212"/>
      <c r="AB1405" s="212"/>
      <c r="AC1405" s="212"/>
      <c r="AD1405" s="212"/>
      <c r="AE1405" s="212"/>
      <c r="AF1405" s="212"/>
      <c r="AG1405" s="212" t="s">
        <v>400</v>
      </c>
      <c r="AH1405" s="212"/>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x14ac:dyDescent="0.2">
      <c r="A1406" s="229" t="s">
        <v>275</v>
      </c>
      <c r="B1406" s="230" t="s">
        <v>214</v>
      </c>
      <c r="C1406" s="246" t="s">
        <v>215</v>
      </c>
      <c r="D1406" s="231"/>
      <c r="E1406" s="232"/>
      <c r="F1406" s="233"/>
      <c r="G1406" s="233">
        <f>SUMIF(AG1407:AG1411,"&lt;&gt;NOR",G1407:G1411)</f>
        <v>0</v>
      </c>
      <c r="H1406" s="233"/>
      <c r="I1406" s="233">
        <f>SUM(I1407:I1411)</f>
        <v>0</v>
      </c>
      <c r="J1406" s="233"/>
      <c r="K1406" s="233">
        <f>SUM(K1407:K1411)</f>
        <v>0</v>
      </c>
      <c r="L1406" s="233"/>
      <c r="M1406" s="233">
        <f>SUM(M1407:M1411)</f>
        <v>0</v>
      </c>
      <c r="N1406" s="232"/>
      <c r="O1406" s="232">
        <f>SUM(O1407:O1411)</f>
        <v>0</v>
      </c>
      <c r="P1406" s="232"/>
      <c r="Q1406" s="232">
        <f>SUM(Q1407:Q1411)</f>
        <v>0</v>
      </c>
      <c r="R1406" s="233"/>
      <c r="S1406" s="233"/>
      <c r="T1406" s="234"/>
      <c r="U1406" s="228"/>
      <c r="V1406" s="228">
        <f>SUM(V1407:V1411)</f>
        <v>0</v>
      </c>
      <c r="W1406" s="228"/>
      <c r="X1406" s="228"/>
      <c r="Y1406" s="228"/>
      <c r="AG1406" t="s">
        <v>276</v>
      </c>
    </row>
    <row r="1407" spans="1:60" outlineLevel="1" x14ac:dyDescent="0.2">
      <c r="A1407" s="236">
        <v>452</v>
      </c>
      <c r="B1407" s="237" t="s">
        <v>2083</v>
      </c>
      <c r="C1407" s="247" t="s">
        <v>2084</v>
      </c>
      <c r="D1407" s="238" t="s">
        <v>482</v>
      </c>
      <c r="E1407" s="239">
        <v>3.8600000000000001E-3</v>
      </c>
      <c r="F1407" s="240"/>
      <c r="G1407" s="241">
        <f>ROUND(E1407*F1407,2)</f>
        <v>0</v>
      </c>
      <c r="H1407" s="240"/>
      <c r="I1407" s="241">
        <f>ROUND(E1407*H1407,2)</f>
        <v>0</v>
      </c>
      <c r="J1407" s="240"/>
      <c r="K1407" s="241">
        <f>ROUND(E1407*J1407,2)</f>
        <v>0</v>
      </c>
      <c r="L1407" s="241">
        <v>21</v>
      </c>
      <c r="M1407" s="241">
        <f>G1407*(1+L1407/100)</f>
        <v>0</v>
      </c>
      <c r="N1407" s="239">
        <v>0</v>
      </c>
      <c r="O1407" s="239">
        <f>ROUND(E1407*N1407,2)</f>
        <v>0</v>
      </c>
      <c r="P1407" s="239">
        <v>0</v>
      </c>
      <c r="Q1407" s="239">
        <f>ROUND(E1407*P1407,2)</f>
        <v>0</v>
      </c>
      <c r="R1407" s="241" t="s">
        <v>1557</v>
      </c>
      <c r="S1407" s="241" t="s">
        <v>280</v>
      </c>
      <c r="T1407" s="242" t="s">
        <v>441</v>
      </c>
      <c r="U1407" s="222">
        <v>1.2649999999999999</v>
      </c>
      <c r="V1407" s="222">
        <f>ROUND(E1407*U1407,2)</f>
        <v>0</v>
      </c>
      <c r="W1407" s="222"/>
      <c r="X1407" s="222" t="s">
        <v>399</v>
      </c>
      <c r="Y1407" s="222" t="s">
        <v>283</v>
      </c>
      <c r="Z1407" s="212"/>
      <c r="AA1407" s="212"/>
      <c r="AB1407" s="212"/>
      <c r="AC1407" s="212"/>
      <c r="AD1407" s="212"/>
      <c r="AE1407" s="212"/>
      <c r="AF1407" s="212"/>
      <c r="AG1407" s="212" t="s">
        <v>400</v>
      </c>
      <c r="AH1407" s="212"/>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2" x14ac:dyDescent="0.2">
      <c r="A1408" s="219"/>
      <c r="B1408" s="220"/>
      <c r="C1408" s="264" t="s">
        <v>1076</v>
      </c>
      <c r="D1408" s="256"/>
      <c r="E1408" s="256"/>
      <c r="F1408" s="256"/>
      <c r="G1408" s="256"/>
      <c r="H1408" s="222"/>
      <c r="I1408" s="222"/>
      <c r="J1408" s="222"/>
      <c r="K1408" s="222"/>
      <c r="L1408" s="222"/>
      <c r="M1408" s="222"/>
      <c r="N1408" s="221"/>
      <c r="O1408" s="221"/>
      <c r="P1408" s="221"/>
      <c r="Q1408" s="221"/>
      <c r="R1408" s="222"/>
      <c r="S1408" s="222"/>
      <c r="T1408" s="222"/>
      <c r="U1408" s="222"/>
      <c r="V1408" s="222"/>
      <c r="W1408" s="222"/>
      <c r="X1408" s="222"/>
      <c r="Y1408" s="222"/>
      <c r="Z1408" s="212"/>
      <c r="AA1408" s="212"/>
      <c r="AB1408" s="212"/>
      <c r="AC1408" s="212"/>
      <c r="AD1408" s="212"/>
      <c r="AE1408" s="212"/>
      <c r="AF1408" s="212"/>
      <c r="AG1408" s="212" t="s">
        <v>448</v>
      </c>
      <c r="AH1408" s="212"/>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2" x14ac:dyDescent="0.2">
      <c r="A1409" s="219"/>
      <c r="B1409" s="220"/>
      <c r="C1409" s="249" t="s">
        <v>2085</v>
      </c>
      <c r="D1409" s="226"/>
      <c r="E1409" s="227"/>
      <c r="F1409" s="222"/>
      <c r="G1409" s="222"/>
      <c r="H1409" s="222"/>
      <c r="I1409" s="222"/>
      <c r="J1409" s="222"/>
      <c r="K1409" s="222"/>
      <c r="L1409" s="222"/>
      <c r="M1409" s="222"/>
      <c r="N1409" s="221"/>
      <c r="O1409" s="221"/>
      <c r="P1409" s="221"/>
      <c r="Q1409" s="221"/>
      <c r="R1409" s="222"/>
      <c r="S1409" s="222"/>
      <c r="T1409" s="222"/>
      <c r="U1409" s="222"/>
      <c r="V1409" s="222"/>
      <c r="W1409" s="222"/>
      <c r="X1409" s="222"/>
      <c r="Y1409" s="222"/>
      <c r="Z1409" s="212"/>
      <c r="AA1409" s="212"/>
      <c r="AB1409" s="212"/>
      <c r="AC1409" s="212"/>
      <c r="AD1409" s="212"/>
      <c r="AE1409" s="212"/>
      <c r="AF1409" s="212"/>
      <c r="AG1409" s="212" t="s">
        <v>288</v>
      </c>
      <c r="AH1409" s="212">
        <v>0</v>
      </c>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
      <c r="A1410" s="219"/>
      <c r="B1410" s="220"/>
      <c r="C1410" s="249" t="s">
        <v>2086</v>
      </c>
      <c r="D1410" s="226"/>
      <c r="E1410" s="227"/>
      <c r="F1410" s="222"/>
      <c r="G1410" s="222"/>
      <c r="H1410" s="222"/>
      <c r="I1410" s="222"/>
      <c r="J1410" s="222"/>
      <c r="K1410" s="222"/>
      <c r="L1410" s="222"/>
      <c r="M1410" s="222"/>
      <c r="N1410" s="221"/>
      <c r="O1410" s="221"/>
      <c r="P1410" s="221"/>
      <c r="Q1410" s="221"/>
      <c r="R1410" s="222"/>
      <c r="S1410" s="222"/>
      <c r="T1410" s="222"/>
      <c r="U1410" s="222"/>
      <c r="V1410" s="222"/>
      <c r="W1410" s="222"/>
      <c r="X1410" s="222"/>
      <c r="Y1410" s="222"/>
      <c r="Z1410" s="212"/>
      <c r="AA1410" s="212"/>
      <c r="AB1410" s="212"/>
      <c r="AC1410" s="212"/>
      <c r="AD1410" s="212"/>
      <c r="AE1410" s="212"/>
      <c r="AF1410" s="212"/>
      <c r="AG1410" s="212" t="s">
        <v>288</v>
      </c>
      <c r="AH1410" s="212">
        <v>0</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49" t="s">
        <v>2087</v>
      </c>
      <c r="D1411" s="226"/>
      <c r="E1411" s="227">
        <v>3.8600000000000001E-3</v>
      </c>
      <c r="F1411" s="222"/>
      <c r="G1411" s="222"/>
      <c r="H1411" s="222"/>
      <c r="I1411" s="222"/>
      <c r="J1411" s="222"/>
      <c r="K1411" s="222"/>
      <c r="L1411" s="222"/>
      <c r="M1411" s="222"/>
      <c r="N1411" s="221"/>
      <c r="O1411" s="221"/>
      <c r="P1411" s="221"/>
      <c r="Q1411" s="221"/>
      <c r="R1411" s="222"/>
      <c r="S1411" s="222"/>
      <c r="T1411" s="222"/>
      <c r="U1411" s="222"/>
      <c r="V1411" s="222"/>
      <c r="W1411" s="222"/>
      <c r="X1411" s="222"/>
      <c r="Y1411" s="222"/>
      <c r="Z1411" s="212"/>
      <c r="AA1411" s="212"/>
      <c r="AB1411" s="212"/>
      <c r="AC1411" s="212"/>
      <c r="AD1411" s="212"/>
      <c r="AE1411" s="212"/>
      <c r="AF1411" s="212"/>
      <c r="AG1411" s="212" t="s">
        <v>288</v>
      </c>
      <c r="AH1411" s="212">
        <v>0</v>
      </c>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x14ac:dyDescent="0.2">
      <c r="A1412" s="229" t="s">
        <v>275</v>
      </c>
      <c r="B1412" s="230" t="s">
        <v>242</v>
      </c>
      <c r="C1412" s="246" t="s">
        <v>173</v>
      </c>
      <c r="D1412" s="231"/>
      <c r="E1412" s="232"/>
      <c r="F1412" s="233"/>
      <c r="G1412" s="233">
        <f>SUMIF(AG1413:AG1467,"&lt;&gt;NOR",G1413:G1467)</f>
        <v>0</v>
      </c>
      <c r="H1412" s="233"/>
      <c r="I1412" s="233">
        <f>SUM(I1413:I1467)</f>
        <v>0</v>
      </c>
      <c r="J1412" s="233"/>
      <c r="K1412" s="233">
        <f>SUM(K1413:K1467)</f>
        <v>0</v>
      </c>
      <c r="L1412" s="233"/>
      <c r="M1412" s="233">
        <f>SUM(M1413:M1467)</f>
        <v>0</v>
      </c>
      <c r="N1412" s="232"/>
      <c r="O1412" s="232">
        <f>SUM(O1413:O1467)</f>
        <v>0</v>
      </c>
      <c r="P1412" s="232"/>
      <c r="Q1412" s="232">
        <f>SUM(Q1413:Q1467)</f>
        <v>0</v>
      </c>
      <c r="R1412" s="233"/>
      <c r="S1412" s="233"/>
      <c r="T1412" s="234"/>
      <c r="U1412" s="228"/>
      <c r="V1412" s="228">
        <f>SUM(V1413:V1467)</f>
        <v>1145.0899999999999</v>
      </c>
      <c r="W1412" s="228"/>
      <c r="X1412" s="228"/>
      <c r="Y1412" s="228"/>
      <c r="AG1412" t="s">
        <v>276</v>
      </c>
    </row>
    <row r="1413" spans="1:60" outlineLevel="1" x14ac:dyDescent="0.2">
      <c r="A1413" s="236">
        <v>453</v>
      </c>
      <c r="B1413" s="237" t="s">
        <v>2088</v>
      </c>
      <c r="C1413" s="247" t="s">
        <v>2089</v>
      </c>
      <c r="D1413" s="238" t="s">
        <v>482</v>
      </c>
      <c r="E1413" s="239">
        <v>253.84582</v>
      </c>
      <c r="F1413" s="240"/>
      <c r="G1413" s="241">
        <f>ROUND(E1413*F1413,2)</f>
        <v>0</v>
      </c>
      <c r="H1413" s="240"/>
      <c r="I1413" s="241">
        <f>ROUND(E1413*H1413,2)</f>
        <v>0</v>
      </c>
      <c r="J1413" s="240"/>
      <c r="K1413" s="241">
        <f>ROUND(E1413*J1413,2)</f>
        <v>0</v>
      </c>
      <c r="L1413" s="241">
        <v>21</v>
      </c>
      <c r="M1413" s="241">
        <f>G1413*(1+L1413/100)</f>
        <v>0</v>
      </c>
      <c r="N1413" s="239">
        <v>0</v>
      </c>
      <c r="O1413" s="239">
        <f>ROUND(E1413*N1413,2)</f>
        <v>0</v>
      </c>
      <c r="P1413" s="239">
        <v>0</v>
      </c>
      <c r="Q1413" s="239">
        <f>ROUND(E1413*P1413,2)</f>
        <v>0</v>
      </c>
      <c r="R1413" s="241" t="s">
        <v>892</v>
      </c>
      <c r="S1413" s="241" t="s">
        <v>280</v>
      </c>
      <c r="T1413" s="242" t="s">
        <v>441</v>
      </c>
      <c r="U1413" s="222">
        <v>0.49</v>
      </c>
      <c r="V1413" s="222">
        <f>ROUND(E1413*U1413,2)</f>
        <v>124.38</v>
      </c>
      <c r="W1413" s="222"/>
      <c r="X1413" s="222" t="s">
        <v>399</v>
      </c>
      <c r="Y1413" s="222" t="s">
        <v>283</v>
      </c>
      <c r="Z1413" s="212"/>
      <c r="AA1413" s="212"/>
      <c r="AB1413" s="212"/>
      <c r="AC1413" s="212"/>
      <c r="AD1413" s="212"/>
      <c r="AE1413" s="212"/>
      <c r="AF1413" s="212"/>
      <c r="AG1413" s="212" t="s">
        <v>400</v>
      </c>
      <c r="AH1413" s="212"/>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2" x14ac:dyDescent="0.2">
      <c r="A1414" s="219"/>
      <c r="B1414" s="220"/>
      <c r="C1414" s="248" t="s">
        <v>2090</v>
      </c>
      <c r="D1414" s="244"/>
      <c r="E1414" s="244"/>
      <c r="F1414" s="244"/>
      <c r="G1414" s="244"/>
      <c r="H1414" s="222"/>
      <c r="I1414" s="222"/>
      <c r="J1414" s="222"/>
      <c r="K1414" s="222"/>
      <c r="L1414" s="222"/>
      <c r="M1414" s="222"/>
      <c r="N1414" s="221"/>
      <c r="O1414" s="221"/>
      <c r="P1414" s="221"/>
      <c r="Q1414" s="221"/>
      <c r="R1414" s="222"/>
      <c r="S1414" s="222"/>
      <c r="T1414" s="222"/>
      <c r="U1414" s="222"/>
      <c r="V1414" s="222"/>
      <c r="W1414" s="222"/>
      <c r="X1414" s="222"/>
      <c r="Y1414" s="222"/>
      <c r="Z1414" s="212"/>
      <c r="AA1414" s="212"/>
      <c r="AB1414" s="212"/>
      <c r="AC1414" s="212"/>
      <c r="AD1414" s="212"/>
      <c r="AE1414" s="212"/>
      <c r="AF1414" s="212"/>
      <c r="AG1414" s="212" t="s">
        <v>286</v>
      </c>
      <c r="AH1414" s="212"/>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outlineLevel="2" x14ac:dyDescent="0.2">
      <c r="A1415" s="219"/>
      <c r="B1415" s="220"/>
      <c r="C1415" s="249" t="s">
        <v>2091</v>
      </c>
      <c r="D1415" s="226"/>
      <c r="E1415" s="227"/>
      <c r="F1415" s="222"/>
      <c r="G1415" s="222"/>
      <c r="H1415" s="222"/>
      <c r="I1415" s="222"/>
      <c r="J1415" s="222"/>
      <c r="K1415" s="222"/>
      <c r="L1415" s="222"/>
      <c r="M1415" s="222"/>
      <c r="N1415" s="221"/>
      <c r="O1415" s="221"/>
      <c r="P1415" s="221"/>
      <c r="Q1415" s="221"/>
      <c r="R1415" s="222"/>
      <c r="S1415" s="222"/>
      <c r="T1415" s="222"/>
      <c r="U1415" s="222"/>
      <c r="V1415" s="222"/>
      <c r="W1415" s="222"/>
      <c r="X1415" s="222"/>
      <c r="Y1415" s="222"/>
      <c r="Z1415" s="212"/>
      <c r="AA1415" s="212"/>
      <c r="AB1415" s="212"/>
      <c r="AC1415" s="212"/>
      <c r="AD1415" s="212"/>
      <c r="AE1415" s="212"/>
      <c r="AF1415" s="212"/>
      <c r="AG1415" s="212" t="s">
        <v>288</v>
      </c>
      <c r="AH1415" s="212">
        <v>0</v>
      </c>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ht="22.5" outlineLevel="3" x14ac:dyDescent="0.2">
      <c r="A1416" s="219"/>
      <c r="B1416" s="220"/>
      <c r="C1416" s="249" t="s">
        <v>2092</v>
      </c>
      <c r="D1416" s="226"/>
      <c r="E1416" s="227"/>
      <c r="F1416" s="222"/>
      <c r="G1416" s="222"/>
      <c r="H1416" s="222"/>
      <c r="I1416" s="222"/>
      <c r="J1416" s="222"/>
      <c r="K1416" s="222"/>
      <c r="L1416" s="222"/>
      <c r="M1416" s="222"/>
      <c r="N1416" s="221"/>
      <c r="O1416" s="221"/>
      <c r="P1416" s="221"/>
      <c r="Q1416" s="221"/>
      <c r="R1416" s="222"/>
      <c r="S1416" s="222"/>
      <c r="T1416" s="222"/>
      <c r="U1416" s="222"/>
      <c r="V1416" s="222"/>
      <c r="W1416" s="222"/>
      <c r="X1416" s="222"/>
      <c r="Y1416" s="222"/>
      <c r="Z1416" s="212"/>
      <c r="AA1416" s="212"/>
      <c r="AB1416" s="212"/>
      <c r="AC1416" s="212"/>
      <c r="AD1416" s="212"/>
      <c r="AE1416" s="212"/>
      <c r="AF1416" s="212"/>
      <c r="AG1416" s="212" t="s">
        <v>288</v>
      </c>
      <c r="AH1416" s="212">
        <v>0</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3" x14ac:dyDescent="0.2">
      <c r="A1417" s="219"/>
      <c r="B1417" s="220"/>
      <c r="C1417" s="249" t="s">
        <v>2093</v>
      </c>
      <c r="D1417" s="226"/>
      <c r="E1417" s="227"/>
      <c r="F1417" s="222"/>
      <c r="G1417" s="222"/>
      <c r="H1417" s="222"/>
      <c r="I1417" s="222"/>
      <c r="J1417" s="222"/>
      <c r="K1417" s="222"/>
      <c r="L1417" s="222"/>
      <c r="M1417" s="222"/>
      <c r="N1417" s="221"/>
      <c r="O1417" s="221"/>
      <c r="P1417" s="221"/>
      <c r="Q1417" s="221"/>
      <c r="R1417" s="222"/>
      <c r="S1417" s="222"/>
      <c r="T1417" s="222"/>
      <c r="U1417" s="222"/>
      <c r="V1417" s="222"/>
      <c r="W1417" s="222"/>
      <c r="X1417" s="222"/>
      <c r="Y1417" s="222"/>
      <c r="Z1417" s="212"/>
      <c r="AA1417" s="212"/>
      <c r="AB1417" s="212"/>
      <c r="AC1417" s="212"/>
      <c r="AD1417" s="212"/>
      <c r="AE1417" s="212"/>
      <c r="AF1417" s="212"/>
      <c r="AG1417" s="212" t="s">
        <v>288</v>
      </c>
      <c r="AH1417" s="212">
        <v>0</v>
      </c>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3" x14ac:dyDescent="0.2">
      <c r="A1418" s="219"/>
      <c r="B1418" s="220"/>
      <c r="C1418" s="249" t="s">
        <v>2094</v>
      </c>
      <c r="D1418" s="226"/>
      <c r="E1418" s="227">
        <v>253.84582</v>
      </c>
      <c r="F1418" s="222"/>
      <c r="G1418" s="222"/>
      <c r="H1418" s="222"/>
      <c r="I1418" s="222"/>
      <c r="J1418" s="222"/>
      <c r="K1418" s="222"/>
      <c r="L1418" s="222"/>
      <c r="M1418" s="222"/>
      <c r="N1418" s="221"/>
      <c r="O1418" s="221"/>
      <c r="P1418" s="221"/>
      <c r="Q1418" s="221"/>
      <c r="R1418" s="222"/>
      <c r="S1418" s="222"/>
      <c r="T1418" s="222"/>
      <c r="U1418" s="222"/>
      <c r="V1418" s="222"/>
      <c r="W1418" s="222"/>
      <c r="X1418" s="222"/>
      <c r="Y1418" s="222"/>
      <c r="Z1418" s="212"/>
      <c r="AA1418" s="212"/>
      <c r="AB1418" s="212"/>
      <c r="AC1418" s="212"/>
      <c r="AD1418" s="212"/>
      <c r="AE1418" s="212"/>
      <c r="AF1418" s="212"/>
      <c r="AG1418" s="212" t="s">
        <v>288</v>
      </c>
      <c r="AH1418" s="212">
        <v>0</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1" x14ac:dyDescent="0.2">
      <c r="A1419" s="236">
        <v>454</v>
      </c>
      <c r="B1419" s="237" t="s">
        <v>2095</v>
      </c>
      <c r="C1419" s="247" t="s">
        <v>2096</v>
      </c>
      <c r="D1419" s="238" t="s">
        <v>482</v>
      </c>
      <c r="E1419" s="239">
        <v>1776.92075</v>
      </c>
      <c r="F1419" s="240"/>
      <c r="G1419" s="241">
        <f>ROUND(E1419*F1419,2)</f>
        <v>0</v>
      </c>
      <c r="H1419" s="240"/>
      <c r="I1419" s="241">
        <f>ROUND(E1419*H1419,2)</f>
        <v>0</v>
      </c>
      <c r="J1419" s="240"/>
      <c r="K1419" s="241">
        <f>ROUND(E1419*J1419,2)</f>
        <v>0</v>
      </c>
      <c r="L1419" s="241">
        <v>21</v>
      </c>
      <c r="M1419" s="241">
        <f>G1419*(1+L1419/100)</f>
        <v>0</v>
      </c>
      <c r="N1419" s="239">
        <v>0</v>
      </c>
      <c r="O1419" s="239">
        <f>ROUND(E1419*N1419,2)</f>
        <v>0</v>
      </c>
      <c r="P1419" s="239">
        <v>0</v>
      </c>
      <c r="Q1419" s="239">
        <f>ROUND(E1419*P1419,2)</f>
        <v>0</v>
      </c>
      <c r="R1419" s="241" t="s">
        <v>892</v>
      </c>
      <c r="S1419" s="241" t="s">
        <v>280</v>
      </c>
      <c r="T1419" s="242" t="s">
        <v>441</v>
      </c>
      <c r="U1419" s="222">
        <v>0</v>
      </c>
      <c r="V1419" s="222">
        <f>ROUND(E1419*U1419,2)</f>
        <v>0</v>
      </c>
      <c r="W1419" s="222"/>
      <c r="X1419" s="222" t="s">
        <v>399</v>
      </c>
      <c r="Y1419" s="222" t="s">
        <v>283</v>
      </c>
      <c r="Z1419" s="212"/>
      <c r="AA1419" s="212"/>
      <c r="AB1419" s="212"/>
      <c r="AC1419" s="212"/>
      <c r="AD1419" s="212"/>
      <c r="AE1419" s="212"/>
      <c r="AF1419" s="212"/>
      <c r="AG1419" s="212" t="s">
        <v>400</v>
      </c>
      <c r="AH1419" s="212"/>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2" x14ac:dyDescent="0.2">
      <c r="A1420" s="219"/>
      <c r="B1420" s="220"/>
      <c r="C1420" s="249" t="s">
        <v>2091</v>
      </c>
      <c r="D1420" s="226"/>
      <c r="E1420" s="227"/>
      <c r="F1420" s="222"/>
      <c r="G1420" s="222"/>
      <c r="H1420" s="222"/>
      <c r="I1420" s="222"/>
      <c r="J1420" s="222"/>
      <c r="K1420" s="222"/>
      <c r="L1420" s="222"/>
      <c r="M1420" s="222"/>
      <c r="N1420" s="221"/>
      <c r="O1420" s="221"/>
      <c r="P1420" s="221"/>
      <c r="Q1420" s="221"/>
      <c r="R1420" s="222"/>
      <c r="S1420" s="222"/>
      <c r="T1420" s="222"/>
      <c r="U1420" s="222"/>
      <c r="V1420" s="222"/>
      <c r="W1420" s="222"/>
      <c r="X1420" s="222"/>
      <c r="Y1420" s="222"/>
      <c r="Z1420" s="212"/>
      <c r="AA1420" s="212"/>
      <c r="AB1420" s="212"/>
      <c r="AC1420" s="212"/>
      <c r="AD1420" s="212"/>
      <c r="AE1420" s="212"/>
      <c r="AF1420" s="212"/>
      <c r="AG1420" s="212" t="s">
        <v>288</v>
      </c>
      <c r="AH1420" s="212">
        <v>0</v>
      </c>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ht="22.5" outlineLevel="3" x14ac:dyDescent="0.2">
      <c r="A1421" s="219"/>
      <c r="B1421" s="220"/>
      <c r="C1421" s="249" t="s">
        <v>2092</v>
      </c>
      <c r="D1421" s="226"/>
      <c r="E1421" s="227"/>
      <c r="F1421" s="222"/>
      <c r="G1421" s="222"/>
      <c r="H1421" s="222"/>
      <c r="I1421" s="222"/>
      <c r="J1421" s="222"/>
      <c r="K1421" s="222"/>
      <c r="L1421" s="222"/>
      <c r="M1421" s="222"/>
      <c r="N1421" s="221"/>
      <c r="O1421" s="221"/>
      <c r="P1421" s="221"/>
      <c r="Q1421" s="221"/>
      <c r="R1421" s="222"/>
      <c r="S1421" s="222"/>
      <c r="T1421" s="222"/>
      <c r="U1421" s="222"/>
      <c r="V1421" s="222"/>
      <c r="W1421" s="222"/>
      <c r="X1421" s="222"/>
      <c r="Y1421" s="222"/>
      <c r="Z1421" s="212"/>
      <c r="AA1421" s="212"/>
      <c r="AB1421" s="212"/>
      <c r="AC1421" s="212"/>
      <c r="AD1421" s="212"/>
      <c r="AE1421" s="212"/>
      <c r="AF1421" s="212"/>
      <c r="AG1421" s="212" t="s">
        <v>288</v>
      </c>
      <c r="AH1421" s="212">
        <v>0</v>
      </c>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3" x14ac:dyDescent="0.2">
      <c r="A1422" s="219"/>
      <c r="B1422" s="220"/>
      <c r="C1422" s="249" t="s">
        <v>2093</v>
      </c>
      <c r="D1422" s="226"/>
      <c r="E1422" s="227"/>
      <c r="F1422" s="222"/>
      <c r="G1422" s="222"/>
      <c r="H1422" s="222"/>
      <c r="I1422" s="222"/>
      <c r="J1422" s="222"/>
      <c r="K1422" s="222"/>
      <c r="L1422" s="222"/>
      <c r="M1422" s="222"/>
      <c r="N1422" s="221"/>
      <c r="O1422" s="221"/>
      <c r="P1422" s="221"/>
      <c r="Q1422" s="221"/>
      <c r="R1422" s="222"/>
      <c r="S1422" s="222"/>
      <c r="T1422" s="222"/>
      <c r="U1422" s="222"/>
      <c r="V1422" s="222"/>
      <c r="W1422" s="222"/>
      <c r="X1422" s="222"/>
      <c r="Y1422" s="222"/>
      <c r="Z1422" s="212"/>
      <c r="AA1422" s="212"/>
      <c r="AB1422" s="212"/>
      <c r="AC1422" s="212"/>
      <c r="AD1422" s="212"/>
      <c r="AE1422" s="212"/>
      <c r="AF1422" s="212"/>
      <c r="AG1422" s="212" t="s">
        <v>288</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
      <c r="A1423" s="219"/>
      <c r="B1423" s="220"/>
      <c r="C1423" s="249" t="s">
        <v>2097</v>
      </c>
      <c r="D1423" s="226"/>
      <c r="E1423" s="227">
        <v>1776.92075</v>
      </c>
      <c r="F1423" s="222"/>
      <c r="G1423" s="222"/>
      <c r="H1423" s="222"/>
      <c r="I1423" s="222"/>
      <c r="J1423" s="222"/>
      <c r="K1423" s="222"/>
      <c r="L1423" s="222"/>
      <c r="M1423" s="222"/>
      <c r="N1423" s="221"/>
      <c r="O1423" s="221"/>
      <c r="P1423" s="221"/>
      <c r="Q1423" s="221"/>
      <c r="R1423" s="222"/>
      <c r="S1423" s="222"/>
      <c r="T1423" s="222"/>
      <c r="U1423" s="222"/>
      <c r="V1423" s="222"/>
      <c r="W1423" s="222"/>
      <c r="X1423" s="222"/>
      <c r="Y1423" s="222"/>
      <c r="Z1423" s="212"/>
      <c r="AA1423" s="212"/>
      <c r="AB1423" s="212"/>
      <c r="AC1423" s="212"/>
      <c r="AD1423" s="212"/>
      <c r="AE1423" s="212"/>
      <c r="AF1423" s="212"/>
      <c r="AG1423" s="212" t="s">
        <v>288</v>
      </c>
      <c r="AH1423" s="212">
        <v>0</v>
      </c>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ht="22.5" outlineLevel="1" x14ac:dyDescent="0.2">
      <c r="A1424" s="236">
        <v>455</v>
      </c>
      <c r="B1424" s="237" t="s">
        <v>2098</v>
      </c>
      <c r="C1424" s="247" t="s">
        <v>2099</v>
      </c>
      <c r="D1424" s="238" t="s">
        <v>482</v>
      </c>
      <c r="E1424" s="239">
        <v>253.84582</v>
      </c>
      <c r="F1424" s="240"/>
      <c r="G1424" s="241">
        <f>ROUND(E1424*F1424,2)</f>
        <v>0</v>
      </c>
      <c r="H1424" s="240"/>
      <c r="I1424" s="241">
        <f>ROUND(E1424*H1424,2)</f>
        <v>0</v>
      </c>
      <c r="J1424" s="240"/>
      <c r="K1424" s="241">
        <f>ROUND(E1424*J1424,2)</f>
        <v>0</v>
      </c>
      <c r="L1424" s="241">
        <v>21</v>
      </c>
      <c r="M1424" s="241">
        <f>G1424*(1+L1424/100)</f>
        <v>0</v>
      </c>
      <c r="N1424" s="239">
        <v>0</v>
      </c>
      <c r="O1424" s="239">
        <f>ROUND(E1424*N1424,2)</f>
        <v>0</v>
      </c>
      <c r="P1424" s="239">
        <v>0</v>
      </c>
      <c r="Q1424" s="239">
        <f>ROUND(E1424*P1424,2)</f>
        <v>0</v>
      </c>
      <c r="R1424" s="241" t="s">
        <v>892</v>
      </c>
      <c r="S1424" s="241" t="s">
        <v>280</v>
      </c>
      <c r="T1424" s="242" t="s">
        <v>441</v>
      </c>
      <c r="U1424" s="222">
        <v>0.93300000000000005</v>
      </c>
      <c r="V1424" s="222">
        <f>ROUND(E1424*U1424,2)</f>
        <v>236.84</v>
      </c>
      <c r="W1424" s="222"/>
      <c r="X1424" s="222" t="s">
        <v>399</v>
      </c>
      <c r="Y1424" s="222" t="s">
        <v>283</v>
      </c>
      <c r="Z1424" s="212"/>
      <c r="AA1424" s="212"/>
      <c r="AB1424" s="212"/>
      <c r="AC1424" s="212"/>
      <c r="AD1424" s="212"/>
      <c r="AE1424" s="212"/>
      <c r="AF1424" s="212"/>
      <c r="AG1424" s="212" t="s">
        <v>400</v>
      </c>
      <c r="AH1424" s="212"/>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outlineLevel="2" x14ac:dyDescent="0.2">
      <c r="A1425" s="219"/>
      <c r="B1425" s="220"/>
      <c r="C1425" s="249" t="s">
        <v>2091</v>
      </c>
      <c r="D1425" s="226"/>
      <c r="E1425" s="227"/>
      <c r="F1425" s="222"/>
      <c r="G1425" s="222"/>
      <c r="H1425" s="222"/>
      <c r="I1425" s="222"/>
      <c r="J1425" s="222"/>
      <c r="K1425" s="222"/>
      <c r="L1425" s="222"/>
      <c r="M1425" s="222"/>
      <c r="N1425" s="221"/>
      <c r="O1425" s="221"/>
      <c r="P1425" s="221"/>
      <c r="Q1425" s="221"/>
      <c r="R1425" s="222"/>
      <c r="S1425" s="222"/>
      <c r="T1425" s="222"/>
      <c r="U1425" s="222"/>
      <c r="V1425" s="222"/>
      <c r="W1425" s="222"/>
      <c r="X1425" s="222"/>
      <c r="Y1425" s="222"/>
      <c r="Z1425" s="212"/>
      <c r="AA1425" s="212"/>
      <c r="AB1425" s="212"/>
      <c r="AC1425" s="212"/>
      <c r="AD1425" s="212"/>
      <c r="AE1425" s="212"/>
      <c r="AF1425" s="212"/>
      <c r="AG1425" s="212" t="s">
        <v>288</v>
      </c>
      <c r="AH1425" s="212">
        <v>0</v>
      </c>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ht="22.5" outlineLevel="3" x14ac:dyDescent="0.2">
      <c r="A1426" s="219"/>
      <c r="B1426" s="220"/>
      <c r="C1426" s="249" t="s">
        <v>2092</v>
      </c>
      <c r="D1426" s="226"/>
      <c r="E1426" s="227"/>
      <c r="F1426" s="222"/>
      <c r="G1426" s="222"/>
      <c r="H1426" s="222"/>
      <c r="I1426" s="222"/>
      <c r="J1426" s="222"/>
      <c r="K1426" s="222"/>
      <c r="L1426" s="222"/>
      <c r="M1426" s="222"/>
      <c r="N1426" s="221"/>
      <c r="O1426" s="221"/>
      <c r="P1426" s="221"/>
      <c r="Q1426" s="221"/>
      <c r="R1426" s="222"/>
      <c r="S1426" s="222"/>
      <c r="T1426" s="222"/>
      <c r="U1426" s="222"/>
      <c r="V1426" s="222"/>
      <c r="W1426" s="222"/>
      <c r="X1426" s="222"/>
      <c r="Y1426" s="222"/>
      <c r="Z1426" s="212"/>
      <c r="AA1426" s="212"/>
      <c r="AB1426" s="212"/>
      <c r="AC1426" s="212"/>
      <c r="AD1426" s="212"/>
      <c r="AE1426" s="212"/>
      <c r="AF1426" s="212"/>
      <c r="AG1426" s="212" t="s">
        <v>288</v>
      </c>
      <c r="AH1426" s="212">
        <v>0</v>
      </c>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3" x14ac:dyDescent="0.2">
      <c r="A1427" s="219"/>
      <c r="B1427" s="220"/>
      <c r="C1427" s="249" t="s">
        <v>2093</v>
      </c>
      <c r="D1427" s="226"/>
      <c r="E1427" s="227"/>
      <c r="F1427" s="222"/>
      <c r="G1427" s="222"/>
      <c r="H1427" s="222"/>
      <c r="I1427" s="222"/>
      <c r="J1427" s="222"/>
      <c r="K1427" s="222"/>
      <c r="L1427" s="222"/>
      <c r="M1427" s="222"/>
      <c r="N1427" s="221"/>
      <c r="O1427" s="221"/>
      <c r="P1427" s="221"/>
      <c r="Q1427" s="221"/>
      <c r="R1427" s="222"/>
      <c r="S1427" s="222"/>
      <c r="T1427" s="222"/>
      <c r="U1427" s="222"/>
      <c r="V1427" s="222"/>
      <c r="W1427" s="222"/>
      <c r="X1427" s="222"/>
      <c r="Y1427" s="222"/>
      <c r="Z1427" s="212"/>
      <c r="AA1427" s="212"/>
      <c r="AB1427" s="212"/>
      <c r="AC1427" s="212"/>
      <c r="AD1427" s="212"/>
      <c r="AE1427" s="212"/>
      <c r="AF1427" s="212"/>
      <c r="AG1427" s="212" t="s">
        <v>288</v>
      </c>
      <c r="AH1427" s="212">
        <v>0</v>
      </c>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3" x14ac:dyDescent="0.2">
      <c r="A1428" s="219"/>
      <c r="B1428" s="220"/>
      <c r="C1428" s="249" t="s">
        <v>2094</v>
      </c>
      <c r="D1428" s="226"/>
      <c r="E1428" s="227">
        <v>253.84582</v>
      </c>
      <c r="F1428" s="222"/>
      <c r="G1428" s="222"/>
      <c r="H1428" s="222"/>
      <c r="I1428" s="222"/>
      <c r="J1428" s="222"/>
      <c r="K1428" s="222"/>
      <c r="L1428" s="222"/>
      <c r="M1428" s="222"/>
      <c r="N1428" s="221"/>
      <c r="O1428" s="221"/>
      <c r="P1428" s="221"/>
      <c r="Q1428" s="221"/>
      <c r="R1428" s="222"/>
      <c r="S1428" s="222"/>
      <c r="T1428" s="222"/>
      <c r="U1428" s="222"/>
      <c r="V1428" s="222"/>
      <c r="W1428" s="222"/>
      <c r="X1428" s="222"/>
      <c r="Y1428" s="222"/>
      <c r="Z1428" s="212"/>
      <c r="AA1428" s="212"/>
      <c r="AB1428" s="212"/>
      <c r="AC1428" s="212"/>
      <c r="AD1428" s="212"/>
      <c r="AE1428" s="212"/>
      <c r="AF1428" s="212"/>
      <c r="AG1428" s="212" t="s">
        <v>288</v>
      </c>
      <c r="AH1428" s="212">
        <v>0</v>
      </c>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1" x14ac:dyDescent="0.2">
      <c r="A1429" s="236">
        <v>456</v>
      </c>
      <c r="B1429" s="237" t="s">
        <v>2100</v>
      </c>
      <c r="C1429" s="247" t="s">
        <v>2101</v>
      </c>
      <c r="D1429" s="238" t="s">
        <v>482</v>
      </c>
      <c r="E1429" s="239">
        <v>507.69164000000001</v>
      </c>
      <c r="F1429" s="240"/>
      <c r="G1429" s="241">
        <f>ROUND(E1429*F1429,2)</f>
        <v>0</v>
      </c>
      <c r="H1429" s="240"/>
      <c r="I1429" s="241">
        <f>ROUND(E1429*H1429,2)</f>
        <v>0</v>
      </c>
      <c r="J1429" s="240"/>
      <c r="K1429" s="241">
        <f>ROUND(E1429*J1429,2)</f>
        <v>0</v>
      </c>
      <c r="L1429" s="241">
        <v>21</v>
      </c>
      <c r="M1429" s="241">
        <f>G1429*(1+L1429/100)</f>
        <v>0</v>
      </c>
      <c r="N1429" s="239">
        <v>0</v>
      </c>
      <c r="O1429" s="239">
        <f>ROUND(E1429*N1429,2)</f>
        <v>0</v>
      </c>
      <c r="P1429" s="239">
        <v>0</v>
      </c>
      <c r="Q1429" s="239">
        <f>ROUND(E1429*P1429,2)</f>
        <v>0</v>
      </c>
      <c r="R1429" s="241" t="s">
        <v>892</v>
      </c>
      <c r="S1429" s="241" t="s">
        <v>280</v>
      </c>
      <c r="T1429" s="242" t="s">
        <v>441</v>
      </c>
      <c r="U1429" s="222">
        <v>0.65300000000000002</v>
      </c>
      <c r="V1429" s="222">
        <f>ROUND(E1429*U1429,2)</f>
        <v>331.52</v>
      </c>
      <c r="W1429" s="222"/>
      <c r="X1429" s="222" t="s">
        <v>399</v>
      </c>
      <c r="Y1429" s="222" t="s">
        <v>283</v>
      </c>
      <c r="Z1429" s="212"/>
      <c r="AA1429" s="212"/>
      <c r="AB1429" s="212"/>
      <c r="AC1429" s="212"/>
      <c r="AD1429" s="212"/>
      <c r="AE1429" s="212"/>
      <c r="AF1429" s="212"/>
      <c r="AG1429" s="212" t="s">
        <v>400</v>
      </c>
      <c r="AH1429" s="212"/>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2" x14ac:dyDescent="0.2">
      <c r="A1430" s="219"/>
      <c r="B1430" s="220"/>
      <c r="C1430" s="249" t="s">
        <v>2091</v>
      </c>
      <c r="D1430" s="226"/>
      <c r="E1430" s="227"/>
      <c r="F1430" s="222"/>
      <c r="G1430" s="222"/>
      <c r="H1430" s="222"/>
      <c r="I1430" s="222"/>
      <c r="J1430" s="222"/>
      <c r="K1430" s="222"/>
      <c r="L1430" s="222"/>
      <c r="M1430" s="222"/>
      <c r="N1430" s="221"/>
      <c r="O1430" s="221"/>
      <c r="P1430" s="221"/>
      <c r="Q1430" s="221"/>
      <c r="R1430" s="222"/>
      <c r="S1430" s="222"/>
      <c r="T1430" s="222"/>
      <c r="U1430" s="222"/>
      <c r="V1430" s="222"/>
      <c r="W1430" s="222"/>
      <c r="X1430" s="222"/>
      <c r="Y1430" s="222"/>
      <c r="Z1430" s="212"/>
      <c r="AA1430" s="212"/>
      <c r="AB1430" s="212"/>
      <c r="AC1430" s="212"/>
      <c r="AD1430" s="212"/>
      <c r="AE1430" s="212"/>
      <c r="AF1430" s="212"/>
      <c r="AG1430" s="212" t="s">
        <v>288</v>
      </c>
      <c r="AH1430" s="212">
        <v>0</v>
      </c>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ht="22.5" outlineLevel="3" x14ac:dyDescent="0.2">
      <c r="A1431" s="219"/>
      <c r="B1431" s="220"/>
      <c r="C1431" s="249" t="s">
        <v>2092</v>
      </c>
      <c r="D1431" s="226"/>
      <c r="E1431" s="227"/>
      <c r="F1431" s="222"/>
      <c r="G1431" s="222"/>
      <c r="H1431" s="222"/>
      <c r="I1431" s="222"/>
      <c r="J1431" s="222"/>
      <c r="K1431" s="222"/>
      <c r="L1431" s="222"/>
      <c r="M1431" s="222"/>
      <c r="N1431" s="221"/>
      <c r="O1431" s="221"/>
      <c r="P1431" s="221"/>
      <c r="Q1431" s="221"/>
      <c r="R1431" s="222"/>
      <c r="S1431" s="222"/>
      <c r="T1431" s="222"/>
      <c r="U1431" s="222"/>
      <c r="V1431" s="222"/>
      <c r="W1431" s="222"/>
      <c r="X1431" s="222"/>
      <c r="Y1431" s="222"/>
      <c r="Z1431" s="212"/>
      <c r="AA1431" s="212"/>
      <c r="AB1431" s="212"/>
      <c r="AC1431" s="212"/>
      <c r="AD1431" s="212"/>
      <c r="AE1431" s="212"/>
      <c r="AF1431" s="212"/>
      <c r="AG1431" s="212" t="s">
        <v>288</v>
      </c>
      <c r="AH1431" s="212">
        <v>0</v>
      </c>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
      <c r="A1432" s="219"/>
      <c r="B1432" s="220"/>
      <c r="C1432" s="249" t="s">
        <v>2093</v>
      </c>
      <c r="D1432" s="226"/>
      <c r="E1432" s="227"/>
      <c r="F1432" s="222"/>
      <c r="G1432" s="222"/>
      <c r="H1432" s="222"/>
      <c r="I1432" s="222"/>
      <c r="J1432" s="222"/>
      <c r="K1432" s="222"/>
      <c r="L1432" s="222"/>
      <c r="M1432" s="222"/>
      <c r="N1432" s="221"/>
      <c r="O1432" s="221"/>
      <c r="P1432" s="221"/>
      <c r="Q1432" s="221"/>
      <c r="R1432" s="222"/>
      <c r="S1432" s="222"/>
      <c r="T1432" s="222"/>
      <c r="U1432" s="222"/>
      <c r="V1432" s="222"/>
      <c r="W1432" s="222"/>
      <c r="X1432" s="222"/>
      <c r="Y1432" s="222"/>
      <c r="Z1432" s="212"/>
      <c r="AA1432" s="212"/>
      <c r="AB1432" s="212"/>
      <c r="AC1432" s="212"/>
      <c r="AD1432" s="212"/>
      <c r="AE1432" s="212"/>
      <c r="AF1432" s="212"/>
      <c r="AG1432" s="212" t="s">
        <v>288</v>
      </c>
      <c r="AH1432" s="212">
        <v>0</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outlineLevel="3" x14ac:dyDescent="0.2">
      <c r="A1433" s="219"/>
      <c r="B1433" s="220"/>
      <c r="C1433" s="249" t="s">
        <v>2102</v>
      </c>
      <c r="D1433" s="226"/>
      <c r="E1433" s="227">
        <v>507.69164000000001</v>
      </c>
      <c r="F1433" s="222"/>
      <c r="G1433" s="222"/>
      <c r="H1433" s="222"/>
      <c r="I1433" s="222"/>
      <c r="J1433" s="222"/>
      <c r="K1433" s="222"/>
      <c r="L1433" s="222"/>
      <c r="M1433" s="222"/>
      <c r="N1433" s="221"/>
      <c r="O1433" s="221"/>
      <c r="P1433" s="221"/>
      <c r="Q1433" s="221"/>
      <c r="R1433" s="222"/>
      <c r="S1433" s="222"/>
      <c r="T1433" s="222"/>
      <c r="U1433" s="222"/>
      <c r="V1433" s="222"/>
      <c r="W1433" s="222"/>
      <c r="X1433" s="222"/>
      <c r="Y1433" s="222"/>
      <c r="Z1433" s="212"/>
      <c r="AA1433" s="212"/>
      <c r="AB1433" s="212"/>
      <c r="AC1433" s="212"/>
      <c r="AD1433" s="212"/>
      <c r="AE1433" s="212"/>
      <c r="AF1433" s="212"/>
      <c r="AG1433" s="212" t="s">
        <v>288</v>
      </c>
      <c r="AH1433" s="212">
        <v>0</v>
      </c>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1" x14ac:dyDescent="0.2">
      <c r="A1434" s="236">
        <v>457</v>
      </c>
      <c r="B1434" s="237" t="s">
        <v>2103</v>
      </c>
      <c r="C1434" s="247" t="s">
        <v>2104</v>
      </c>
      <c r="D1434" s="238" t="s">
        <v>482</v>
      </c>
      <c r="E1434" s="239">
        <v>253.84582</v>
      </c>
      <c r="F1434" s="240"/>
      <c r="G1434" s="241">
        <f>ROUND(E1434*F1434,2)</f>
        <v>0</v>
      </c>
      <c r="H1434" s="240"/>
      <c r="I1434" s="241">
        <f>ROUND(E1434*H1434,2)</f>
        <v>0</v>
      </c>
      <c r="J1434" s="240"/>
      <c r="K1434" s="241">
        <f>ROUND(E1434*J1434,2)</f>
        <v>0</v>
      </c>
      <c r="L1434" s="241">
        <v>21</v>
      </c>
      <c r="M1434" s="241">
        <f>G1434*(1+L1434/100)</f>
        <v>0</v>
      </c>
      <c r="N1434" s="239">
        <v>0</v>
      </c>
      <c r="O1434" s="239">
        <f>ROUND(E1434*N1434,2)</f>
        <v>0</v>
      </c>
      <c r="P1434" s="239">
        <v>0</v>
      </c>
      <c r="Q1434" s="239">
        <f>ROUND(E1434*P1434,2)</f>
        <v>0</v>
      </c>
      <c r="R1434" s="241" t="s">
        <v>892</v>
      </c>
      <c r="S1434" s="241" t="s">
        <v>280</v>
      </c>
      <c r="T1434" s="242" t="s">
        <v>441</v>
      </c>
      <c r="U1434" s="222">
        <v>0.94199999999999995</v>
      </c>
      <c r="V1434" s="222">
        <f>ROUND(E1434*U1434,2)</f>
        <v>239.12</v>
      </c>
      <c r="W1434" s="222"/>
      <c r="X1434" s="222" t="s">
        <v>399</v>
      </c>
      <c r="Y1434" s="222" t="s">
        <v>283</v>
      </c>
      <c r="Z1434" s="212"/>
      <c r="AA1434" s="212"/>
      <c r="AB1434" s="212"/>
      <c r="AC1434" s="212"/>
      <c r="AD1434" s="212"/>
      <c r="AE1434" s="212"/>
      <c r="AF1434" s="212"/>
      <c r="AG1434" s="212" t="s">
        <v>400</v>
      </c>
      <c r="AH1434" s="212"/>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outlineLevel="2" x14ac:dyDescent="0.2">
      <c r="A1435" s="219"/>
      <c r="B1435" s="220"/>
      <c r="C1435" s="249" t="s">
        <v>2091</v>
      </c>
      <c r="D1435" s="226"/>
      <c r="E1435" s="227"/>
      <c r="F1435" s="222"/>
      <c r="G1435" s="222"/>
      <c r="H1435" s="222"/>
      <c r="I1435" s="222"/>
      <c r="J1435" s="222"/>
      <c r="K1435" s="222"/>
      <c r="L1435" s="222"/>
      <c r="M1435" s="222"/>
      <c r="N1435" s="221"/>
      <c r="O1435" s="221"/>
      <c r="P1435" s="221"/>
      <c r="Q1435" s="221"/>
      <c r="R1435" s="222"/>
      <c r="S1435" s="222"/>
      <c r="T1435" s="222"/>
      <c r="U1435" s="222"/>
      <c r="V1435" s="222"/>
      <c r="W1435" s="222"/>
      <c r="X1435" s="222"/>
      <c r="Y1435" s="222"/>
      <c r="Z1435" s="212"/>
      <c r="AA1435" s="212"/>
      <c r="AB1435" s="212"/>
      <c r="AC1435" s="212"/>
      <c r="AD1435" s="212"/>
      <c r="AE1435" s="212"/>
      <c r="AF1435" s="212"/>
      <c r="AG1435" s="212" t="s">
        <v>288</v>
      </c>
      <c r="AH1435" s="212">
        <v>0</v>
      </c>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ht="22.5" outlineLevel="3" x14ac:dyDescent="0.2">
      <c r="A1436" s="219"/>
      <c r="B1436" s="220"/>
      <c r="C1436" s="249" t="s">
        <v>2092</v>
      </c>
      <c r="D1436" s="226"/>
      <c r="E1436" s="227"/>
      <c r="F1436" s="222"/>
      <c r="G1436" s="222"/>
      <c r="H1436" s="222"/>
      <c r="I1436" s="222"/>
      <c r="J1436" s="222"/>
      <c r="K1436" s="222"/>
      <c r="L1436" s="222"/>
      <c r="M1436" s="222"/>
      <c r="N1436" s="221"/>
      <c r="O1436" s="221"/>
      <c r="P1436" s="221"/>
      <c r="Q1436" s="221"/>
      <c r="R1436" s="222"/>
      <c r="S1436" s="222"/>
      <c r="T1436" s="222"/>
      <c r="U1436" s="222"/>
      <c r="V1436" s="222"/>
      <c r="W1436" s="222"/>
      <c r="X1436" s="222"/>
      <c r="Y1436" s="222"/>
      <c r="Z1436" s="212"/>
      <c r="AA1436" s="212"/>
      <c r="AB1436" s="212"/>
      <c r="AC1436" s="212"/>
      <c r="AD1436" s="212"/>
      <c r="AE1436" s="212"/>
      <c r="AF1436" s="212"/>
      <c r="AG1436" s="212" t="s">
        <v>288</v>
      </c>
      <c r="AH1436" s="212">
        <v>0</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outlineLevel="3" x14ac:dyDescent="0.2">
      <c r="A1437" s="219"/>
      <c r="B1437" s="220"/>
      <c r="C1437" s="249" t="s">
        <v>2093</v>
      </c>
      <c r="D1437" s="226"/>
      <c r="E1437" s="227"/>
      <c r="F1437" s="222"/>
      <c r="G1437" s="222"/>
      <c r="H1437" s="222"/>
      <c r="I1437" s="222"/>
      <c r="J1437" s="222"/>
      <c r="K1437" s="222"/>
      <c r="L1437" s="222"/>
      <c r="M1437" s="222"/>
      <c r="N1437" s="221"/>
      <c r="O1437" s="221"/>
      <c r="P1437" s="221"/>
      <c r="Q1437" s="221"/>
      <c r="R1437" s="222"/>
      <c r="S1437" s="222"/>
      <c r="T1437" s="222"/>
      <c r="U1437" s="222"/>
      <c r="V1437" s="222"/>
      <c r="W1437" s="222"/>
      <c r="X1437" s="222"/>
      <c r="Y1437" s="222"/>
      <c r="Z1437" s="212"/>
      <c r="AA1437" s="212"/>
      <c r="AB1437" s="212"/>
      <c r="AC1437" s="212"/>
      <c r="AD1437" s="212"/>
      <c r="AE1437" s="212"/>
      <c r="AF1437" s="212"/>
      <c r="AG1437" s="212" t="s">
        <v>288</v>
      </c>
      <c r="AH1437" s="212">
        <v>0</v>
      </c>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3" x14ac:dyDescent="0.2">
      <c r="A1438" s="219"/>
      <c r="B1438" s="220"/>
      <c r="C1438" s="249" t="s">
        <v>2094</v>
      </c>
      <c r="D1438" s="226"/>
      <c r="E1438" s="227">
        <v>253.84582</v>
      </c>
      <c r="F1438" s="222"/>
      <c r="G1438" s="222"/>
      <c r="H1438" s="222"/>
      <c r="I1438" s="222"/>
      <c r="J1438" s="222"/>
      <c r="K1438" s="222"/>
      <c r="L1438" s="222"/>
      <c r="M1438" s="222"/>
      <c r="N1438" s="221"/>
      <c r="O1438" s="221"/>
      <c r="P1438" s="221"/>
      <c r="Q1438" s="221"/>
      <c r="R1438" s="222"/>
      <c r="S1438" s="222"/>
      <c r="T1438" s="222"/>
      <c r="U1438" s="222"/>
      <c r="V1438" s="222"/>
      <c r="W1438" s="222"/>
      <c r="X1438" s="222"/>
      <c r="Y1438" s="222"/>
      <c r="Z1438" s="212"/>
      <c r="AA1438" s="212"/>
      <c r="AB1438" s="212"/>
      <c r="AC1438" s="212"/>
      <c r="AD1438" s="212"/>
      <c r="AE1438" s="212"/>
      <c r="AF1438" s="212"/>
      <c r="AG1438" s="212" t="s">
        <v>288</v>
      </c>
      <c r="AH1438" s="212">
        <v>0</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ht="22.5" outlineLevel="1" x14ac:dyDescent="0.2">
      <c r="A1439" s="236">
        <v>458</v>
      </c>
      <c r="B1439" s="237" t="s">
        <v>2105</v>
      </c>
      <c r="C1439" s="247" t="s">
        <v>2106</v>
      </c>
      <c r="D1439" s="238" t="s">
        <v>482</v>
      </c>
      <c r="E1439" s="239">
        <v>2030.76657</v>
      </c>
      <c r="F1439" s="240"/>
      <c r="G1439" s="241">
        <f>ROUND(E1439*F1439,2)</f>
        <v>0</v>
      </c>
      <c r="H1439" s="240"/>
      <c r="I1439" s="241">
        <f>ROUND(E1439*H1439,2)</f>
        <v>0</v>
      </c>
      <c r="J1439" s="240"/>
      <c r="K1439" s="241">
        <f>ROUND(E1439*J1439,2)</f>
        <v>0</v>
      </c>
      <c r="L1439" s="241">
        <v>21</v>
      </c>
      <c r="M1439" s="241">
        <f>G1439*(1+L1439/100)</f>
        <v>0</v>
      </c>
      <c r="N1439" s="239">
        <v>0</v>
      </c>
      <c r="O1439" s="239">
        <f>ROUND(E1439*N1439,2)</f>
        <v>0</v>
      </c>
      <c r="P1439" s="239">
        <v>0</v>
      </c>
      <c r="Q1439" s="239">
        <f>ROUND(E1439*P1439,2)</f>
        <v>0</v>
      </c>
      <c r="R1439" s="241" t="s">
        <v>892</v>
      </c>
      <c r="S1439" s="241" t="s">
        <v>280</v>
      </c>
      <c r="T1439" s="242" t="s">
        <v>441</v>
      </c>
      <c r="U1439" s="222">
        <v>0.105</v>
      </c>
      <c r="V1439" s="222">
        <f>ROUND(E1439*U1439,2)</f>
        <v>213.23</v>
      </c>
      <c r="W1439" s="222"/>
      <c r="X1439" s="222" t="s">
        <v>399</v>
      </c>
      <c r="Y1439" s="222" t="s">
        <v>283</v>
      </c>
      <c r="Z1439" s="212"/>
      <c r="AA1439" s="212"/>
      <c r="AB1439" s="212"/>
      <c r="AC1439" s="212"/>
      <c r="AD1439" s="212"/>
      <c r="AE1439" s="212"/>
      <c r="AF1439" s="212"/>
      <c r="AG1439" s="212" t="s">
        <v>400</v>
      </c>
      <c r="AH1439" s="212"/>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2" x14ac:dyDescent="0.2">
      <c r="A1440" s="219"/>
      <c r="B1440" s="220"/>
      <c r="C1440" s="249" t="s">
        <v>2091</v>
      </c>
      <c r="D1440" s="226"/>
      <c r="E1440" s="227"/>
      <c r="F1440" s="222"/>
      <c r="G1440" s="222"/>
      <c r="H1440" s="222"/>
      <c r="I1440" s="222"/>
      <c r="J1440" s="222"/>
      <c r="K1440" s="222"/>
      <c r="L1440" s="222"/>
      <c r="M1440" s="222"/>
      <c r="N1440" s="221"/>
      <c r="O1440" s="221"/>
      <c r="P1440" s="221"/>
      <c r="Q1440" s="221"/>
      <c r="R1440" s="222"/>
      <c r="S1440" s="222"/>
      <c r="T1440" s="222"/>
      <c r="U1440" s="222"/>
      <c r="V1440" s="222"/>
      <c r="W1440" s="222"/>
      <c r="X1440" s="222"/>
      <c r="Y1440" s="222"/>
      <c r="Z1440" s="212"/>
      <c r="AA1440" s="212"/>
      <c r="AB1440" s="212"/>
      <c r="AC1440" s="212"/>
      <c r="AD1440" s="212"/>
      <c r="AE1440" s="212"/>
      <c r="AF1440" s="212"/>
      <c r="AG1440" s="212" t="s">
        <v>288</v>
      </c>
      <c r="AH1440" s="212">
        <v>0</v>
      </c>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ht="22.5" outlineLevel="3" x14ac:dyDescent="0.2">
      <c r="A1441" s="219"/>
      <c r="B1441" s="220"/>
      <c r="C1441" s="249" t="s">
        <v>2092</v>
      </c>
      <c r="D1441" s="226"/>
      <c r="E1441" s="227"/>
      <c r="F1441" s="222"/>
      <c r="G1441" s="222"/>
      <c r="H1441" s="222"/>
      <c r="I1441" s="222"/>
      <c r="J1441" s="222"/>
      <c r="K1441" s="222"/>
      <c r="L1441" s="222"/>
      <c r="M1441" s="222"/>
      <c r="N1441" s="221"/>
      <c r="O1441" s="221"/>
      <c r="P1441" s="221"/>
      <c r="Q1441" s="221"/>
      <c r="R1441" s="222"/>
      <c r="S1441" s="222"/>
      <c r="T1441" s="222"/>
      <c r="U1441" s="222"/>
      <c r="V1441" s="222"/>
      <c r="W1441" s="222"/>
      <c r="X1441" s="222"/>
      <c r="Y1441" s="222"/>
      <c r="Z1441" s="212"/>
      <c r="AA1441" s="212"/>
      <c r="AB1441" s="212"/>
      <c r="AC1441" s="212"/>
      <c r="AD1441" s="212"/>
      <c r="AE1441" s="212"/>
      <c r="AF1441" s="212"/>
      <c r="AG1441" s="212" t="s">
        <v>288</v>
      </c>
      <c r="AH1441" s="212">
        <v>0</v>
      </c>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3" x14ac:dyDescent="0.2">
      <c r="A1442" s="219"/>
      <c r="B1442" s="220"/>
      <c r="C1442" s="249" t="s">
        <v>2093</v>
      </c>
      <c r="D1442" s="226"/>
      <c r="E1442" s="227"/>
      <c r="F1442" s="222"/>
      <c r="G1442" s="222"/>
      <c r="H1442" s="222"/>
      <c r="I1442" s="222"/>
      <c r="J1442" s="222"/>
      <c r="K1442" s="222"/>
      <c r="L1442" s="222"/>
      <c r="M1442" s="222"/>
      <c r="N1442" s="221"/>
      <c r="O1442" s="221"/>
      <c r="P1442" s="221"/>
      <c r="Q1442" s="221"/>
      <c r="R1442" s="222"/>
      <c r="S1442" s="222"/>
      <c r="T1442" s="222"/>
      <c r="U1442" s="222"/>
      <c r="V1442" s="222"/>
      <c r="W1442" s="222"/>
      <c r="X1442" s="222"/>
      <c r="Y1442" s="222"/>
      <c r="Z1442" s="212"/>
      <c r="AA1442" s="212"/>
      <c r="AB1442" s="212"/>
      <c r="AC1442" s="212"/>
      <c r="AD1442" s="212"/>
      <c r="AE1442" s="212"/>
      <c r="AF1442" s="212"/>
      <c r="AG1442" s="212" t="s">
        <v>288</v>
      </c>
      <c r="AH1442" s="212">
        <v>0</v>
      </c>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
      <c r="A1443" s="219"/>
      <c r="B1443" s="220"/>
      <c r="C1443" s="249" t="s">
        <v>2107</v>
      </c>
      <c r="D1443" s="226"/>
      <c r="E1443" s="227">
        <v>2030.76657</v>
      </c>
      <c r="F1443" s="222"/>
      <c r="G1443" s="222"/>
      <c r="H1443" s="222"/>
      <c r="I1443" s="222"/>
      <c r="J1443" s="222"/>
      <c r="K1443" s="222"/>
      <c r="L1443" s="222"/>
      <c r="M1443" s="222"/>
      <c r="N1443" s="221"/>
      <c r="O1443" s="221"/>
      <c r="P1443" s="221"/>
      <c r="Q1443" s="221"/>
      <c r="R1443" s="222"/>
      <c r="S1443" s="222"/>
      <c r="T1443" s="222"/>
      <c r="U1443" s="222"/>
      <c r="V1443" s="222"/>
      <c r="W1443" s="222"/>
      <c r="X1443" s="222"/>
      <c r="Y1443" s="222"/>
      <c r="Z1443" s="212"/>
      <c r="AA1443" s="212"/>
      <c r="AB1443" s="212"/>
      <c r="AC1443" s="212"/>
      <c r="AD1443" s="212"/>
      <c r="AE1443" s="212"/>
      <c r="AF1443" s="212"/>
      <c r="AG1443" s="212" t="s">
        <v>288</v>
      </c>
      <c r="AH1443" s="212">
        <v>0</v>
      </c>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1" x14ac:dyDescent="0.2">
      <c r="A1444" s="236">
        <v>459</v>
      </c>
      <c r="B1444" s="237" t="s">
        <v>2108</v>
      </c>
      <c r="C1444" s="247" t="s">
        <v>2109</v>
      </c>
      <c r="D1444" s="238" t="s">
        <v>482</v>
      </c>
      <c r="E1444" s="239">
        <v>202.23478</v>
      </c>
      <c r="F1444" s="240"/>
      <c r="G1444" s="241">
        <f>ROUND(E1444*F1444,2)</f>
        <v>0</v>
      </c>
      <c r="H1444" s="240"/>
      <c r="I1444" s="241">
        <f>ROUND(E1444*H1444,2)</f>
        <v>0</v>
      </c>
      <c r="J1444" s="240"/>
      <c r="K1444" s="241">
        <f>ROUND(E1444*J1444,2)</f>
        <v>0</v>
      </c>
      <c r="L1444" s="241">
        <v>21</v>
      </c>
      <c r="M1444" s="241">
        <f>G1444*(1+L1444/100)</f>
        <v>0</v>
      </c>
      <c r="N1444" s="239">
        <v>0</v>
      </c>
      <c r="O1444" s="239">
        <f>ROUND(E1444*N1444,2)</f>
        <v>0</v>
      </c>
      <c r="P1444" s="239">
        <v>0</v>
      </c>
      <c r="Q1444" s="239">
        <f>ROUND(E1444*P1444,2)</f>
        <v>0</v>
      </c>
      <c r="R1444" s="241" t="s">
        <v>892</v>
      </c>
      <c r="S1444" s="241" t="s">
        <v>2110</v>
      </c>
      <c r="T1444" s="242" t="s">
        <v>2110</v>
      </c>
      <c r="U1444" s="222">
        <v>0</v>
      </c>
      <c r="V1444" s="222">
        <f>ROUND(E1444*U1444,2)</f>
        <v>0</v>
      </c>
      <c r="W1444" s="222"/>
      <c r="X1444" s="222" t="s">
        <v>399</v>
      </c>
      <c r="Y1444" s="222" t="s">
        <v>283</v>
      </c>
      <c r="Z1444" s="212"/>
      <c r="AA1444" s="212"/>
      <c r="AB1444" s="212"/>
      <c r="AC1444" s="212"/>
      <c r="AD1444" s="212"/>
      <c r="AE1444" s="212"/>
      <c r="AF1444" s="212"/>
      <c r="AG1444" s="212" t="s">
        <v>400</v>
      </c>
      <c r="AH1444" s="212"/>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2" x14ac:dyDescent="0.2">
      <c r="A1445" s="219"/>
      <c r="B1445" s="220"/>
      <c r="C1445" s="249" t="s">
        <v>2111</v>
      </c>
      <c r="D1445" s="226"/>
      <c r="E1445" s="227">
        <v>253.84582</v>
      </c>
      <c r="F1445" s="222"/>
      <c r="G1445" s="222"/>
      <c r="H1445" s="222"/>
      <c r="I1445" s="222"/>
      <c r="J1445" s="222"/>
      <c r="K1445" s="222"/>
      <c r="L1445" s="222"/>
      <c r="M1445" s="222"/>
      <c r="N1445" s="221"/>
      <c r="O1445" s="221"/>
      <c r="P1445" s="221"/>
      <c r="Q1445" s="221"/>
      <c r="R1445" s="222"/>
      <c r="S1445" s="222"/>
      <c r="T1445" s="222"/>
      <c r="U1445" s="222"/>
      <c r="V1445" s="222"/>
      <c r="W1445" s="222"/>
      <c r="X1445" s="222"/>
      <c r="Y1445" s="222"/>
      <c r="Z1445" s="212"/>
      <c r="AA1445" s="212"/>
      <c r="AB1445" s="212"/>
      <c r="AC1445" s="212"/>
      <c r="AD1445" s="212"/>
      <c r="AE1445" s="212"/>
      <c r="AF1445" s="212"/>
      <c r="AG1445" s="212" t="s">
        <v>288</v>
      </c>
      <c r="AH1445" s="212">
        <v>0</v>
      </c>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3" x14ac:dyDescent="0.2">
      <c r="A1446" s="219"/>
      <c r="B1446" s="220"/>
      <c r="C1446" s="249" t="s">
        <v>2112</v>
      </c>
      <c r="D1446" s="226"/>
      <c r="E1446" s="227"/>
      <c r="F1446" s="222"/>
      <c r="G1446" s="222"/>
      <c r="H1446" s="222"/>
      <c r="I1446" s="222"/>
      <c r="J1446" s="222"/>
      <c r="K1446" s="222"/>
      <c r="L1446" s="222"/>
      <c r="M1446" s="222"/>
      <c r="N1446" s="221"/>
      <c r="O1446" s="221"/>
      <c r="P1446" s="221"/>
      <c r="Q1446" s="221"/>
      <c r="R1446" s="222"/>
      <c r="S1446" s="222"/>
      <c r="T1446" s="222"/>
      <c r="U1446" s="222"/>
      <c r="V1446" s="222"/>
      <c r="W1446" s="222"/>
      <c r="X1446" s="222"/>
      <c r="Y1446" s="222"/>
      <c r="Z1446" s="212"/>
      <c r="AA1446" s="212"/>
      <c r="AB1446" s="212"/>
      <c r="AC1446" s="212"/>
      <c r="AD1446" s="212"/>
      <c r="AE1446" s="212"/>
      <c r="AF1446" s="212"/>
      <c r="AG1446" s="212" t="s">
        <v>288</v>
      </c>
      <c r="AH1446" s="212">
        <v>0</v>
      </c>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49" t="s">
        <v>2113</v>
      </c>
      <c r="D1447" s="226"/>
      <c r="E1447" s="227">
        <v>-0.60719999999999996</v>
      </c>
      <c r="F1447" s="222"/>
      <c r="G1447" s="222"/>
      <c r="H1447" s="222"/>
      <c r="I1447" s="222"/>
      <c r="J1447" s="222"/>
      <c r="K1447" s="222"/>
      <c r="L1447" s="222"/>
      <c r="M1447" s="222"/>
      <c r="N1447" s="221"/>
      <c r="O1447" s="221"/>
      <c r="P1447" s="221"/>
      <c r="Q1447" s="221"/>
      <c r="R1447" s="222"/>
      <c r="S1447" s="222"/>
      <c r="T1447" s="222"/>
      <c r="U1447" s="222"/>
      <c r="V1447" s="222"/>
      <c r="W1447" s="222"/>
      <c r="X1447" s="222"/>
      <c r="Y1447" s="222"/>
      <c r="Z1447" s="212"/>
      <c r="AA1447" s="212"/>
      <c r="AB1447" s="212"/>
      <c r="AC1447" s="212"/>
      <c r="AD1447" s="212"/>
      <c r="AE1447" s="212"/>
      <c r="AF1447" s="212"/>
      <c r="AG1447" s="212" t="s">
        <v>288</v>
      </c>
      <c r="AH1447" s="212">
        <v>5</v>
      </c>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3" x14ac:dyDescent="0.2">
      <c r="A1448" s="219"/>
      <c r="B1448" s="220"/>
      <c r="C1448" s="249" t="s">
        <v>2114</v>
      </c>
      <c r="D1448" s="226"/>
      <c r="E1448" s="227">
        <v>-45.643839999999997</v>
      </c>
      <c r="F1448" s="222"/>
      <c r="G1448" s="222"/>
      <c r="H1448" s="222"/>
      <c r="I1448" s="222"/>
      <c r="J1448" s="222"/>
      <c r="K1448" s="222"/>
      <c r="L1448" s="222"/>
      <c r="M1448" s="222"/>
      <c r="N1448" s="221"/>
      <c r="O1448" s="221"/>
      <c r="P1448" s="221"/>
      <c r="Q1448" s="221"/>
      <c r="R1448" s="222"/>
      <c r="S1448" s="222"/>
      <c r="T1448" s="222"/>
      <c r="U1448" s="222"/>
      <c r="V1448" s="222"/>
      <c r="W1448" s="222"/>
      <c r="X1448" s="222"/>
      <c r="Y1448" s="222"/>
      <c r="Z1448" s="212"/>
      <c r="AA1448" s="212"/>
      <c r="AB1448" s="212"/>
      <c r="AC1448" s="212"/>
      <c r="AD1448" s="212"/>
      <c r="AE1448" s="212"/>
      <c r="AF1448" s="212"/>
      <c r="AG1448" s="212" t="s">
        <v>288</v>
      </c>
      <c r="AH1448" s="212">
        <v>5</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3" x14ac:dyDescent="0.2">
      <c r="A1449" s="219"/>
      <c r="B1449" s="220"/>
      <c r="C1449" s="249" t="s">
        <v>2115</v>
      </c>
      <c r="D1449" s="226"/>
      <c r="E1449" s="227">
        <v>-5.36</v>
      </c>
      <c r="F1449" s="222"/>
      <c r="G1449" s="222"/>
      <c r="H1449" s="222"/>
      <c r="I1449" s="222"/>
      <c r="J1449" s="222"/>
      <c r="K1449" s="222"/>
      <c r="L1449" s="222"/>
      <c r="M1449" s="222"/>
      <c r="N1449" s="221"/>
      <c r="O1449" s="221"/>
      <c r="P1449" s="221"/>
      <c r="Q1449" s="221"/>
      <c r="R1449" s="222"/>
      <c r="S1449" s="222"/>
      <c r="T1449" s="222"/>
      <c r="U1449" s="222"/>
      <c r="V1449" s="222"/>
      <c r="W1449" s="222"/>
      <c r="X1449" s="222"/>
      <c r="Y1449" s="222"/>
      <c r="Z1449" s="212"/>
      <c r="AA1449" s="212"/>
      <c r="AB1449" s="212"/>
      <c r="AC1449" s="212"/>
      <c r="AD1449" s="212"/>
      <c r="AE1449" s="212"/>
      <c r="AF1449" s="212"/>
      <c r="AG1449" s="212" t="s">
        <v>288</v>
      </c>
      <c r="AH1449" s="212">
        <v>5</v>
      </c>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1" x14ac:dyDescent="0.2">
      <c r="A1450" s="236">
        <v>460</v>
      </c>
      <c r="B1450" s="237" t="s">
        <v>2116</v>
      </c>
      <c r="C1450" s="247" t="s">
        <v>2117</v>
      </c>
      <c r="D1450" s="238" t="s">
        <v>482</v>
      </c>
      <c r="E1450" s="239">
        <v>0.60719999999999996</v>
      </c>
      <c r="F1450" s="240"/>
      <c r="G1450" s="241">
        <f>ROUND(E1450*F1450,2)</f>
        <v>0</v>
      </c>
      <c r="H1450" s="240"/>
      <c r="I1450" s="241">
        <f>ROUND(E1450*H1450,2)</f>
        <v>0</v>
      </c>
      <c r="J1450" s="240"/>
      <c r="K1450" s="241">
        <f>ROUND(E1450*J1450,2)</f>
        <v>0</v>
      </c>
      <c r="L1450" s="241">
        <v>21</v>
      </c>
      <c r="M1450" s="241">
        <f>G1450*(1+L1450/100)</f>
        <v>0</v>
      </c>
      <c r="N1450" s="239">
        <v>0</v>
      </c>
      <c r="O1450" s="239">
        <f>ROUND(E1450*N1450,2)</f>
        <v>0</v>
      </c>
      <c r="P1450" s="239">
        <v>0</v>
      </c>
      <c r="Q1450" s="239">
        <f>ROUND(E1450*P1450,2)</f>
        <v>0</v>
      </c>
      <c r="R1450" s="241" t="s">
        <v>892</v>
      </c>
      <c r="S1450" s="241" t="s">
        <v>1410</v>
      </c>
      <c r="T1450" s="242" t="s">
        <v>1410</v>
      </c>
      <c r="U1450" s="222">
        <v>0</v>
      </c>
      <c r="V1450" s="222">
        <f>ROUND(E1450*U1450,2)</f>
        <v>0</v>
      </c>
      <c r="W1450" s="222"/>
      <c r="X1450" s="222" t="s">
        <v>399</v>
      </c>
      <c r="Y1450" s="222" t="s">
        <v>283</v>
      </c>
      <c r="Z1450" s="212"/>
      <c r="AA1450" s="212"/>
      <c r="AB1450" s="212"/>
      <c r="AC1450" s="212"/>
      <c r="AD1450" s="212"/>
      <c r="AE1450" s="212"/>
      <c r="AF1450" s="212"/>
      <c r="AG1450" s="212" t="s">
        <v>400</v>
      </c>
      <c r="AH1450" s="212"/>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2" x14ac:dyDescent="0.2">
      <c r="A1451" s="219"/>
      <c r="B1451" s="220"/>
      <c r="C1451" s="249" t="s">
        <v>2118</v>
      </c>
      <c r="D1451" s="226"/>
      <c r="E1451" s="227">
        <v>0.60719999999999996</v>
      </c>
      <c r="F1451" s="222"/>
      <c r="G1451" s="222"/>
      <c r="H1451" s="222"/>
      <c r="I1451" s="222"/>
      <c r="J1451" s="222"/>
      <c r="K1451" s="222"/>
      <c r="L1451" s="222"/>
      <c r="M1451" s="222"/>
      <c r="N1451" s="221"/>
      <c r="O1451" s="221"/>
      <c r="P1451" s="221"/>
      <c r="Q1451" s="221"/>
      <c r="R1451" s="222"/>
      <c r="S1451" s="222"/>
      <c r="T1451" s="222"/>
      <c r="U1451" s="222"/>
      <c r="V1451" s="222"/>
      <c r="W1451" s="222"/>
      <c r="X1451" s="222"/>
      <c r="Y1451" s="222"/>
      <c r="Z1451" s="212"/>
      <c r="AA1451" s="212"/>
      <c r="AB1451" s="212"/>
      <c r="AC1451" s="212"/>
      <c r="AD1451" s="212"/>
      <c r="AE1451" s="212"/>
      <c r="AF1451" s="212"/>
      <c r="AG1451" s="212" t="s">
        <v>288</v>
      </c>
      <c r="AH1451" s="212">
        <v>7</v>
      </c>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1" x14ac:dyDescent="0.2">
      <c r="A1452" s="236">
        <v>461</v>
      </c>
      <c r="B1452" s="237" t="s">
        <v>2119</v>
      </c>
      <c r="C1452" s="247" t="s">
        <v>2120</v>
      </c>
      <c r="D1452" s="238" t="s">
        <v>482</v>
      </c>
      <c r="E1452" s="239">
        <v>45.643839999999997</v>
      </c>
      <c r="F1452" s="240"/>
      <c r="G1452" s="241">
        <f>ROUND(E1452*F1452,2)</f>
        <v>0</v>
      </c>
      <c r="H1452" s="240"/>
      <c r="I1452" s="241">
        <f>ROUND(E1452*H1452,2)</f>
        <v>0</v>
      </c>
      <c r="J1452" s="240"/>
      <c r="K1452" s="241">
        <f>ROUND(E1452*J1452,2)</f>
        <v>0</v>
      </c>
      <c r="L1452" s="241">
        <v>21</v>
      </c>
      <c r="M1452" s="241">
        <f>G1452*(1+L1452/100)</f>
        <v>0</v>
      </c>
      <c r="N1452" s="239">
        <v>0</v>
      </c>
      <c r="O1452" s="239">
        <f>ROUND(E1452*N1452,2)</f>
        <v>0</v>
      </c>
      <c r="P1452" s="239">
        <v>0</v>
      </c>
      <c r="Q1452" s="239">
        <f>ROUND(E1452*P1452,2)</f>
        <v>0</v>
      </c>
      <c r="R1452" s="241" t="s">
        <v>892</v>
      </c>
      <c r="S1452" s="241" t="s">
        <v>280</v>
      </c>
      <c r="T1452" s="242" t="s">
        <v>441</v>
      </c>
      <c r="U1452" s="222">
        <v>0</v>
      </c>
      <c r="V1452" s="222">
        <f>ROUND(E1452*U1452,2)</f>
        <v>0</v>
      </c>
      <c r="W1452" s="222"/>
      <c r="X1452" s="222" t="s">
        <v>399</v>
      </c>
      <c r="Y1452" s="222" t="s">
        <v>283</v>
      </c>
      <c r="Z1452" s="212"/>
      <c r="AA1452" s="212"/>
      <c r="AB1452" s="212"/>
      <c r="AC1452" s="212"/>
      <c r="AD1452" s="212"/>
      <c r="AE1452" s="212"/>
      <c r="AF1452" s="212"/>
      <c r="AG1452" s="212" t="s">
        <v>400</v>
      </c>
      <c r="AH1452" s="212"/>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2" x14ac:dyDescent="0.2">
      <c r="A1453" s="219"/>
      <c r="B1453" s="220"/>
      <c r="C1453" s="249" t="s">
        <v>2121</v>
      </c>
      <c r="D1453" s="226"/>
      <c r="E1453" s="227"/>
      <c r="F1453" s="222"/>
      <c r="G1453" s="222"/>
      <c r="H1453" s="222"/>
      <c r="I1453" s="222"/>
      <c r="J1453" s="222"/>
      <c r="K1453" s="222"/>
      <c r="L1453" s="222"/>
      <c r="M1453" s="222"/>
      <c r="N1453" s="221"/>
      <c r="O1453" s="221"/>
      <c r="P1453" s="221"/>
      <c r="Q1453" s="221"/>
      <c r="R1453" s="222"/>
      <c r="S1453" s="222"/>
      <c r="T1453" s="222"/>
      <c r="U1453" s="222"/>
      <c r="V1453" s="222"/>
      <c r="W1453" s="222"/>
      <c r="X1453" s="222"/>
      <c r="Y1453" s="222"/>
      <c r="Z1453" s="212"/>
      <c r="AA1453" s="212"/>
      <c r="AB1453" s="212"/>
      <c r="AC1453" s="212"/>
      <c r="AD1453" s="212"/>
      <c r="AE1453" s="212"/>
      <c r="AF1453" s="212"/>
      <c r="AG1453" s="212" t="s">
        <v>288</v>
      </c>
      <c r="AH1453" s="212">
        <v>7</v>
      </c>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outlineLevel="3" x14ac:dyDescent="0.2">
      <c r="A1454" s="219"/>
      <c r="B1454" s="220"/>
      <c r="C1454" s="249" t="s">
        <v>2122</v>
      </c>
      <c r="D1454" s="226"/>
      <c r="E1454" s="227"/>
      <c r="F1454" s="222"/>
      <c r="G1454" s="222"/>
      <c r="H1454" s="222"/>
      <c r="I1454" s="222"/>
      <c r="J1454" s="222"/>
      <c r="K1454" s="222"/>
      <c r="L1454" s="222"/>
      <c r="M1454" s="222"/>
      <c r="N1454" s="221"/>
      <c r="O1454" s="221"/>
      <c r="P1454" s="221"/>
      <c r="Q1454" s="221"/>
      <c r="R1454" s="222"/>
      <c r="S1454" s="222"/>
      <c r="T1454" s="222"/>
      <c r="U1454" s="222"/>
      <c r="V1454" s="222"/>
      <c r="W1454" s="222"/>
      <c r="X1454" s="222"/>
      <c r="Y1454" s="222"/>
      <c r="Z1454" s="212"/>
      <c r="AA1454" s="212"/>
      <c r="AB1454" s="212"/>
      <c r="AC1454" s="212"/>
      <c r="AD1454" s="212"/>
      <c r="AE1454" s="212"/>
      <c r="AF1454" s="212"/>
      <c r="AG1454" s="212" t="s">
        <v>288</v>
      </c>
      <c r="AH1454" s="212">
        <v>7</v>
      </c>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outlineLevel="3" x14ac:dyDescent="0.2">
      <c r="A1455" s="219"/>
      <c r="B1455" s="220"/>
      <c r="C1455" s="249" t="s">
        <v>2123</v>
      </c>
      <c r="D1455" s="226"/>
      <c r="E1455" s="227">
        <v>1.9809000000000001</v>
      </c>
      <c r="F1455" s="222"/>
      <c r="G1455" s="222"/>
      <c r="H1455" s="222"/>
      <c r="I1455" s="222"/>
      <c r="J1455" s="222"/>
      <c r="K1455" s="222"/>
      <c r="L1455" s="222"/>
      <c r="M1455" s="222"/>
      <c r="N1455" s="221"/>
      <c r="O1455" s="221"/>
      <c r="P1455" s="221"/>
      <c r="Q1455" s="221"/>
      <c r="R1455" s="222"/>
      <c r="S1455" s="222"/>
      <c r="T1455" s="222"/>
      <c r="U1455" s="222"/>
      <c r="V1455" s="222"/>
      <c r="W1455" s="222"/>
      <c r="X1455" s="222"/>
      <c r="Y1455" s="222"/>
      <c r="Z1455" s="212"/>
      <c r="AA1455" s="212"/>
      <c r="AB1455" s="212"/>
      <c r="AC1455" s="212"/>
      <c r="AD1455" s="212"/>
      <c r="AE1455" s="212"/>
      <c r="AF1455" s="212"/>
      <c r="AG1455" s="212" t="s">
        <v>288</v>
      </c>
      <c r="AH1455" s="212">
        <v>7</v>
      </c>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3" x14ac:dyDescent="0.2">
      <c r="A1456" s="219"/>
      <c r="B1456" s="220"/>
      <c r="C1456" s="249" t="s">
        <v>2124</v>
      </c>
      <c r="D1456" s="226"/>
      <c r="E1456" s="227">
        <v>3.3809300000000002</v>
      </c>
      <c r="F1456" s="222"/>
      <c r="G1456" s="222"/>
      <c r="H1456" s="222"/>
      <c r="I1456" s="222"/>
      <c r="J1456" s="222"/>
      <c r="K1456" s="222"/>
      <c r="L1456" s="222"/>
      <c r="M1456" s="222"/>
      <c r="N1456" s="221"/>
      <c r="O1456" s="221"/>
      <c r="P1456" s="221"/>
      <c r="Q1456" s="221"/>
      <c r="R1456" s="222"/>
      <c r="S1456" s="222"/>
      <c r="T1456" s="222"/>
      <c r="U1456" s="222"/>
      <c r="V1456" s="222"/>
      <c r="W1456" s="222"/>
      <c r="X1456" s="222"/>
      <c r="Y1456" s="222"/>
      <c r="Z1456" s="212"/>
      <c r="AA1456" s="212"/>
      <c r="AB1456" s="212"/>
      <c r="AC1456" s="212"/>
      <c r="AD1456" s="212"/>
      <c r="AE1456" s="212"/>
      <c r="AF1456" s="212"/>
      <c r="AG1456" s="212" t="s">
        <v>288</v>
      </c>
      <c r="AH1456" s="212">
        <v>7</v>
      </c>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3" x14ac:dyDescent="0.2">
      <c r="A1457" s="219"/>
      <c r="B1457" s="220"/>
      <c r="C1457" s="249" t="s">
        <v>2125</v>
      </c>
      <c r="D1457" s="226"/>
      <c r="E1457" s="227">
        <v>18.90184</v>
      </c>
      <c r="F1457" s="222"/>
      <c r="G1457" s="222"/>
      <c r="H1457" s="222"/>
      <c r="I1457" s="222"/>
      <c r="J1457" s="222"/>
      <c r="K1457" s="222"/>
      <c r="L1457" s="222"/>
      <c r="M1457" s="222"/>
      <c r="N1457" s="221"/>
      <c r="O1457" s="221"/>
      <c r="P1457" s="221"/>
      <c r="Q1457" s="221"/>
      <c r="R1457" s="222"/>
      <c r="S1457" s="222"/>
      <c r="T1457" s="222"/>
      <c r="U1457" s="222"/>
      <c r="V1457" s="222"/>
      <c r="W1457" s="222"/>
      <c r="X1457" s="222"/>
      <c r="Y1457" s="222"/>
      <c r="Z1457" s="212"/>
      <c r="AA1457" s="212"/>
      <c r="AB1457" s="212"/>
      <c r="AC1457" s="212"/>
      <c r="AD1457" s="212"/>
      <c r="AE1457" s="212"/>
      <c r="AF1457" s="212"/>
      <c r="AG1457" s="212" t="s">
        <v>288</v>
      </c>
      <c r="AH1457" s="212">
        <v>7</v>
      </c>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outlineLevel="3" x14ac:dyDescent="0.2">
      <c r="A1458" s="219"/>
      <c r="B1458" s="220"/>
      <c r="C1458" s="249" t="s">
        <v>2126</v>
      </c>
      <c r="D1458" s="226"/>
      <c r="E1458" s="227">
        <v>10.87186</v>
      </c>
      <c r="F1458" s="222"/>
      <c r="G1458" s="222"/>
      <c r="H1458" s="222"/>
      <c r="I1458" s="222"/>
      <c r="J1458" s="222"/>
      <c r="K1458" s="222"/>
      <c r="L1458" s="222"/>
      <c r="M1458" s="222"/>
      <c r="N1458" s="221"/>
      <c r="O1458" s="221"/>
      <c r="P1458" s="221"/>
      <c r="Q1458" s="221"/>
      <c r="R1458" s="222"/>
      <c r="S1458" s="222"/>
      <c r="T1458" s="222"/>
      <c r="U1458" s="222"/>
      <c r="V1458" s="222"/>
      <c r="W1458" s="222"/>
      <c r="X1458" s="222"/>
      <c r="Y1458" s="222"/>
      <c r="Z1458" s="212"/>
      <c r="AA1458" s="212"/>
      <c r="AB1458" s="212"/>
      <c r="AC1458" s="212"/>
      <c r="AD1458" s="212"/>
      <c r="AE1458" s="212"/>
      <c r="AF1458" s="212"/>
      <c r="AG1458" s="212" t="s">
        <v>288</v>
      </c>
      <c r="AH1458" s="212">
        <v>7</v>
      </c>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2"/>
      <c r="BH1458" s="212"/>
    </row>
    <row r="1459" spans="1:60" outlineLevel="3" x14ac:dyDescent="0.2">
      <c r="A1459" s="219"/>
      <c r="B1459" s="220"/>
      <c r="C1459" s="249" t="s">
        <v>2127</v>
      </c>
      <c r="D1459" s="226"/>
      <c r="E1459" s="227">
        <v>0.99536999999999998</v>
      </c>
      <c r="F1459" s="222"/>
      <c r="G1459" s="222"/>
      <c r="H1459" s="222"/>
      <c r="I1459" s="222"/>
      <c r="J1459" s="222"/>
      <c r="K1459" s="222"/>
      <c r="L1459" s="222"/>
      <c r="M1459" s="222"/>
      <c r="N1459" s="221"/>
      <c r="O1459" s="221"/>
      <c r="P1459" s="221"/>
      <c r="Q1459" s="221"/>
      <c r="R1459" s="222"/>
      <c r="S1459" s="222"/>
      <c r="T1459" s="222"/>
      <c r="U1459" s="222"/>
      <c r="V1459" s="222"/>
      <c r="W1459" s="222"/>
      <c r="X1459" s="222"/>
      <c r="Y1459" s="222"/>
      <c r="Z1459" s="212"/>
      <c r="AA1459" s="212"/>
      <c r="AB1459" s="212"/>
      <c r="AC1459" s="212"/>
      <c r="AD1459" s="212"/>
      <c r="AE1459" s="212"/>
      <c r="AF1459" s="212"/>
      <c r="AG1459" s="212" t="s">
        <v>288</v>
      </c>
      <c r="AH1459" s="212">
        <v>7</v>
      </c>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3" x14ac:dyDescent="0.2">
      <c r="A1460" s="219"/>
      <c r="B1460" s="220"/>
      <c r="C1460" s="249" t="s">
        <v>2128</v>
      </c>
      <c r="D1460" s="226"/>
      <c r="E1460" s="227">
        <v>1.4013199999999999</v>
      </c>
      <c r="F1460" s="222"/>
      <c r="G1460" s="222"/>
      <c r="H1460" s="222"/>
      <c r="I1460" s="222"/>
      <c r="J1460" s="222"/>
      <c r="K1460" s="222"/>
      <c r="L1460" s="222"/>
      <c r="M1460" s="222"/>
      <c r="N1460" s="221"/>
      <c r="O1460" s="221"/>
      <c r="P1460" s="221"/>
      <c r="Q1460" s="221"/>
      <c r="R1460" s="222"/>
      <c r="S1460" s="222"/>
      <c r="T1460" s="222"/>
      <c r="U1460" s="222"/>
      <c r="V1460" s="222"/>
      <c r="W1460" s="222"/>
      <c r="X1460" s="222"/>
      <c r="Y1460" s="222"/>
      <c r="Z1460" s="212"/>
      <c r="AA1460" s="212"/>
      <c r="AB1460" s="212"/>
      <c r="AC1460" s="212"/>
      <c r="AD1460" s="212"/>
      <c r="AE1460" s="212"/>
      <c r="AF1460" s="212"/>
      <c r="AG1460" s="212" t="s">
        <v>288</v>
      </c>
      <c r="AH1460" s="212">
        <v>7</v>
      </c>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outlineLevel="3" x14ac:dyDescent="0.2">
      <c r="A1461" s="219"/>
      <c r="B1461" s="220"/>
      <c r="C1461" s="249" t="s">
        <v>2129</v>
      </c>
      <c r="D1461" s="226"/>
      <c r="E1461" s="227">
        <v>1.20336</v>
      </c>
      <c r="F1461" s="222"/>
      <c r="G1461" s="222"/>
      <c r="H1461" s="222"/>
      <c r="I1461" s="222"/>
      <c r="J1461" s="222"/>
      <c r="K1461" s="222"/>
      <c r="L1461" s="222"/>
      <c r="M1461" s="222"/>
      <c r="N1461" s="221"/>
      <c r="O1461" s="221"/>
      <c r="P1461" s="221"/>
      <c r="Q1461" s="221"/>
      <c r="R1461" s="222"/>
      <c r="S1461" s="222"/>
      <c r="T1461" s="222"/>
      <c r="U1461" s="222"/>
      <c r="V1461" s="222"/>
      <c r="W1461" s="222"/>
      <c r="X1461" s="222"/>
      <c r="Y1461" s="222"/>
      <c r="Z1461" s="212"/>
      <c r="AA1461" s="212"/>
      <c r="AB1461" s="212"/>
      <c r="AC1461" s="212"/>
      <c r="AD1461" s="212"/>
      <c r="AE1461" s="212"/>
      <c r="AF1461" s="212"/>
      <c r="AG1461" s="212" t="s">
        <v>288</v>
      </c>
      <c r="AH1461" s="212">
        <v>7</v>
      </c>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3" x14ac:dyDescent="0.2">
      <c r="A1462" s="219"/>
      <c r="B1462" s="220"/>
      <c r="C1462" s="249" t="s">
        <v>2130</v>
      </c>
      <c r="D1462" s="226"/>
      <c r="E1462" s="227">
        <v>3.3119499999999999</v>
      </c>
      <c r="F1462" s="222"/>
      <c r="G1462" s="222"/>
      <c r="H1462" s="222"/>
      <c r="I1462" s="222"/>
      <c r="J1462" s="222"/>
      <c r="K1462" s="222"/>
      <c r="L1462" s="222"/>
      <c r="M1462" s="222"/>
      <c r="N1462" s="221"/>
      <c r="O1462" s="221"/>
      <c r="P1462" s="221"/>
      <c r="Q1462" s="221"/>
      <c r="R1462" s="222"/>
      <c r="S1462" s="222"/>
      <c r="T1462" s="222"/>
      <c r="U1462" s="222"/>
      <c r="V1462" s="222"/>
      <c r="W1462" s="222"/>
      <c r="X1462" s="222"/>
      <c r="Y1462" s="222"/>
      <c r="Z1462" s="212"/>
      <c r="AA1462" s="212"/>
      <c r="AB1462" s="212"/>
      <c r="AC1462" s="212"/>
      <c r="AD1462" s="212"/>
      <c r="AE1462" s="212"/>
      <c r="AF1462" s="212"/>
      <c r="AG1462" s="212" t="s">
        <v>288</v>
      </c>
      <c r="AH1462" s="212">
        <v>7</v>
      </c>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49" t="s">
        <v>2131</v>
      </c>
      <c r="D1463" s="226"/>
      <c r="E1463" s="227">
        <v>3.50651</v>
      </c>
      <c r="F1463" s="222"/>
      <c r="G1463" s="222"/>
      <c r="H1463" s="222"/>
      <c r="I1463" s="222"/>
      <c r="J1463" s="222"/>
      <c r="K1463" s="222"/>
      <c r="L1463" s="222"/>
      <c r="M1463" s="222"/>
      <c r="N1463" s="221"/>
      <c r="O1463" s="221"/>
      <c r="P1463" s="221"/>
      <c r="Q1463" s="221"/>
      <c r="R1463" s="222"/>
      <c r="S1463" s="222"/>
      <c r="T1463" s="222"/>
      <c r="U1463" s="222"/>
      <c r="V1463" s="222"/>
      <c r="W1463" s="222"/>
      <c r="X1463" s="222"/>
      <c r="Y1463" s="222"/>
      <c r="Z1463" s="212"/>
      <c r="AA1463" s="212"/>
      <c r="AB1463" s="212"/>
      <c r="AC1463" s="212"/>
      <c r="AD1463" s="212"/>
      <c r="AE1463" s="212"/>
      <c r="AF1463" s="212"/>
      <c r="AG1463" s="212" t="s">
        <v>288</v>
      </c>
      <c r="AH1463" s="212">
        <v>7</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outlineLevel="3" x14ac:dyDescent="0.2">
      <c r="A1464" s="219"/>
      <c r="B1464" s="220"/>
      <c r="C1464" s="249" t="s">
        <v>2132</v>
      </c>
      <c r="D1464" s="226"/>
      <c r="E1464" s="227">
        <v>2.5000000000000001E-2</v>
      </c>
      <c r="F1464" s="222"/>
      <c r="G1464" s="222"/>
      <c r="H1464" s="222"/>
      <c r="I1464" s="222"/>
      <c r="J1464" s="222"/>
      <c r="K1464" s="222"/>
      <c r="L1464" s="222"/>
      <c r="M1464" s="222"/>
      <c r="N1464" s="221"/>
      <c r="O1464" s="221"/>
      <c r="P1464" s="221"/>
      <c r="Q1464" s="221"/>
      <c r="R1464" s="222"/>
      <c r="S1464" s="222"/>
      <c r="T1464" s="222"/>
      <c r="U1464" s="222"/>
      <c r="V1464" s="222"/>
      <c r="W1464" s="222"/>
      <c r="X1464" s="222"/>
      <c r="Y1464" s="222"/>
      <c r="Z1464" s="212"/>
      <c r="AA1464" s="212"/>
      <c r="AB1464" s="212"/>
      <c r="AC1464" s="212"/>
      <c r="AD1464" s="212"/>
      <c r="AE1464" s="212"/>
      <c r="AF1464" s="212"/>
      <c r="AG1464" s="212" t="s">
        <v>288</v>
      </c>
      <c r="AH1464" s="212">
        <v>7</v>
      </c>
      <c r="AI1464" s="212"/>
      <c r="AJ1464" s="212"/>
      <c r="AK1464" s="212"/>
      <c r="AL1464" s="212"/>
      <c r="AM1464" s="212"/>
      <c r="AN1464" s="212"/>
      <c r="AO1464" s="212"/>
      <c r="AP1464" s="212"/>
      <c r="AQ1464" s="212"/>
      <c r="AR1464" s="212"/>
      <c r="AS1464" s="212"/>
      <c r="AT1464" s="212"/>
      <c r="AU1464" s="212"/>
      <c r="AV1464" s="212"/>
      <c r="AW1464" s="212"/>
      <c r="AX1464" s="212"/>
      <c r="AY1464" s="212"/>
      <c r="AZ1464" s="212"/>
      <c r="BA1464" s="212"/>
      <c r="BB1464" s="212"/>
      <c r="BC1464" s="212"/>
      <c r="BD1464" s="212"/>
      <c r="BE1464" s="212"/>
      <c r="BF1464" s="212"/>
      <c r="BG1464" s="212"/>
      <c r="BH1464" s="212"/>
    </row>
    <row r="1465" spans="1:60" outlineLevel="3" x14ac:dyDescent="0.2">
      <c r="A1465" s="219"/>
      <c r="B1465" s="220"/>
      <c r="C1465" s="249" t="s">
        <v>2133</v>
      </c>
      <c r="D1465" s="226"/>
      <c r="E1465" s="227">
        <v>6.4799999999999996E-2</v>
      </c>
      <c r="F1465" s="222"/>
      <c r="G1465" s="222"/>
      <c r="H1465" s="222"/>
      <c r="I1465" s="222"/>
      <c r="J1465" s="222"/>
      <c r="K1465" s="222"/>
      <c r="L1465" s="222"/>
      <c r="M1465" s="222"/>
      <c r="N1465" s="221"/>
      <c r="O1465" s="221"/>
      <c r="P1465" s="221"/>
      <c r="Q1465" s="221"/>
      <c r="R1465" s="222"/>
      <c r="S1465" s="222"/>
      <c r="T1465" s="222"/>
      <c r="U1465" s="222"/>
      <c r="V1465" s="222"/>
      <c r="W1465" s="222"/>
      <c r="X1465" s="222"/>
      <c r="Y1465" s="222"/>
      <c r="Z1465" s="212"/>
      <c r="AA1465" s="212"/>
      <c r="AB1465" s="212"/>
      <c r="AC1465" s="212"/>
      <c r="AD1465" s="212"/>
      <c r="AE1465" s="212"/>
      <c r="AF1465" s="212"/>
      <c r="AG1465" s="212" t="s">
        <v>288</v>
      </c>
      <c r="AH1465" s="212">
        <v>7</v>
      </c>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ht="22.5" outlineLevel="1" x14ac:dyDescent="0.2">
      <c r="A1466" s="236">
        <v>462</v>
      </c>
      <c r="B1466" s="237" t="s">
        <v>2134</v>
      </c>
      <c r="C1466" s="247" t="s">
        <v>2135</v>
      </c>
      <c r="D1466" s="238" t="s">
        <v>482</v>
      </c>
      <c r="E1466" s="239">
        <v>5.36</v>
      </c>
      <c r="F1466" s="240"/>
      <c r="G1466" s="241">
        <f>ROUND(E1466*F1466,2)</f>
        <v>0</v>
      </c>
      <c r="H1466" s="240"/>
      <c r="I1466" s="241">
        <f>ROUND(E1466*H1466,2)</f>
        <v>0</v>
      </c>
      <c r="J1466" s="240"/>
      <c r="K1466" s="241">
        <f>ROUND(E1466*J1466,2)</f>
        <v>0</v>
      </c>
      <c r="L1466" s="241">
        <v>21</v>
      </c>
      <c r="M1466" s="241">
        <f>G1466*(1+L1466/100)</f>
        <v>0</v>
      </c>
      <c r="N1466" s="239">
        <v>0</v>
      </c>
      <c r="O1466" s="239">
        <f>ROUND(E1466*N1466,2)</f>
        <v>0</v>
      </c>
      <c r="P1466" s="239">
        <v>0</v>
      </c>
      <c r="Q1466" s="239">
        <f>ROUND(E1466*P1466,2)</f>
        <v>0</v>
      </c>
      <c r="R1466" s="241" t="s">
        <v>892</v>
      </c>
      <c r="S1466" s="241" t="s">
        <v>280</v>
      </c>
      <c r="T1466" s="242" t="s">
        <v>441</v>
      </c>
      <c r="U1466" s="222">
        <v>0</v>
      </c>
      <c r="V1466" s="222">
        <f>ROUND(E1466*U1466,2)</f>
        <v>0</v>
      </c>
      <c r="W1466" s="222"/>
      <c r="X1466" s="222" t="s">
        <v>399</v>
      </c>
      <c r="Y1466" s="222" t="s">
        <v>283</v>
      </c>
      <c r="Z1466" s="212"/>
      <c r="AA1466" s="212"/>
      <c r="AB1466" s="212"/>
      <c r="AC1466" s="212"/>
      <c r="AD1466" s="212"/>
      <c r="AE1466" s="212"/>
      <c r="AF1466" s="212"/>
      <c r="AG1466" s="212" t="s">
        <v>400</v>
      </c>
      <c r="AH1466" s="212"/>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2" x14ac:dyDescent="0.2">
      <c r="A1467" s="219"/>
      <c r="B1467" s="220"/>
      <c r="C1467" s="249" t="s">
        <v>2136</v>
      </c>
      <c r="D1467" s="226"/>
      <c r="E1467" s="227">
        <v>5.36</v>
      </c>
      <c r="F1467" s="222"/>
      <c r="G1467" s="222"/>
      <c r="H1467" s="222"/>
      <c r="I1467" s="222"/>
      <c r="J1467" s="222"/>
      <c r="K1467" s="222"/>
      <c r="L1467" s="222"/>
      <c r="M1467" s="222"/>
      <c r="N1467" s="221"/>
      <c r="O1467" s="221"/>
      <c r="P1467" s="221"/>
      <c r="Q1467" s="221"/>
      <c r="R1467" s="222"/>
      <c r="S1467" s="222"/>
      <c r="T1467" s="222"/>
      <c r="U1467" s="222"/>
      <c r="V1467" s="222"/>
      <c r="W1467" s="222"/>
      <c r="X1467" s="222"/>
      <c r="Y1467" s="222"/>
      <c r="Z1467" s="212"/>
      <c r="AA1467" s="212"/>
      <c r="AB1467" s="212"/>
      <c r="AC1467" s="212"/>
      <c r="AD1467" s="212"/>
      <c r="AE1467" s="212"/>
      <c r="AF1467" s="212"/>
      <c r="AG1467" s="212" t="s">
        <v>288</v>
      </c>
      <c r="AH1467" s="212">
        <v>7</v>
      </c>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x14ac:dyDescent="0.2">
      <c r="A1468" s="3"/>
      <c r="B1468" s="4"/>
      <c r="C1468" s="251"/>
      <c r="D1468" s="6"/>
      <c r="E1468" s="3"/>
      <c r="F1468" s="3"/>
      <c r="G1468" s="3"/>
      <c r="H1468" s="3"/>
      <c r="I1468" s="3"/>
      <c r="J1468" s="3"/>
      <c r="K1468" s="3"/>
      <c r="L1468" s="3"/>
      <c r="M1468" s="3"/>
      <c r="N1468" s="3"/>
      <c r="O1468" s="3"/>
      <c r="P1468" s="3"/>
      <c r="Q1468" s="3"/>
      <c r="R1468" s="3"/>
      <c r="S1468" s="3"/>
      <c r="T1468" s="3"/>
      <c r="U1468" s="3"/>
      <c r="V1468" s="3"/>
      <c r="W1468" s="3"/>
      <c r="X1468" s="3"/>
      <c r="Y1468" s="3"/>
      <c r="AE1468">
        <v>15</v>
      </c>
      <c r="AF1468">
        <v>21</v>
      </c>
      <c r="AG1468" t="s">
        <v>261</v>
      </c>
    </row>
    <row r="1469" spans="1:60" x14ac:dyDescent="0.2">
      <c r="A1469" s="215"/>
      <c r="B1469" s="216" t="s">
        <v>29</v>
      </c>
      <c r="C1469" s="252"/>
      <c r="D1469" s="217"/>
      <c r="E1469" s="218"/>
      <c r="F1469" s="218"/>
      <c r="G1469" s="235">
        <f>G8+G41+G56+G167+G208+G214+G252+G322+G331+G339+G378+G384+G504+G507+G510+G525+G555+G558+G562+G566+G570+G614+G621+G682+G685+G798+G800+G808+G929+G934+G940+G954+G972+G977+G1002+G1004+G1218+G1256+G1267+G1286+G1295+G1329+G1347+G1350+G1355+G1369+G1373+G1376+G1379+G1406+G1412</f>
        <v>0</v>
      </c>
      <c r="H1469" s="3"/>
      <c r="I1469" s="3"/>
      <c r="J1469" s="3"/>
      <c r="K1469" s="3"/>
      <c r="L1469" s="3"/>
      <c r="M1469" s="3"/>
      <c r="N1469" s="3"/>
      <c r="O1469" s="3"/>
      <c r="P1469" s="3"/>
      <c r="Q1469" s="3"/>
      <c r="R1469" s="3"/>
      <c r="S1469" s="3"/>
      <c r="T1469" s="3"/>
      <c r="U1469" s="3"/>
      <c r="V1469" s="3"/>
      <c r="W1469" s="3"/>
      <c r="X1469" s="3"/>
      <c r="Y1469" s="3"/>
      <c r="AE1469">
        <f>SUMIF(L7:L1467,AE1468,G7:G1467)</f>
        <v>0</v>
      </c>
      <c r="AF1469">
        <f>SUMIF(L7:L1467,AF1468,G7:G1467)</f>
        <v>0</v>
      </c>
      <c r="AG1469" t="s">
        <v>405</v>
      </c>
    </row>
    <row r="1470" spans="1:60" x14ac:dyDescent="0.2">
      <c r="C1470" s="253"/>
      <c r="D1470" s="10"/>
      <c r="AG1470" t="s">
        <v>435</v>
      </c>
    </row>
    <row r="1471" spans="1:60" x14ac:dyDescent="0.2">
      <c r="D1471" s="10"/>
    </row>
    <row r="1472" spans="1:60"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3pUCO7jI6tJ1r/TvpnrDfD3NzQh5Hx0Jll/wlatFK67aLXgxYn97lNzgrUYah0xN7MEXpn72HbNCNd4x5BYYQ==" saltValue="KlGQvtvoD7+zaFmih7ovMA==" spinCount="100000" sheet="1" formatRows="0"/>
  <mergeCells count="190">
    <mergeCell ref="C1366:G1366"/>
    <mergeCell ref="C1368:G1368"/>
    <mergeCell ref="C1408:G1408"/>
    <mergeCell ref="C1414:G1414"/>
    <mergeCell ref="C1344:G1344"/>
    <mergeCell ref="C1358:G1358"/>
    <mergeCell ref="C1359:G1359"/>
    <mergeCell ref="C1360:G1360"/>
    <mergeCell ref="C1362:G1362"/>
    <mergeCell ref="C1364:G1364"/>
    <mergeCell ref="C1335:G1335"/>
    <mergeCell ref="C1337:G1337"/>
    <mergeCell ref="C1338:G1338"/>
    <mergeCell ref="C1340:G1340"/>
    <mergeCell ref="C1341:G1341"/>
    <mergeCell ref="C1342:G1342"/>
    <mergeCell ref="C1285:G1285"/>
    <mergeCell ref="C1302:G1302"/>
    <mergeCell ref="C1328:G1328"/>
    <mergeCell ref="C1331:G1331"/>
    <mergeCell ref="C1332:G1332"/>
    <mergeCell ref="C1334:G1334"/>
    <mergeCell ref="C1251:G1251"/>
    <mergeCell ref="C1253:G1253"/>
    <mergeCell ref="C1255:G1255"/>
    <mergeCell ref="C1261:G1261"/>
    <mergeCell ref="C1263:G1263"/>
    <mergeCell ref="C1266:G1266"/>
    <mergeCell ref="C1227:G1227"/>
    <mergeCell ref="C1230:G1230"/>
    <mergeCell ref="C1234:G1234"/>
    <mergeCell ref="C1235:G1235"/>
    <mergeCell ref="C1238:G1238"/>
    <mergeCell ref="C1239:G1239"/>
    <mergeCell ref="C1186:G1186"/>
    <mergeCell ref="C1187:G1187"/>
    <mergeCell ref="C1209:G1209"/>
    <mergeCell ref="C1210:G1210"/>
    <mergeCell ref="C1217:G1217"/>
    <mergeCell ref="C1224:G1224"/>
    <mergeCell ref="C1153:G1153"/>
    <mergeCell ref="C1168:G1168"/>
    <mergeCell ref="C1169:G1169"/>
    <mergeCell ref="C1170:G1170"/>
    <mergeCell ref="C1171:G1171"/>
    <mergeCell ref="C1185:G1185"/>
    <mergeCell ref="C1098:G1098"/>
    <mergeCell ref="C1119:G1119"/>
    <mergeCell ref="C1120:G1120"/>
    <mergeCell ref="C1150:G1150"/>
    <mergeCell ref="C1151:G1151"/>
    <mergeCell ref="C1152:G1152"/>
    <mergeCell ref="C1086:G1086"/>
    <mergeCell ref="C1088:G1088"/>
    <mergeCell ref="C1090:G1090"/>
    <mergeCell ref="C1092:G1092"/>
    <mergeCell ref="C1096:G1096"/>
    <mergeCell ref="C1097:G1097"/>
    <mergeCell ref="C1074:G1074"/>
    <mergeCell ref="C1076:G1076"/>
    <mergeCell ref="C1078:G1078"/>
    <mergeCell ref="C1080:G1080"/>
    <mergeCell ref="C1082:G1082"/>
    <mergeCell ref="C1084:G1084"/>
    <mergeCell ref="C1060:G1060"/>
    <mergeCell ref="C1064:G1064"/>
    <mergeCell ref="C1066:G1066"/>
    <mergeCell ref="C1068:G1068"/>
    <mergeCell ref="C1070:G1070"/>
    <mergeCell ref="C1072:G1072"/>
    <mergeCell ref="C971:G971"/>
    <mergeCell ref="C979:G979"/>
    <mergeCell ref="C996:G996"/>
    <mergeCell ref="C1001:G1001"/>
    <mergeCell ref="C1017:G1017"/>
    <mergeCell ref="C1057:G1057"/>
    <mergeCell ref="C902:G902"/>
    <mergeCell ref="C923:G923"/>
    <mergeCell ref="C928:G928"/>
    <mergeCell ref="C936:G936"/>
    <mergeCell ref="C942:G942"/>
    <mergeCell ref="C961:G961"/>
    <mergeCell ref="C861:G861"/>
    <mergeCell ref="C868:G868"/>
    <mergeCell ref="C876:G876"/>
    <mergeCell ref="C884:G884"/>
    <mergeCell ref="C892:G892"/>
    <mergeCell ref="C900:G900"/>
    <mergeCell ref="C608:G608"/>
    <mergeCell ref="C616:G616"/>
    <mergeCell ref="C618:G618"/>
    <mergeCell ref="C620:G620"/>
    <mergeCell ref="C854:G854"/>
    <mergeCell ref="C855:G855"/>
    <mergeCell ref="C534:G534"/>
    <mergeCell ref="C537:G537"/>
    <mergeCell ref="C538:G538"/>
    <mergeCell ref="C554:G554"/>
    <mergeCell ref="C560:G560"/>
    <mergeCell ref="C564:G564"/>
    <mergeCell ref="C502:G502"/>
    <mergeCell ref="C506:G506"/>
    <mergeCell ref="C509:G509"/>
    <mergeCell ref="C524:G524"/>
    <mergeCell ref="C530:G530"/>
    <mergeCell ref="C533:G533"/>
    <mergeCell ref="C464:G464"/>
    <mergeCell ref="C465:G465"/>
    <mergeCell ref="C468:G468"/>
    <mergeCell ref="C474:G474"/>
    <mergeCell ref="C481:G481"/>
    <mergeCell ref="C485:G485"/>
    <mergeCell ref="C435:G435"/>
    <mergeCell ref="C438:G438"/>
    <mergeCell ref="C441:G441"/>
    <mergeCell ref="C443:G443"/>
    <mergeCell ref="C456:G456"/>
    <mergeCell ref="C457:G457"/>
    <mergeCell ref="C413:G413"/>
    <mergeCell ref="C415:G415"/>
    <mergeCell ref="C417:G417"/>
    <mergeCell ref="C421:G421"/>
    <mergeCell ref="C427:G427"/>
    <mergeCell ref="C431:G431"/>
    <mergeCell ref="C353:G353"/>
    <mergeCell ref="C363:G363"/>
    <mergeCell ref="C366:G366"/>
    <mergeCell ref="C386:G386"/>
    <mergeCell ref="C393:G393"/>
    <mergeCell ref="C401:G401"/>
    <mergeCell ref="C324:G324"/>
    <mergeCell ref="C327:G327"/>
    <mergeCell ref="C333:G333"/>
    <mergeCell ref="C341:G341"/>
    <mergeCell ref="C342:G342"/>
    <mergeCell ref="C352:G352"/>
    <mergeCell ref="C287:G287"/>
    <mergeCell ref="C288:G288"/>
    <mergeCell ref="C294:G294"/>
    <mergeCell ref="C295:G295"/>
    <mergeCell ref="C301:G301"/>
    <mergeCell ref="C303:G303"/>
    <mergeCell ref="C216:G216"/>
    <mergeCell ref="C239:G239"/>
    <mergeCell ref="C242:G242"/>
    <mergeCell ref="C250:G250"/>
    <mergeCell ref="C254:G254"/>
    <mergeCell ref="C262:G262"/>
    <mergeCell ref="C185:G185"/>
    <mergeCell ref="C190:G190"/>
    <mergeCell ref="C192:G192"/>
    <mergeCell ref="C194:G194"/>
    <mergeCell ref="C205:G205"/>
    <mergeCell ref="C212:G212"/>
    <mergeCell ref="C152:G152"/>
    <mergeCell ref="C169:G169"/>
    <mergeCell ref="C172:G172"/>
    <mergeCell ref="C175:G175"/>
    <mergeCell ref="C177:G177"/>
    <mergeCell ref="C178:G178"/>
    <mergeCell ref="C119:G119"/>
    <mergeCell ref="C123:G123"/>
    <mergeCell ref="C132:G132"/>
    <mergeCell ref="C135:G135"/>
    <mergeCell ref="C140:G140"/>
    <mergeCell ref="C143:G143"/>
    <mergeCell ref="C98:G98"/>
    <mergeCell ref="C101:G101"/>
    <mergeCell ref="C104:G104"/>
    <mergeCell ref="C109:G109"/>
    <mergeCell ref="C113:G113"/>
    <mergeCell ref="C114:G114"/>
    <mergeCell ref="C50:G50"/>
    <mergeCell ref="C53:G53"/>
    <mergeCell ref="C58:G58"/>
    <mergeCell ref="C61:G61"/>
    <mergeCell ref="C82:G82"/>
    <mergeCell ref="C85:G85"/>
    <mergeCell ref="C25:G25"/>
    <mergeCell ref="C28:G28"/>
    <mergeCell ref="C33:G33"/>
    <mergeCell ref="C34:G34"/>
    <mergeCell ref="C43:G43"/>
    <mergeCell ref="C46:G46"/>
    <mergeCell ref="A1:G1"/>
    <mergeCell ref="C2:G2"/>
    <mergeCell ref="C3:G3"/>
    <mergeCell ref="C4:G4"/>
    <mergeCell ref="C14:G14"/>
    <mergeCell ref="C20:G2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6972-6B31-4FA3-8025-F05B95C51B96}">
  <sheetPr codeName="List5">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59</v>
      </c>
      <c r="C3" s="201" t="s">
        <v>60</v>
      </c>
      <c r="D3" s="199"/>
      <c r="E3" s="199"/>
      <c r="F3" s="199"/>
      <c r="G3" s="200"/>
      <c r="AC3" s="176" t="s">
        <v>248</v>
      </c>
      <c r="AG3" t="s">
        <v>251</v>
      </c>
    </row>
    <row r="4" spans="1:60" ht="24.95" customHeight="1" x14ac:dyDescent="0.2">
      <c r="A4" s="202" t="s">
        <v>9</v>
      </c>
      <c r="B4" s="203" t="s">
        <v>61</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SUMIF(AG9:AG17,"&lt;&gt;NOR",G9:G17)</f>
        <v>0</v>
      </c>
      <c r="H8" s="233"/>
      <c r="I8" s="233">
        <f>SUM(I9:I17)</f>
        <v>0</v>
      </c>
      <c r="J8" s="233"/>
      <c r="K8" s="233">
        <f>SUM(K9:K17)</f>
        <v>0</v>
      </c>
      <c r="L8" s="233"/>
      <c r="M8" s="233">
        <f>SUM(M9:M17)</f>
        <v>0</v>
      </c>
      <c r="N8" s="232"/>
      <c r="O8" s="232">
        <f>SUM(O9:O17)</f>
        <v>0</v>
      </c>
      <c r="P8" s="232"/>
      <c r="Q8" s="232">
        <f>SUM(Q9:Q17)</f>
        <v>0</v>
      </c>
      <c r="R8" s="233"/>
      <c r="S8" s="233"/>
      <c r="T8" s="234"/>
      <c r="U8" s="228"/>
      <c r="V8" s="228">
        <f>SUM(V9:V17)</f>
        <v>74.98</v>
      </c>
      <c r="W8" s="228"/>
      <c r="X8" s="228"/>
      <c r="Y8" s="228"/>
      <c r="AG8" t="s">
        <v>276</v>
      </c>
    </row>
    <row r="9" spans="1:60" outlineLevel="1" x14ac:dyDescent="0.2">
      <c r="A9" s="236">
        <v>1</v>
      </c>
      <c r="B9" s="237" t="s">
        <v>2138</v>
      </c>
      <c r="C9" s="247" t="s">
        <v>2139</v>
      </c>
      <c r="D9" s="238" t="s">
        <v>445</v>
      </c>
      <c r="E9" s="239">
        <v>42.385199999999998</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446</v>
      </c>
      <c r="S9" s="241" t="s">
        <v>280</v>
      </c>
      <c r="T9" s="242" t="s">
        <v>441</v>
      </c>
      <c r="U9" s="222">
        <v>0.2</v>
      </c>
      <c r="V9" s="222">
        <f>ROUND(E9*U9,2)</f>
        <v>8.48</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33.75" outlineLevel="2" x14ac:dyDescent="0.2">
      <c r="A10" s="219"/>
      <c r="B10" s="220"/>
      <c r="C10" s="264" t="s">
        <v>2140</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43"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212"/>
      <c r="BC10" s="212"/>
      <c r="BD10" s="212"/>
      <c r="BE10" s="212"/>
      <c r="BF10" s="212"/>
      <c r="BG10" s="212"/>
      <c r="BH10" s="212"/>
    </row>
    <row r="11" spans="1:60" ht="22.5" outlineLevel="2" x14ac:dyDescent="0.2">
      <c r="A11" s="219"/>
      <c r="B11" s="220"/>
      <c r="C11" s="249" t="s">
        <v>2141</v>
      </c>
      <c r="D11" s="226"/>
      <c r="E11" s="227">
        <v>42.385199999999998</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6">
        <v>2</v>
      </c>
      <c r="B12" s="237" t="s">
        <v>2142</v>
      </c>
      <c r="C12" s="247" t="s">
        <v>2143</v>
      </c>
      <c r="D12" s="238" t="s">
        <v>445</v>
      </c>
      <c r="E12" s="239">
        <v>42.385199999999998</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t="s">
        <v>446</v>
      </c>
      <c r="S12" s="241" t="s">
        <v>280</v>
      </c>
      <c r="T12" s="242" t="s">
        <v>441</v>
      </c>
      <c r="U12" s="222">
        <v>0.34499999999999997</v>
      </c>
      <c r="V12" s="222">
        <f>ROUND(E12*U12,2)</f>
        <v>14.62</v>
      </c>
      <c r="W12" s="222"/>
      <c r="X12" s="222" t="s">
        <v>399</v>
      </c>
      <c r="Y12" s="222" t="s">
        <v>283</v>
      </c>
      <c r="Z12" s="212"/>
      <c r="AA12" s="212"/>
      <c r="AB12" s="212"/>
      <c r="AC12" s="212"/>
      <c r="AD12" s="212"/>
      <c r="AE12" s="212"/>
      <c r="AF12" s="212"/>
      <c r="AG12" s="212" t="s">
        <v>400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64" t="s">
        <v>2144</v>
      </c>
      <c r="D13" s="256"/>
      <c r="E13" s="256"/>
      <c r="F13" s="256"/>
      <c r="G13" s="256"/>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448</v>
      </c>
      <c r="AH13" s="212"/>
      <c r="AI13" s="212"/>
      <c r="AJ13" s="212"/>
      <c r="AK13" s="212"/>
      <c r="AL13" s="212"/>
      <c r="AM13" s="212"/>
      <c r="AN13" s="212"/>
      <c r="AO13" s="212"/>
      <c r="AP13" s="212"/>
      <c r="AQ13" s="212"/>
      <c r="AR13" s="212"/>
      <c r="AS13" s="212"/>
      <c r="AT13" s="212"/>
      <c r="AU13" s="212"/>
      <c r="AV13" s="212"/>
      <c r="AW13" s="212"/>
      <c r="AX13" s="212"/>
      <c r="AY13" s="212"/>
      <c r="AZ13" s="212"/>
      <c r="BA13" s="243" t="str">
        <f>C13</f>
        <v>bez naložení do dopravní nádoby, ale s vyprázdněním dopravní nádoby na hromadu nebo na dopravní prostředek,</v>
      </c>
      <c r="BB13" s="212"/>
      <c r="BC13" s="212"/>
      <c r="BD13" s="212"/>
      <c r="BE13" s="212"/>
      <c r="BF13" s="212"/>
      <c r="BG13" s="212"/>
      <c r="BH13" s="212"/>
    </row>
    <row r="14" spans="1:60" outlineLevel="1" x14ac:dyDescent="0.2">
      <c r="A14" s="236">
        <v>3</v>
      </c>
      <c r="B14" s="237" t="s">
        <v>2145</v>
      </c>
      <c r="C14" s="247" t="s">
        <v>2146</v>
      </c>
      <c r="D14" s="238" t="s">
        <v>445</v>
      </c>
      <c r="E14" s="239">
        <v>42.385199999999998</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446</v>
      </c>
      <c r="S14" s="241" t="s">
        <v>280</v>
      </c>
      <c r="T14" s="242" t="s">
        <v>441</v>
      </c>
      <c r="U14" s="222">
        <v>7.3999999999999996E-2</v>
      </c>
      <c r="V14" s="222">
        <f>ROUND(E14*U14,2)</f>
        <v>3.14</v>
      </c>
      <c r="W14" s="222"/>
      <c r="X14" s="222" t="s">
        <v>399</v>
      </c>
      <c r="Y14" s="222" t="s">
        <v>283</v>
      </c>
      <c r="Z14" s="212"/>
      <c r="AA14" s="212"/>
      <c r="AB14" s="212"/>
      <c r="AC14" s="212"/>
      <c r="AD14" s="212"/>
      <c r="AE14" s="212"/>
      <c r="AF14" s="212"/>
      <c r="AG14" s="212" t="s">
        <v>400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4" t="s">
        <v>455</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2.5" outlineLevel="1" x14ac:dyDescent="0.2">
      <c r="A16" s="236">
        <v>4</v>
      </c>
      <c r="B16" s="237" t="s">
        <v>2147</v>
      </c>
      <c r="C16" s="247" t="s">
        <v>2148</v>
      </c>
      <c r="D16" s="238" t="s">
        <v>445</v>
      </c>
      <c r="E16" s="239">
        <v>42.385199999999998</v>
      </c>
      <c r="F16" s="240"/>
      <c r="G16" s="241">
        <f>ROUND(E16*F16,2)</f>
        <v>0</v>
      </c>
      <c r="H16" s="240"/>
      <c r="I16" s="241">
        <f>ROUND(E16*H16,2)</f>
        <v>0</v>
      </c>
      <c r="J16" s="240"/>
      <c r="K16" s="241">
        <f>ROUND(E16*J16,2)</f>
        <v>0</v>
      </c>
      <c r="L16" s="241">
        <v>21</v>
      </c>
      <c r="M16" s="241">
        <f>G16*(1+L16/100)</f>
        <v>0</v>
      </c>
      <c r="N16" s="239">
        <v>0</v>
      </c>
      <c r="O16" s="239">
        <f>ROUND(E16*N16,2)</f>
        <v>0</v>
      </c>
      <c r="P16" s="239">
        <v>0</v>
      </c>
      <c r="Q16" s="239">
        <f>ROUND(E16*P16,2)</f>
        <v>0</v>
      </c>
      <c r="R16" s="241" t="s">
        <v>446</v>
      </c>
      <c r="S16" s="241" t="s">
        <v>280</v>
      </c>
      <c r="T16" s="242" t="s">
        <v>441</v>
      </c>
      <c r="U16" s="222">
        <v>1.1499999999999999</v>
      </c>
      <c r="V16" s="222">
        <f>ROUND(E16*U16,2)</f>
        <v>48.74</v>
      </c>
      <c r="W16" s="222"/>
      <c r="X16" s="222" t="s">
        <v>399</v>
      </c>
      <c r="Y16" s="222" t="s">
        <v>283</v>
      </c>
      <c r="Z16" s="212"/>
      <c r="AA16" s="212"/>
      <c r="AB16" s="212"/>
      <c r="AC16" s="212"/>
      <c r="AD16" s="212"/>
      <c r="AE16" s="212"/>
      <c r="AF16" s="212"/>
      <c r="AG16" s="212" t="s">
        <v>400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64" t="s">
        <v>464</v>
      </c>
      <c r="D17" s="256"/>
      <c r="E17" s="256"/>
      <c r="F17" s="256"/>
      <c r="G17" s="256"/>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448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275</v>
      </c>
      <c r="B18" s="230" t="s">
        <v>61</v>
      </c>
      <c r="C18" s="246" t="s">
        <v>147</v>
      </c>
      <c r="D18" s="231"/>
      <c r="E18" s="232"/>
      <c r="F18" s="233"/>
      <c r="G18" s="233">
        <f>SUMIF(AG19:AG23,"&lt;&gt;NOR",G19:G23)</f>
        <v>0</v>
      </c>
      <c r="H18" s="233"/>
      <c r="I18" s="233">
        <f>SUM(I19:I23)</f>
        <v>0</v>
      </c>
      <c r="J18" s="233"/>
      <c r="K18" s="233">
        <f>SUM(K19:K23)</f>
        <v>0</v>
      </c>
      <c r="L18" s="233"/>
      <c r="M18" s="233">
        <f>SUM(M19:M23)</f>
        <v>0</v>
      </c>
      <c r="N18" s="232"/>
      <c r="O18" s="232">
        <f>SUM(O19:O23)</f>
        <v>1.1100000000000001</v>
      </c>
      <c r="P18" s="232"/>
      <c r="Q18" s="232">
        <f>SUM(Q19:Q23)</f>
        <v>0</v>
      </c>
      <c r="R18" s="233"/>
      <c r="S18" s="233"/>
      <c r="T18" s="234"/>
      <c r="U18" s="228"/>
      <c r="V18" s="228">
        <f>SUM(V19:V23)</f>
        <v>332.42</v>
      </c>
      <c r="W18" s="228"/>
      <c r="X18" s="228"/>
      <c r="Y18" s="228"/>
      <c r="AG18" t="s">
        <v>276</v>
      </c>
    </row>
    <row r="19" spans="1:60" ht="22.5" outlineLevel="1" x14ac:dyDescent="0.2">
      <c r="A19" s="236">
        <v>5</v>
      </c>
      <c r="B19" s="237" t="s">
        <v>2149</v>
      </c>
      <c r="C19" s="247" t="s">
        <v>2150</v>
      </c>
      <c r="D19" s="238" t="s">
        <v>439</v>
      </c>
      <c r="E19" s="239">
        <v>80.295599999999993</v>
      </c>
      <c r="F19" s="240"/>
      <c r="G19" s="241">
        <f>ROUND(E19*F19,2)</f>
        <v>0</v>
      </c>
      <c r="H19" s="240"/>
      <c r="I19" s="241">
        <f>ROUND(E19*H19,2)</f>
        <v>0</v>
      </c>
      <c r="J19" s="240"/>
      <c r="K19" s="241">
        <f>ROUND(E19*J19,2)</f>
        <v>0</v>
      </c>
      <c r="L19" s="241">
        <v>21</v>
      </c>
      <c r="M19" s="241">
        <f>G19*(1+L19/100)</f>
        <v>0</v>
      </c>
      <c r="N19" s="239">
        <v>1.387E-2</v>
      </c>
      <c r="O19" s="239">
        <f>ROUND(E19*N19,2)</f>
        <v>1.1100000000000001</v>
      </c>
      <c r="P19" s="239">
        <v>0</v>
      </c>
      <c r="Q19" s="239">
        <f>ROUND(E19*P19,2)</f>
        <v>0</v>
      </c>
      <c r="R19" s="241" t="s">
        <v>493</v>
      </c>
      <c r="S19" s="241" t="s">
        <v>280</v>
      </c>
      <c r="T19" s="242" t="s">
        <v>1410</v>
      </c>
      <c r="U19" s="222">
        <v>4.1399999999999997</v>
      </c>
      <c r="V19" s="222">
        <f>ROUND(E19*U19,2)</f>
        <v>332.42</v>
      </c>
      <c r="W19" s="222"/>
      <c r="X19" s="222" t="s">
        <v>399</v>
      </c>
      <c r="Y19" s="222" t="s">
        <v>283</v>
      </c>
      <c r="Z19" s="212"/>
      <c r="AA19" s="212"/>
      <c r="AB19" s="212"/>
      <c r="AC19" s="212"/>
      <c r="AD19" s="212"/>
      <c r="AE19" s="212"/>
      <c r="AF19" s="212"/>
      <c r="AG19" s="212" t="s">
        <v>400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49" t="s">
        <v>2151</v>
      </c>
      <c r="D20" s="226"/>
      <c r="E20" s="227"/>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9" t="s">
        <v>2152</v>
      </c>
      <c r="D21" s="226"/>
      <c r="E21" s="227"/>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49" t="s">
        <v>2153</v>
      </c>
      <c r="D22" s="226"/>
      <c r="E22" s="227"/>
      <c r="F22" s="222"/>
      <c r="G22" s="222"/>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288</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49" t="s">
        <v>2154</v>
      </c>
      <c r="D23" s="226"/>
      <c r="E23" s="227">
        <v>80.295599999999993</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288</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
      <c r="A24" s="229" t="s">
        <v>275</v>
      </c>
      <c r="B24" s="230" t="s">
        <v>64</v>
      </c>
      <c r="C24" s="246" t="s">
        <v>148</v>
      </c>
      <c r="D24" s="231"/>
      <c r="E24" s="232"/>
      <c r="F24" s="233"/>
      <c r="G24" s="233">
        <f>SUMIF(AG25:AG32,"&lt;&gt;NOR",G25:G32)</f>
        <v>0</v>
      </c>
      <c r="H24" s="233"/>
      <c r="I24" s="233">
        <f>SUM(I25:I32)</f>
        <v>0</v>
      </c>
      <c r="J24" s="233"/>
      <c r="K24" s="233">
        <f>SUM(K25:K32)</f>
        <v>0</v>
      </c>
      <c r="L24" s="233"/>
      <c r="M24" s="233">
        <f>SUM(M25:M32)</f>
        <v>0</v>
      </c>
      <c r="N24" s="232"/>
      <c r="O24" s="232">
        <f>SUM(O25:O32)</f>
        <v>2.13</v>
      </c>
      <c r="P24" s="232"/>
      <c r="Q24" s="232">
        <f>SUM(Q25:Q32)</f>
        <v>0</v>
      </c>
      <c r="R24" s="233"/>
      <c r="S24" s="233"/>
      <c r="T24" s="234"/>
      <c r="U24" s="228"/>
      <c r="V24" s="228">
        <f>SUM(V25:V32)</f>
        <v>8.01</v>
      </c>
      <c r="W24" s="228"/>
      <c r="X24" s="228"/>
      <c r="Y24" s="228"/>
      <c r="AG24" t="s">
        <v>276</v>
      </c>
    </row>
    <row r="25" spans="1:60" ht="22.5" outlineLevel="1" x14ac:dyDescent="0.2">
      <c r="A25" s="236">
        <v>6</v>
      </c>
      <c r="B25" s="237" t="s">
        <v>2155</v>
      </c>
      <c r="C25" s="247" t="s">
        <v>2156</v>
      </c>
      <c r="D25" s="238" t="s">
        <v>445</v>
      </c>
      <c r="E25" s="239">
        <v>1.2350000000000001</v>
      </c>
      <c r="F25" s="240"/>
      <c r="G25" s="241">
        <f>ROUND(E25*F25,2)</f>
        <v>0</v>
      </c>
      <c r="H25" s="240"/>
      <c r="I25" s="241">
        <f>ROUND(E25*H25,2)</f>
        <v>0</v>
      </c>
      <c r="J25" s="240"/>
      <c r="K25" s="241">
        <f>ROUND(E25*J25,2)</f>
        <v>0</v>
      </c>
      <c r="L25" s="241">
        <v>21</v>
      </c>
      <c r="M25" s="241">
        <f>G25*(1+L25/100)</f>
        <v>0</v>
      </c>
      <c r="N25" s="239">
        <v>1.62836</v>
      </c>
      <c r="O25" s="239">
        <f>ROUND(E25*N25,2)</f>
        <v>2.0099999999999998</v>
      </c>
      <c r="P25" s="239">
        <v>0</v>
      </c>
      <c r="Q25" s="239">
        <f>ROUND(E25*P25,2)</f>
        <v>0</v>
      </c>
      <c r="R25" s="241" t="s">
        <v>493</v>
      </c>
      <c r="S25" s="241" t="s">
        <v>280</v>
      </c>
      <c r="T25" s="242" t="s">
        <v>441</v>
      </c>
      <c r="U25" s="222">
        <v>4.8899999999999997</v>
      </c>
      <c r="V25" s="222">
        <f>ROUND(E25*U25,2)</f>
        <v>6.04</v>
      </c>
      <c r="W25" s="222"/>
      <c r="X25" s="222" t="s">
        <v>399</v>
      </c>
      <c r="Y25" s="222" t="s">
        <v>283</v>
      </c>
      <c r="Z25" s="212"/>
      <c r="AA25" s="212"/>
      <c r="AB25" s="212"/>
      <c r="AC25" s="212"/>
      <c r="AD25" s="212"/>
      <c r="AE25" s="212"/>
      <c r="AF25" s="212"/>
      <c r="AG25" s="212" t="s">
        <v>400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64" t="s">
        <v>494</v>
      </c>
      <c r="D26" s="256"/>
      <c r="E26" s="256"/>
      <c r="F26" s="256"/>
      <c r="G26" s="256"/>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448</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49" t="s">
        <v>2157</v>
      </c>
      <c r="D27" s="226"/>
      <c r="E27" s="227">
        <v>1.2350000000000001</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36">
        <v>7</v>
      </c>
      <c r="B28" s="237" t="s">
        <v>2158</v>
      </c>
      <c r="C28" s="247" t="s">
        <v>2159</v>
      </c>
      <c r="D28" s="238" t="s">
        <v>482</v>
      </c>
      <c r="E28" s="239">
        <v>0.10839</v>
      </c>
      <c r="F28" s="240"/>
      <c r="G28" s="241">
        <f>ROUND(E28*F28,2)</f>
        <v>0</v>
      </c>
      <c r="H28" s="240"/>
      <c r="I28" s="241">
        <f>ROUND(E28*H28,2)</f>
        <v>0</v>
      </c>
      <c r="J28" s="240"/>
      <c r="K28" s="241">
        <f>ROUND(E28*J28,2)</f>
        <v>0</v>
      </c>
      <c r="L28" s="241">
        <v>21</v>
      </c>
      <c r="M28" s="241">
        <f>G28*(1+L28/100)</f>
        <v>0</v>
      </c>
      <c r="N28" s="239">
        <v>1.9539999999999998E-2</v>
      </c>
      <c r="O28" s="239">
        <f>ROUND(E28*N28,2)</f>
        <v>0</v>
      </c>
      <c r="P28" s="239">
        <v>0</v>
      </c>
      <c r="Q28" s="239">
        <f>ROUND(E28*P28,2)</f>
        <v>0</v>
      </c>
      <c r="R28" s="241" t="s">
        <v>472</v>
      </c>
      <c r="S28" s="241" t="s">
        <v>280</v>
      </c>
      <c r="T28" s="242" t="s">
        <v>441</v>
      </c>
      <c r="U28" s="222">
        <v>18.175000000000001</v>
      </c>
      <c r="V28" s="222">
        <f>ROUND(E28*U28,2)</f>
        <v>1.97</v>
      </c>
      <c r="W28" s="222"/>
      <c r="X28" s="222" t="s">
        <v>399</v>
      </c>
      <c r="Y28" s="222" t="s">
        <v>283</v>
      </c>
      <c r="Z28" s="212"/>
      <c r="AA28" s="212"/>
      <c r="AB28" s="212"/>
      <c r="AC28" s="212"/>
      <c r="AD28" s="212"/>
      <c r="AE28" s="212"/>
      <c r="AF28" s="212"/>
      <c r="AG28" s="212" t="s">
        <v>400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4" t="s">
        <v>2160</v>
      </c>
      <c r="D29" s="256"/>
      <c r="E29" s="256"/>
      <c r="F29" s="256"/>
      <c r="G29" s="256"/>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448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49" t="s">
        <v>2161</v>
      </c>
      <c r="D30" s="226"/>
      <c r="E30" s="227">
        <v>0.10839</v>
      </c>
      <c r="F30" s="222"/>
      <c r="G30" s="222"/>
      <c r="H30" s="222"/>
      <c r="I30" s="222"/>
      <c r="J30" s="222"/>
      <c r="K30" s="222"/>
      <c r="L30" s="222"/>
      <c r="M30" s="222"/>
      <c r="N30" s="221"/>
      <c r="O30" s="221"/>
      <c r="P30" s="221"/>
      <c r="Q30" s="221"/>
      <c r="R30" s="222"/>
      <c r="S30" s="222"/>
      <c r="T30" s="222"/>
      <c r="U30" s="222"/>
      <c r="V30" s="222"/>
      <c r="W30" s="222"/>
      <c r="X30" s="222"/>
      <c r="Y30" s="222"/>
      <c r="Z30" s="212"/>
      <c r="AA30" s="212"/>
      <c r="AB30" s="212"/>
      <c r="AC30" s="212"/>
      <c r="AD30" s="212"/>
      <c r="AE30" s="212"/>
      <c r="AF30" s="212"/>
      <c r="AG30" s="212" t="s">
        <v>288</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2.5" outlineLevel="1" x14ac:dyDescent="0.2">
      <c r="A31" s="236">
        <v>8</v>
      </c>
      <c r="B31" s="237" t="s">
        <v>2162</v>
      </c>
      <c r="C31" s="247" t="s">
        <v>2163</v>
      </c>
      <c r="D31" s="238" t="s">
        <v>482</v>
      </c>
      <c r="E31" s="239">
        <v>0.11923</v>
      </c>
      <c r="F31" s="240"/>
      <c r="G31" s="241">
        <f>ROUND(E31*F31,2)</f>
        <v>0</v>
      </c>
      <c r="H31" s="240"/>
      <c r="I31" s="241">
        <f>ROUND(E31*H31,2)</f>
        <v>0</v>
      </c>
      <c r="J31" s="240"/>
      <c r="K31" s="241">
        <f>ROUND(E31*J31,2)</f>
        <v>0</v>
      </c>
      <c r="L31" s="241">
        <v>21</v>
      </c>
      <c r="M31" s="241">
        <f>G31*(1+L31/100)</f>
        <v>0</v>
      </c>
      <c r="N31" s="239">
        <v>1</v>
      </c>
      <c r="O31" s="239">
        <f>ROUND(E31*N31,2)</f>
        <v>0.12</v>
      </c>
      <c r="P31" s="239">
        <v>0</v>
      </c>
      <c r="Q31" s="239">
        <f>ROUND(E31*P31,2)</f>
        <v>0</v>
      </c>
      <c r="R31" s="241" t="s">
        <v>889</v>
      </c>
      <c r="S31" s="241" t="s">
        <v>280</v>
      </c>
      <c r="T31" s="242" t="s">
        <v>441</v>
      </c>
      <c r="U31" s="222">
        <v>0</v>
      </c>
      <c r="V31" s="222">
        <f>ROUND(E31*U31,2)</f>
        <v>0</v>
      </c>
      <c r="W31" s="222"/>
      <c r="X31" s="222" t="s">
        <v>831</v>
      </c>
      <c r="Y31" s="222" t="s">
        <v>283</v>
      </c>
      <c r="Z31" s="212"/>
      <c r="AA31" s="212"/>
      <c r="AB31" s="212"/>
      <c r="AC31" s="212"/>
      <c r="AD31" s="212"/>
      <c r="AE31" s="212"/>
      <c r="AF31" s="212"/>
      <c r="AG31" s="212" t="s">
        <v>832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9" t="s">
        <v>2164</v>
      </c>
      <c r="D32" s="226"/>
      <c r="E32" s="227">
        <v>0.11923</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x14ac:dyDescent="0.2">
      <c r="A33" s="229" t="s">
        <v>275</v>
      </c>
      <c r="B33" s="230" t="s">
        <v>67</v>
      </c>
      <c r="C33" s="246" t="s">
        <v>149</v>
      </c>
      <c r="D33" s="231"/>
      <c r="E33" s="232"/>
      <c r="F33" s="233"/>
      <c r="G33" s="233">
        <f>SUMIF(AG34:AG34,"&lt;&gt;NOR",G34:G34)</f>
        <v>0</v>
      </c>
      <c r="H33" s="233"/>
      <c r="I33" s="233">
        <f>SUM(I34:I34)</f>
        <v>0</v>
      </c>
      <c r="J33" s="233"/>
      <c r="K33" s="233">
        <f>SUM(K34:K34)</f>
        <v>0</v>
      </c>
      <c r="L33" s="233"/>
      <c r="M33" s="233">
        <f>SUM(M34:M34)</f>
        <v>0</v>
      </c>
      <c r="N33" s="232"/>
      <c r="O33" s="232">
        <f>SUM(O34:O34)</f>
        <v>0.8</v>
      </c>
      <c r="P33" s="232"/>
      <c r="Q33" s="232">
        <f>SUM(Q34:Q34)</f>
        <v>0</v>
      </c>
      <c r="R33" s="233"/>
      <c r="S33" s="233"/>
      <c r="T33" s="234"/>
      <c r="U33" s="228"/>
      <c r="V33" s="228">
        <f>SUM(V34:V34)</f>
        <v>7.65</v>
      </c>
      <c r="W33" s="228"/>
      <c r="X33" s="228"/>
      <c r="Y33" s="228"/>
      <c r="AG33" t="s">
        <v>276</v>
      </c>
    </row>
    <row r="34" spans="1:60" outlineLevel="1" x14ac:dyDescent="0.2">
      <c r="A34" s="257">
        <v>9</v>
      </c>
      <c r="B34" s="258" t="s">
        <v>2165</v>
      </c>
      <c r="C34" s="265" t="s">
        <v>2166</v>
      </c>
      <c r="D34" s="259" t="s">
        <v>492</v>
      </c>
      <c r="E34" s="260">
        <v>38</v>
      </c>
      <c r="F34" s="261"/>
      <c r="G34" s="262">
        <f>ROUND(E34*F34,2)</f>
        <v>0</v>
      </c>
      <c r="H34" s="261"/>
      <c r="I34" s="262">
        <f>ROUND(E34*H34,2)</f>
        <v>0</v>
      </c>
      <c r="J34" s="261"/>
      <c r="K34" s="262">
        <f>ROUND(E34*J34,2)</f>
        <v>0</v>
      </c>
      <c r="L34" s="262">
        <v>21</v>
      </c>
      <c r="M34" s="262">
        <f>G34*(1+L34/100)</f>
        <v>0</v>
      </c>
      <c r="N34" s="260">
        <v>2.094E-2</v>
      </c>
      <c r="O34" s="260">
        <f>ROUND(E34*N34,2)</f>
        <v>0.8</v>
      </c>
      <c r="P34" s="260">
        <v>0</v>
      </c>
      <c r="Q34" s="260">
        <f>ROUND(E34*P34,2)</f>
        <v>0</v>
      </c>
      <c r="R34" s="262" t="s">
        <v>493</v>
      </c>
      <c r="S34" s="262" t="s">
        <v>280</v>
      </c>
      <c r="T34" s="263" t="s">
        <v>441</v>
      </c>
      <c r="U34" s="222">
        <v>0.2014</v>
      </c>
      <c r="V34" s="222">
        <f>ROUND(E34*U34,2)</f>
        <v>7.65</v>
      </c>
      <c r="W34" s="222"/>
      <c r="X34" s="222" t="s">
        <v>399</v>
      </c>
      <c r="Y34" s="222" t="s">
        <v>283</v>
      </c>
      <c r="Z34" s="212"/>
      <c r="AA34" s="212"/>
      <c r="AB34" s="212"/>
      <c r="AC34" s="212"/>
      <c r="AD34" s="212"/>
      <c r="AE34" s="212"/>
      <c r="AF34" s="212"/>
      <c r="AG34" s="212" t="s">
        <v>400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x14ac:dyDescent="0.2">
      <c r="A35" s="229" t="s">
        <v>275</v>
      </c>
      <c r="B35" s="230" t="s">
        <v>152</v>
      </c>
      <c r="C35" s="246" t="s">
        <v>153</v>
      </c>
      <c r="D35" s="231"/>
      <c r="E35" s="232"/>
      <c r="F35" s="233"/>
      <c r="G35" s="233">
        <f>SUMIF(AG36:AG38,"&lt;&gt;NOR",G36:G38)</f>
        <v>0</v>
      </c>
      <c r="H35" s="233"/>
      <c r="I35" s="233">
        <f>SUM(I36:I38)</f>
        <v>0</v>
      </c>
      <c r="J35" s="233"/>
      <c r="K35" s="233">
        <f>SUM(K36:K38)</f>
        <v>0</v>
      </c>
      <c r="L35" s="233"/>
      <c r="M35" s="233">
        <f>SUM(M36:M38)</f>
        <v>0</v>
      </c>
      <c r="N35" s="232"/>
      <c r="O35" s="232">
        <f>SUM(O36:O38)</f>
        <v>1.85</v>
      </c>
      <c r="P35" s="232"/>
      <c r="Q35" s="232">
        <f>SUM(Q36:Q38)</f>
        <v>0</v>
      </c>
      <c r="R35" s="233"/>
      <c r="S35" s="233"/>
      <c r="T35" s="234"/>
      <c r="U35" s="228"/>
      <c r="V35" s="228">
        <f>SUM(V36:V38)</f>
        <v>41.66</v>
      </c>
      <c r="W35" s="228"/>
      <c r="X35" s="228"/>
      <c r="Y35" s="228"/>
      <c r="AG35" t="s">
        <v>276</v>
      </c>
    </row>
    <row r="36" spans="1:60" outlineLevel="1" x14ac:dyDescent="0.2">
      <c r="A36" s="236">
        <v>10</v>
      </c>
      <c r="B36" s="237" t="s">
        <v>2167</v>
      </c>
      <c r="C36" s="247" t="s">
        <v>2168</v>
      </c>
      <c r="D36" s="238" t="s">
        <v>439</v>
      </c>
      <c r="E36" s="239">
        <v>106.821</v>
      </c>
      <c r="F36" s="240"/>
      <c r="G36" s="241">
        <f>ROUND(E36*F36,2)</f>
        <v>0</v>
      </c>
      <c r="H36" s="240"/>
      <c r="I36" s="241">
        <f>ROUND(E36*H36,2)</f>
        <v>0</v>
      </c>
      <c r="J36" s="240"/>
      <c r="K36" s="241">
        <f>ROUND(E36*J36,2)</f>
        <v>0</v>
      </c>
      <c r="L36" s="241">
        <v>21</v>
      </c>
      <c r="M36" s="241">
        <f>G36*(1+L36/100)</f>
        <v>0</v>
      </c>
      <c r="N36" s="239">
        <v>1.7330000000000002E-2</v>
      </c>
      <c r="O36" s="239">
        <f>ROUND(E36*N36,2)</f>
        <v>1.85</v>
      </c>
      <c r="P36" s="239">
        <v>0</v>
      </c>
      <c r="Q36" s="239">
        <f>ROUND(E36*P36,2)</f>
        <v>0</v>
      </c>
      <c r="R36" s="241" t="s">
        <v>472</v>
      </c>
      <c r="S36" s="241" t="s">
        <v>280</v>
      </c>
      <c r="T36" s="242" t="s">
        <v>441</v>
      </c>
      <c r="U36" s="222">
        <v>0.39</v>
      </c>
      <c r="V36" s="222">
        <f>ROUND(E36*U36,2)</f>
        <v>41.66</v>
      </c>
      <c r="W36" s="222"/>
      <c r="X36" s="222" t="s">
        <v>399</v>
      </c>
      <c r="Y36" s="222" t="s">
        <v>283</v>
      </c>
      <c r="Z36" s="212"/>
      <c r="AA36" s="212"/>
      <c r="AB36" s="212"/>
      <c r="AC36" s="212"/>
      <c r="AD36" s="212"/>
      <c r="AE36" s="212"/>
      <c r="AF36" s="212"/>
      <c r="AG36" s="212" t="s">
        <v>400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4" t="s">
        <v>693</v>
      </c>
      <c r="D37" s="256"/>
      <c r="E37" s="256"/>
      <c r="F37" s="256"/>
      <c r="G37" s="256"/>
      <c r="H37" s="222"/>
      <c r="I37" s="222"/>
      <c r="J37" s="222"/>
      <c r="K37" s="222"/>
      <c r="L37" s="222"/>
      <c r="M37" s="222"/>
      <c r="N37" s="221"/>
      <c r="O37" s="221"/>
      <c r="P37" s="221"/>
      <c r="Q37" s="221"/>
      <c r="R37" s="222"/>
      <c r="S37" s="222"/>
      <c r="T37" s="222"/>
      <c r="U37" s="222"/>
      <c r="V37" s="222"/>
      <c r="W37" s="222"/>
      <c r="X37" s="222"/>
      <c r="Y37" s="222"/>
      <c r="Z37" s="212"/>
      <c r="AA37" s="212"/>
      <c r="AB37" s="212"/>
      <c r="AC37" s="212"/>
      <c r="AD37" s="212"/>
      <c r="AE37" s="212"/>
      <c r="AF37" s="212"/>
      <c r="AG37" s="212" t="s">
        <v>448</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49" t="s">
        <v>2169</v>
      </c>
      <c r="D38" s="226"/>
      <c r="E38" s="227">
        <v>106.821</v>
      </c>
      <c r="F38" s="222"/>
      <c r="G38" s="222"/>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288</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
      <c r="A39" s="229" t="s">
        <v>275</v>
      </c>
      <c r="B39" s="230" t="s">
        <v>177</v>
      </c>
      <c r="C39" s="246" t="s">
        <v>178</v>
      </c>
      <c r="D39" s="231"/>
      <c r="E39" s="232"/>
      <c r="F39" s="233"/>
      <c r="G39" s="233">
        <f>SUMIF(AG40:AG47,"&lt;&gt;NOR",G40:G47)</f>
        <v>0</v>
      </c>
      <c r="H39" s="233"/>
      <c r="I39" s="233">
        <f>SUM(I40:I47)</f>
        <v>0</v>
      </c>
      <c r="J39" s="233"/>
      <c r="K39" s="233">
        <f>SUM(K40:K47)</f>
        <v>0</v>
      </c>
      <c r="L39" s="233"/>
      <c r="M39" s="233">
        <f>SUM(M40:M47)</f>
        <v>0</v>
      </c>
      <c r="N39" s="232"/>
      <c r="O39" s="232">
        <f>SUM(O40:O47)</f>
        <v>0.54</v>
      </c>
      <c r="P39" s="232"/>
      <c r="Q39" s="232">
        <f>SUM(Q40:Q47)</f>
        <v>0</v>
      </c>
      <c r="R39" s="233"/>
      <c r="S39" s="233"/>
      <c r="T39" s="234"/>
      <c r="U39" s="228"/>
      <c r="V39" s="228">
        <f>SUM(V40:V47)</f>
        <v>55.01</v>
      </c>
      <c r="W39" s="228"/>
      <c r="X39" s="228"/>
      <c r="Y39" s="228"/>
      <c r="AG39" t="s">
        <v>276</v>
      </c>
    </row>
    <row r="40" spans="1:60" outlineLevel="1" x14ac:dyDescent="0.2">
      <c r="A40" s="236">
        <v>11</v>
      </c>
      <c r="B40" s="237" t="s">
        <v>2170</v>
      </c>
      <c r="C40" s="247" t="s">
        <v>2171</v>
      </c>
      <c r="D40" s="238" t="s">
        <v>439</v>
      </c>
      <c r="E40" s="239">
        <v>106.821</v>
      </c>
      <c r="F40" s="240"/>
      <c r="G40" s="241">
        <f>ROUND(E40*F40,2)</f>
        <v>0</v>
      </c>
      <c r="H40" s="240"/>
      <c r="I40" s="241">
        <f>ROUND(E40*H40,2)</f>
        <v>0</v>
      </c>
      <c r="J40" s="240"/>
      <c r="K40" s="241">
        <f>ROUND(E40*J40,2)</f>
        <v>0</v>
      </c>
      <c r="L40" s="241">
        <v>21</v>
      </c>
      <c r="M40" s="241">
        <f>G40*(1+L40/100)</f>
        <v>0</v>
      </c>
      <c r="N40" s="239">
        <v>5.0400000000000002E-3</v>
      </c>
      <c r="O40" s="239">
        <f>ROUND(E40*N40,2)</f>
        <v>0.54</v>
      </c>
      <c r="P40" s="239">
        <v>0</v>
      </c>
      <c r="Q40" s="239">
        <f>ROUND(E40*P40,2)</f>
        <v>0</v>
      </c>
      <c r="R40" s="241"/>
      <c r="S40" s="241" t="s">
        <v>316</v>
      </c>
      <c r="T40" s="242" t="s">
        <v>280</v>
      </c>
      <c r="U40" s="222">
        <v>0.51500000000000001</v>
      </c>
      <c r="V40" s="222">
        <f>ROUND(E40*U40,2)</f>
        <v>55.01</v>
      </c>
      <c r="W40" s="222"/>
      <c r="X40" s="222" t="s">
        <v>399</v>
      </c>
      <c r="Y40" s="222" t="s">
        <v>283</v>
      </c>
      <c r="Z40" s="212"/>
      <c r="AA40" s="212"/>
      <c r="AB40" s="212"/>
      <c r="AC40" s="212"/>
      <c r="AD40" s="212"/>
      <c r="AE40" s="212"/>
      <c r="AF40" s="212"/>
      <c r="AG40" s="212" t="s">
        <v>400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48" t="s">
        <v>2172</v>
      </c>
      <c r="D41" s="244"/>
      <c r="E41" s="244"/>
      <c r="F41" s="244"/>
      <c r="G41" s="244"/>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286</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50" t="s">
        <v>2173</v>
      </c>
      <c r="D42" s="245"/>
      <c r="E42" s="245"/>
      <c r="F42" s="245"/>
      <c r="G42" s="245"/>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286</v>
      </c>
      <c r="AH42" s="212"/>
      <c r="AI42" s="212"/>
      <c r="AJ42" s="212"/>
      <c r="AK42" s="212"/>
      <c r="AL42" s="212"/>
      <c r="AM42" s="212"/>
      <c r="AN42" s="212"/>
      <c r="AO42" s="212"/>
      <c r="AP42" s="212"/>
      <c r="AQ42" s="212"/>
      <c r="AR42" s="212"/>
      <c r="AS42" s="212"/>
      <c r="AT42" s="212"/>
      <c r="AU42" s="212"/>
      <c r="AV42" s="212"/>
      <c r="AW42" s="212"/>
      <c r="AX42" s="212"/>
      <c r="AY42" s="212"/>
      <c r="AZ42" s="212"/>
      <c r="BA42" s="243" t="str">
        <f>C42</f>
        <v>Minerální hydroizolace odolná vůči síranům určená pro rekonstrukce. Zvyšuje životnost sanačních omítkových systémů.</v>
      </c>
      <c r="BB42" s="212"/>
      <c r="BC42" s="212"/>
      <c r="BD42" s="212"/>
      <c r="BE42" s="212"/>
      <c r="BF42" s="212"/>
      <c r="BG42" s="212"/>
      <c r="BH42" s="212"/>
    </row>
    <row r="43" spans="1:60" outlineLevel="3" x14ac:dyDescent="0.2">
      <c r="A43" s="219"/>
      <c r="B43" s="220"/>
      <c r="C43" s="250" t="s">
        <v>2174</v>
      </c>
      <c r="D43" s="245"/>
      <c r="E43" s="245"/>
      <c r="F43" s="245"/>
      <c r="G43" s="245"/>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50" t="s">
        <v>2175</v>
      </c>
      <c r="D44" s="245"/>
      <c r="E44" s="245"/>
      <c r="F44" s="245"/>
      <c r="G44" s="245"/>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286</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50" t="s">
        <v>2176</v>
      </c>
      <c r="D45" s="245"/>
      <c r="E45" s="245"/>
      <c r="F45" s="245"/>
      <c r="G45" s="245"/>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286</v>
      </c>
      <c r="AH45" s="212"/>
      <c r="AI45" s="212"/>
      <c r="AJ45" s="212"/>
      <c r="AK45" s="212"/>
      <c r="AL45" s="212"/>
      <c r="AM45" s="212"/>
      <c r="AN45" s="212"/>
      <c r="AO45" s="212"/>
      <c r="AP45" s="212"/>
      <c r="AQ45" s="212"/>
      <c r="AR45" s="212"/>
      <c r="AS45" s="212"/>
      <c r="AT45" s="212"/>
      <c r="AU45" s="212"/>
      <c r="AV45" s="212"/>
      <c r="AW45" s="212"/>
      <c r="AX45" s="212"/>
      <c r="AY45" s="212"/>
      <c r="AZ45" s="212"/>
      <c r="BA45" s="243" t="str">
        <f>C45</f>
        <v>Pro přímý styk s půdou. Pro sokl. Pro použití nad i pod úrovní terénu, např. vodní nádrže, čistírny odpadních vod, sklepy atd.</v>
      </c>
      <c r="BB45" s="212"/>
      <c r="BC45" s="212"/>
      <c r="BD45" s="212"/>
      <c r="BE45" s="212"/>
      <c r="BF45" s="212"/>
      <c r="BG45" s="212"/>
      <c r="BH45" s="212"/>
    </row>
    <row r="46" spans="1:60" outlineLevel="3" x14ac:dyDescent="0.2">
      <c r="A46" s="219"/>
      <c r="B46" s="220"/>
      <c r="C46" s="250" t="s">
        <v>2177</v>
      </c>
      <c r="D46" s="245"/>
      <c r="E46" s="245"/>
      <c r="F46" s="245"/>
      <c r="G46" s="245"/>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286</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49" t="s">
        <v>2178</v>
      </c>
      <c r="D47" s="226"/>
      <c r="E47" s="227">
        <v>106.821</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288</v>
      </c>
      <c r="AH47" s="212">
        <v>5</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x14ac:dyDescent="0.2">
      <c r="A48" s="229" t="s">
        <v>275</v>
      </c>
      <c r="B48" s="230" t="s">
        <v>154</v>
      </c>
      <c r="C48" s="246" t="s">
        <v>155</v>
      </c>
      <c r="D48" s="231"/>
      <c r="E48" s="232"/>
      <c r="F48" s="233"/>
      <c r="G48" s="233">
        <f>SUMIF(AG49:AG51,"&lt;&gt;NOR",G49:G51)</f>
        <v>0</v>
      </c>
      <c r="H48" s="233"/>
      <c r="I48" s="233">
        <f>SUM(I49:I51)</f>
        <v>0</v>
      </c>
      <c r="J48" s="233"/>
      <c r="K48" s="233">
        <f>SUM(K49:K51)</f>
        <v>0</v>
      </c>
      <c r="L48" s="233"/>
      <c r="M48" s="233">
        <f>SUM(M49:M51)</f>
        <v>0</v>
      </c>
      <c r="N48" s="232"/>
      <c r="O48" s="232">
        <f>SUM(O49:O51)</f>
        <v>0.28000000000000003</v>
      </c>
      <c r="P48" s="232"/>
      <c r="Q48" s="232">
        <f>SUM(Q49:Q51)</f>
        <v>0</v>
      </c>
      <c r="R48" s="233"/>
      <c r="S48" s="233"/>
      <c r="T48" s="234"/>
      <c r="U48" s="228"/>
      <c r="V48" s="228">
        <f>SUM(V49:V51)</f>
        <v>7.06</v>
      </c>
      <c r="W48" s="228"/>
      <c r="X48" s="228"/>
      <c r="Y48" s="228"/>
      <c r="AG48" t="s">
        <v>276</v>
      </c>
    </row>
    <row r="49" spans="1:60" outlineLevel="1" x14ac:dyDescent="0.2">
      <c r="A49" s="236">
        <v>12</v>
      </c>
      <c r="B49" s="237" t="s">
        <v>2179</v>
      </c>
      <c r="C49" s="247" t="s">
        <v>2180</v>
      </c>
      <c r="D49" s="238" t="s">
        <v>492</v>
      </c>
      <c r="E49" s="239">
        <v>8</v>
      </c>
      <c r="F49" s="240"/>
      <c r="G49" s="241">
        <f>ROUND(E49*F49,2)</f>
        <v>0</v>
      </c>
      <c r="H49" s="240"/>
      <c r="I49" s="241">
        <f>ROUND(E49*H49,2)</f>
        <v>0</v>
      </c>
      <c r="J49" s="240"/>
      <c r="K49" s="241">
        <f>ROUND(E49*J49,2)</f>
        <v>0</v>
      </c>
      <c r="L49" s="241">
        <v>21</v>
      </c>
      <c r="M49" s="241">
        <f>G49*(1+L49/100)</f>
        <v>0</v>
      </c>
      <c r="N49" s="239">
        <v>3.5619999999999999E-2</v>
      </c>
      <c r="O49" s="239">
        <f>ROUND(E49*N49,2)</f>
        <v>0.28000000000000003</v>
      </c>
      <c r="P49" s="239">
        <v>0</v>
      </c>
      <c r="Q49" s="239">
        <f>ROUND(E49*P49,2)</f>
        <v>0</v>
      </c>
      <c r="R49" s="241" t="s">
        <v>493</v>
      </c>
      <c r="S49" s="241" t="s">
        <v>280</v>
      </c>
      <c r="T49" s="242" t="s">
        <v>441</v>
      </c>
      <c r="U49" s="222">
        <v>0.88292999999999999</v>
      </c>
      <c r="V49" s="222">
        <f>ROUND(E49*U49,2)</f>
        <v>7.06</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64" t="s">
        <v>2181</v>
      </c>
      <c r="D50" s="256"/>
      <c r="E50" s="256"/>
      <c r="F50" s="256"/>
      <c r="G50" s="256"/>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448</v>
      </c>
      <c r="AH50" s="212"/>
      <c r="AI50" s="212"/>
      <c r="AJ50" s="212"/>
      <c r="AK50" s="212"/>
      <c r="AL50" s="212"/>
      <c r="AM50" s="212"/>
      <c r="AN50" s="212"/>
      <c r="AO50" s="212"/>
      <c r="AP50" s="212"/>
      <c r="AQ50" s="212"/>
      <c r="AR50" s="212"/>
      <c r="AS50" s="212"/>
      <c r="AT50" s="212"/>
      <c r="AU50" s="212"/>
      <c r="AV50" s="212"/>
      <c r="AW50" s="212"/>
      <c r="AX50" s="212"/>
      <c r="AY50" s="212"/>
      <c r="AZ50" s="212"/>
      <c r="BA50" s="243" t="str">
        <f>C50</f>
        <v>jakoukoliv maltou, z pomocného pracovního lešení o výšce podlahy do 1900 mm a pro zatížení do 1,5 kPa,</v>
      </c>
      <c r="BB50" s="212"/>
      <c r="BC50" s="212"/>
      <c r="BD50" s="212"/>
      <c r="BE50" s="212"/>
      <c r="BF50" s="212"/>
      <c r="BG50" s="212"/>
      <c r="BH50" s="212"/>
    </row>
    <row r="51" spans="1:60" outlineLevel="2" x14ac:dyDescent="0.2">
      <c r="A51" s="219"/>
      <c r="B51" s="220"/>
      <c r="C51" s="249" t="s">
        <v>2182</v>
      </c>
      <c r="D51" s="226"/>
      <c r="E51" s="227">
        <v>8</v>
      </c>
      <c r="F51" s="222"/>
      <c r="G51" s="222"/>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288</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x14ac:dyDescent="0.2">
      <c r="A52" s="229" t="s">
        <v>275</v>
      </c>
      <c r="B52" s="230" t="s">
        <v>156</v>
      </c>
      <c r="C52" s="246" t="s">
        <v>157</v>
      </c>
      <c r="D52" s="231"/>
      <c r="E52" s="232"/>
      <c r="F52" s="233"/>
      <c r="G52" s="233">
        <f>SUMIF(AG53:AG114,"&lt;&gt;NOR",G53:G114)</f>
        <v>0</v>
      </c>
      <c r="H52" s="233"/>
      <c r="I52" s="233">
        <f>SUM(I53:I114)</f>
        <v>0</v>
      </c>
      <c r="J52" s="233"/>
      <c r="K52" s="233">
        <f>SUM(K53:K114)</f>
        <v>0</v>
      </c>
      <c r="L52" s="233"/>
      <c r="M52" s="233">
        <f>SUM(M53:M114)</f>
        <v>0</v>
      </c>
      <c r="N52" s="232"/>
      <c r="O52" s="232">
        <f>SUM(O53:O114)</f>
        <v>41.3</v>
      </c>
      <c r="P52" s="232"/>
      <c r="Q52" s="232">
        <f>SUM(Q53:Q114)</f>
        <v>0</v>
      </c>
      <c r="R52" s="233"/>
      <c r="S52" s="233"/>
      <c r="T52" s="234"/>
      <c r="U52" s="228"/>
      <c r="V52" s="228">
        <f>SUM(V53:V114)</f>
        <v>2061.94</v>
      </c>
      <c r="W52" s="228"/>
      <c r="X52" s="228"/>
      <c r="Y52" s="228"/>
      <c r="AG52" t="s">
        <v>276</v>
      </c>
    </row>
    <row r="53" spans="1:60" outlineLevel="1" x14ac:dyDescent="0.2">
      <c r="A53" s="236">
        <v>13</v>
      </c>
      <c r="B53" s="237" t="s">
        <v>738</v>
      </c>
      <c r="C53" s="247" t="s">
        <v>739</v>
      </c>
      <c r="D53" s="238" t="s">
        <v>439</v>
      </c>
      <c r="E53" s="239">
        <v>138.50630000000001</v>
      </c>
      <c r="F53" s="240"/>
      <c r="G53" s="241">
        <f>ROUND(E53*F53,2)</f>
        <v>0</v>
      </c>
      <c r="H53" s="240"/>
      <c r="I53" s="241">
        <f>ROUND(E53*H53,2)</f>
        <v>0</v>
      </c>
      <c r="J53" s="240"/>
      <c r="K53" s="241">
        <f>ROUND(E53*J53,2)</f>
        <v>0</v>
      </c>
      <c r="L53" s="241">
        <v>21</v>
      </c>
      <c r="M53" s="241">
        <f>G53*(1+L53/100)</f>
        <v>0</v>
      </c>
      <c r="N53" s="239">
        <v>4.0000000000000003E-5</v>
      </c>
      <c r="O53" s="239">
        <f>ROUND(E53*N53,2)</f>
        <v>0.01</v>
      </c>
      <c r="P53" s="239">
        <v>0</v>
      </c>
      <c r="Q53" s="239">
        <f>ROUND(E53*P53,2)</f>
        <v>0</v>
      </c>
      <c r="R53" s="241" t="s">
        <v>472</v>
      </c>
      <c r="S53" s="241" t="s">
        <v>280</v>
      </c>
      <c r="T53" s="242" t="s">
        <v>441</v>
      </c>
      <c r="U53" s="222">
        <v>7.8E-2</v>
      </c>
      <c r="V53" s="222">
        <f>ROUND(E53*U53,2)</f>
        <v>10.8</v>
      </c>
      <c r="W53" s="222"/>
      <c r="X53" s="222" t="s">
        <v>399</v>
      </c>
      <c r="Y53" s="222" t="s">
        <v>283</v>
      </c>
      <c r="Z53" s="212"/>
      <c r="AA53" s="212"/>
      <c r="AB53" s="212"/>
      <c r="AC53" s="212"/>
      <c r="AD53" s="212"/>
      <c r="AE53" s="212"/>
      <c r="AF53" s="212"/>
      <c r="AG53" s="212" t="s">
        <v>400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2" x14ac:dyDescent="0.2">
      <c r="A54" s="219"/>
      <c r="B54" s="220"/>
      <c r="C54" s="264" t="s">
        <v>740</v>
      </c>
      <c r="D54" s="256"/>
      <c r="E54" s="256"/>
      <c r="F54" s="256"/>
      <c r="G54" s="256"/>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448</v>
      </c>
      <c r="AH54" s="212"/>
      <c r="AI54" s="212"/>
      <c r="AJ54" s="212"/>
      <c r="AK54" s="212"/>
      <c r="AL54" s="212"/>
      <c r="AM54" s="212"/>
      <c r="AN54" s="212"/>
      <c r="AO54" s="212"/>
      <c r="AP54" s="212"/>
      <c r="AQ54" s="212"/>
      <c r="AR54" s="212"/>
      <c r="AS54" s="212"/>
      <c r="AT54" s="212"/>
      <c r="AU54" s="212"/>
      <c r="AV54" s="212"/>
      <c r="AW54" s="212"/>
      <c r="AX54" s="212"/>
      <c r="AY54" s="212"/>
      <c r="AZ54" s="212"/>
      <c r="BA54" s="243" t="str">
        <f>C54</f>
        <v>s rámy a zárubněmi, zábradlí, předmětů oplechování apod., které se zřizují ještě před úpravami povrchu, před jejich znečištěním při úpravách povrchu nástřikem plastických (lepivých) maltovin</v>
      </c>
      <c r="BB54" s="212"/>
      <c r="BC54" s="212"/>
      <c r="BD54" s="212"/>
      <c r="BE54" s="212"/>
      <c r="BF54" s="212"/>
      <c r="BG54" s="212"/>
      <c r="BH54" s="212"/>
    </row>
    <row r="55" spans="1:60" ht="22.5" outlineLevel="2" x14ac:dyDescent="0.2">
      <c r="A55" s="219"/>
      <c r="B55" s="220"/>
      <c r="C55" s="249" t="s">
        <v>2183</v>
      </c>
      <c r="D55" s="226"/>
      <c r="E55" s="227">
        <v>69.555000000000007</v>
      </c>
      <c r="F55" s="222"/>
      <c r="G55" s="222"/>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288</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49" t="s">
        <v>2184</v>
      </c>
      <c r="D56" s="226"/>
      <c r="E56" s="227">
        <v>29.550999999999998</v>
      </c>
      <c r="F56" s="222"/>
      <c r="G56" s="222"/>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288</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49" t="s">
        <v>2185</v>
      </c>
      <c r="D57" s="226"/>
      <c r="E57" s="227">
        <v>16.605</v>
      </c>
      <c r="F57" s="222"/>
      <c r="G57" s="222"/>
      <c r="H57" s="222"/>
      <c r="I57" s="222"/>
      <c r="J57" s="222"/>
      <c r="K57" s="222"/>
      <c r="L57" s="222"/>
      <c r="M57" s="222"/>
      <c r="N57" s="221"/>
      <c r="O57" s="221"/>
      <c r="P57" s="221"/>
      <c r="Q57" s="221"/>
      <c r="R57" s="222"/>
      <c r="S57" s="222"/>
      <c r="T57" s="222"/>
      <c r="U57" s="222"/>
      <c r="V57" s="222"/>
      <c r="W57" s="222"/>
      <c r="X57" s="222"/>
      <c r="Y57" s="222"/>
      <c r="Z57" s="212"/>
      <c r="AA57" s="212"/>
      <c r="AB57" s="212"/>
      <c r="AC57" s="212"/>
      <c r="AD57" s="212"/>
      <c r="AE57" s="212"/>
      <c r="AF57" s="212"/>
      <c r="AG57" s="212" t="s">
        <v>288</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49" t="s">
        <v>2186</v>
      </c>
      <c r="D58" s="226"/>
      <c r="E58" s="227">
        <v>10.265000000000001</v>
      </c>
      <c r="F58" s="222"/>
      <c r="G58" s="222"/>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288</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49" t="s">
        <v>2187</v>
      </c>
      <c r="D59" s="226"/>
      <c r="E59" s="227">
        <v>12.5303</v>
      </c>
      <c r="F59" s="222"/>
      <c r="G59" s="222"/>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288</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36">
        <v>14</v>
      </c>
      <c r="B60" s="237" t="s">
        <v>2188</v>
      </c>
      <c r="C60" s="247" t="s">
        <v>2189</v>
      </c>
      <c r="D60" s="238" t="s">
        <v>439</v>
      </c>
      <c r="E60" s="239">
        <v>68.52</v>
      </c>
      <c r="F60" s="240"/>
      <c r="G60" s="241">
        <f>ROUND(E60*F60,2)</f>
        <v>0</v>
      </c>
      <c r="H60" s="240"/>
      <c r="I60" s="241">
        <f>ROUND(E60*H60,2)</f>
        <v>0</v>
      </c>
      <c r="J60" s="240"/>
      <c r="K60" s="241">
        <f>ROUND(E60*J60,2)</f>
        <v>0</v>
      </c>
      <c r="L60" s="241">
        <v>21</v>
      </c>
      <c r="M60" s="241">
        <f>G60*(1+L60/100)</f>
        <v>0</v>
      </c>
      <c r="N60" s="239">
        <v>1.6590000000000001E-2</v>
      </c>
      <c r="O60" s="239">
        <f>ROUND(E60*N60,2)</f>
        <v>1.1399999999999999</v>
      </c>
      <c r="P60" s="239">
        <v>0</v>
      </c>
      <c r="Q60" s="239">
        <f>ROUND(E60*P60,2)</f>
        <v>0</v>
      </c>
      <c r="R60" s="241" t="s">
        <v>472</v>
      </c>
      <c r="S60" s="241" t="s">
        <v>316</v>
      </c>
      <c r="T60" s="242" t="s">
        <v>1410</v>
      </c>
      <c r="U60" s="222">
        <v>1.2558</v>
      </c>
      <c r="V60" s="222">
        <f>ROUND(E60*U60,2)</f>
        <v>86.05</v>
      </c>
      <c r="W60" s="222"/>
      <c r="X60" s="222" t="s">
        <v>399</v>
      </c>
      <c r="Y60" s="222" t="s">
        <v>283</v>
      </c>
      <c r="Z60" s="212"/>
      <c r="AA60" s="212"/>
      <c r="AB60" s="212"/>
      <c r="AC60" s="212"/>
      <c r="AD60" s="212"/>
      <c r="AE60" s="212"/>
      <c r="AF60" s="212"/>
      <c r="AG60" s="212" t="s">
        <v>400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2" x14ac:dyDescent="0.2">
      <c r="A61" s="219"/>
      <c r="B61" s="220"/>
      <c r="C61" s="264" t="s">
        <v>2190</v>
      </c>
      <c r="D61" s="256"/>
      <c r="E61" s="256"/>
      <c r="F61" s="256"/>
      <c r="G61" s="256"/>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448</v>
      </c>
      <c r="AH61" s="212"/>
      <c r="AI61" s="212"/>
      <c r="AJ61" s="212"/>
      <c r="AK61" s="212"/>
      <c r="AL61" s="212"/>
      <c r="AM61" s="212"/>
      <c r="AN61" s="212"/>
      <c r="AO61" s="212"/>
      <c r="AP61" s="212"/>
      <c r="AQ61" s="212"/>
      <c r="AR61" s="212"/>
      <c r="AS61" s="212"/>
      <c r="AT61" s="212"/>
      <c r="AU61" s="212"/>
      <c r="AV61" s="212"/>
      <c r="AW61" s="212"/>
      <c r="AX61" s="212"/>
      <c r="AY61" s="212"/>
      <c r="AZ61" s="212"/>
      <c r="BA61" s="243" t="str">
        <f>C61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61" s="212"/>
      <c r="BC61" s="212"/>
      <c r="BD61" s="212"/>
      <c r="BE61" s="212"/>
      <c r="BF61" s="212"/>
      <c r="BG61" s="212"/>
      <c r="BH61" s="212"/>
    </row>
    <row r="62" spans="1:60" outlineLevel="2" x14ac:dyDescent="0.2">
      <c r="A62" s="219"/>
      <c r="B62" s="220"/>
      <c r="C62" s="250" t="s">
        <v>2191</v>
      </c>
      <c r="D62" s="245"/>
      <c r="E62" s="245"/>
      <c r="F62" s="245"/>
      <c r="G62" s="245"/>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286</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49" t="s">
        <v>2192</v>
      </c>
      <c r="D63" s="226"/>
      <c r="E63" s="227">
        <v>27.16</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288</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49" t="s">
        <v>2193</v>
      </c>
      <c r="D64" s="226"/>
      <c r="E64" s="227">
        <v>11.4</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49" t="s">
        <v>2194</v>
      </c>
      <c r="D65" s="226"/>
      <c r="E65" s="227">
        <v>6.8</v>
      </c>
      <c r="F65" s="222"/>
      <c r="G65" s="222"/>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288</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49" t="s">
        <v>2195</v>
      </c>
      <c r="D66" s="226"/>
      <c r="E66" s="227">
        <v>5.16</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288</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49" t="s">
        <v>2196</v>
      </c>
      <c r="D67" s="226"/>
      <c r="E67" s="227">
        <v>18</v>
      </c>
      <c r="F67" s="222"/>
      <c r="G67" s="222"/>
      <c r="H67" s="222"/>
      <c r="I67" s="222"/>
      <c r="J67" s="222"/>
      <c r="K67" s="222"/>
      <c r="L67" s="222"/>
      <c r="M67" s="222"/>
      <c r="N67" s="221"/>
      <c r="O67" s="221"/>
      <c r="P67" s="221"/>
      <c r="Q67" s="221"/>
      <c r="R67" s="222"/>
      <c r="S67" s="222"/>
      <c r="T67" s="222"/>
      <c r="U67" s="222"/>
      <c r="V67" s="222"/>
      <c r="W67" s="222"/>
      <c r="X67" s="222"/>
      <c r="Y67" s="222"/>
      <c r="Z67" s="212"/>
      <c r="AA67" s="212"/>
      <c r="AB67" s="212"/>
      <c r="AC67" s="212"/>
      <c r="AD67" s="212"/>
      <c r="AE67" s="212"/>
      <c r="AF67" s="212"/>
      <c r="AG67" s="212" t="s">
        <v>288</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36">
        <v>15</v>
      </c>
      <c r="B68" s="237" t="s">
        <v>2197</v>
      </c>
      <c r="C68" s="247" t="s">
        <v>2198</v>
      </c>
      <c r="D68" s="238" t="s">
        <v>439</v>
      </c>
      <c r="E68" s="239">
        <v>1039.5105000000001</v>
      </c>
      <c r="F68" s="240"/>
      <c r="G68" s="241">
        <f>ROUND(E68*F68,2)</f>
        <v>0</v>
      </c>
      <c r="H68" s="240"/>
      <c r="I68" s="241">
        <f>ROUND(E68*H68,2)</f>
        <v>0</v>
      </c>
      <c r="J68" s="240"/>
      <c r="K68" s="241">
        <f>ROUND(E68*J68,2)</f>
        <v>0</v>
      </c>
      <c r="L68" s="241">
        <v>21</v>
      </c>
      <c r="M68" s="241">
        <f>G68*(1+L68/100)</f>
        <v>0</v>
      </c>
      <c r="N68" s="239">
        <v>3.3890000000000003E-2</v>
      </c>
      <c r="O68" s="239">
        <f>ROUND(E68*N68,2)</f>
        <v>35.229999999999997</v>
      </c>
      <c r="P68" s="239">
        <v>0</v>
      </c>
      <c r="Q68" s="239">
        <f>ROUND(E68*P68,2)</f>
        <v>0</v>
      </c>
      <c r="R68" s="241" t="s">
        <v>472</v>
      </c>
      <c r="S68" s="241" t="s">
        <v>316</v>
      </c>
      <c r="T68" s="242" t="s">
        <v>441</v>
      </c>
      <c r="U68" s="222">
        <v>1.4157999999999999</v>
      </c>
      <c r="V68" s="222">
        <f>ROUND(E68*U68,2)</f>
        <v>1471.74</v>
      </c>
      <c r="W68" s="222"/>
      <c r="X68" s="222" t="s">
        <v>399</v>
      </c>
      <c r="Y68" s="222" t="s">
        <v>283</v>
      </c>
      <c r="Z68" s="212"/>
      <c r="AA68" s="212"/>
      <c r="AB68" s="212"/>
      <c r="AC68" s="212"/>
      <c r="AD68" s="212"/>
      <c r="AE68" s="212"/>
      <c r="AF68" s="212"/>
      <c r="AG68" s="212" t="s">
        <v>400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33.75" outlineLevel="2" x14ac:dyDescent="0.2">
      <c r="A69" s="219"/>
      <c r="B69" s="220"/>
      <c r="C69" s="264" t="s">
        <v>749</v>
      </c>
      <c r="D69" s="256"/>
      <c r="E69" s="256"/>
      <c r="F69" s="256"/>
      <c r="G69" s="256"/>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448</v>
      </c>
      <c r="AH69" s="212"/>
      <c r="AI69" s="212"/>
      <c r="AJ69" s="212"/>
      <c r="AK69" s="212"/>
      <c r="AL69" s="212"/>
      <c r="AM69" s="212"/>
      <c r="AN69" s="212"/>
      <c r="AO69" s="212"/>
      <c r="AP69" s="212"/>
      <c r="AQ69" s="212"/>
      <c r="AR69" s="212"/>
      <c r="AS69" s="212"/>
      <c r="AT69" s="212"/>
      <c r="AU69" s="212"/>
      <c r="AV69" s="212"/>
      <c r="AW69" s="212"/>
      <c r="AX69" s="212"/>
      <c r="AY69" s="212"/>
      <c r="AZ69" s="212"/>
      <c r="BA69" s="243" t="str">
        <f>C69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69" s="212"/>
      <c r="BC69" s="212"/>
      <c r="BD69" s="212"/>
      <c r="BE69" s="212"/>
      <c r="BF69" s="212"/>
      <c r="BG69" s="212"/>
      <c r="BH69" s="212"/>
    </row>
    <row r="70" spans="1:60" outlineLevel="2" x14ac:dyDescent="0.2">
      <c r="A70" s="219"/>
      <c r="B70" s="220"/>
      <c r="C70" s="250" t="s">
        <v>2199</v>
      </c>
      <c r="D70" s="245"/>
      <c r="E70" s="245"/>
      <c r="F70" s="245"/>
      <c r="G70" s="245"/>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286</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49" t="s">
        <v>2200</v>
      </c>
      <c r="D71" s="226"/>
      <c r="E71" s="227">
        <v>466.19850000000002</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288</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ht="22.5" outlineLevel="3" x14ac:dyDescent="0.2">
      <c r="A72" s="219"/>
      <c r="B72" s="220"/>
      <c r="C72" s="249" t="s">
        <v>2201</v>
      </c>
      <c r="D72" s="226"/>
      <c r="E72" s="227">
        <v>-69.555000000000007</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49" t="s">
        <v>2202</v>
      </c>
      <c r="D73" s="226"/>
      <c r="E73" s="227">
        <v>130.69659999999999</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288</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49" t="s">
        <v>2203</v>
      </c>
      <c r="D74" s="226"/>
      <c r="E74" s="227">
        <v>-15.930999999999999</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49" t="s">
        <v>2204</v>
      </c>
      <c r="D75" s="226"/>
      <c r="E75" s="227">
        <v>130.42740000000001</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288</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49" t="s">
        <v>2205</v>
      </c>
      <c r="D76" s="226"/>
      <c r="E76" s="227">
        <v>-13.62</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49" t="s">
        <v>2206</v>
      </c>
      <c r="D77" s="226"/>
      <c r="E77" s="227">
        <v>70.12</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288</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49" t="s">
        <v>2207</v>
      </c>
      <c r="D78" s="226"/>
      <c r="E78" s="227">
        <v>-20.105</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2208</v>
      </c>
      <c r="D79" s="226"/>
      <c r="E79" s="227">
        <v>63.262</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49" t="s">
        <v>2209</v>
      </c>
      <c r="D80" s="226"/>
      <c r="E80" s="227">
        <v>-2.3650000000000002</v>
      </c>
      <c r="F80" s="222"/>
      <c r="G80" s="222"/>
      <c r="H80" s="222"/>
      <c r="I80" s="222"/>
      <c r="J80" s="222"/>
      <c r="K80" s="222"/>
      <c r="L80" s="222"/>
      <c r="M80" s="222"/>
      <c r="N80" s="221"/>
      <c r="O80" s="221"/>
      <c r="P80" s="221"/>
      <c r="Q80" s="221"/>
      <c r="R80" s="222"/>
      <c r="S80" s="222"/>
      <c r="T80" s="222"/>
      <c r="U80" s="222"/>
      <c r="V80" s="222"/>
      <c r="W80" s="222"/>
      <c r="X80" s="222"/>
      <c r="Y80" s="222"/>
      <c r="Z80" s="212"/>
      <c r="AA80" s="212"/>
      <c r="AB80" s="212"/>
      <c r="AC80" s="212"/>
      <c r="AD80" s="212"/>
      <c r="AE80" s="212"/>
      <c r="AF80" s="212"/>
      <c r="AG80" s="212" t="s">
        <v>288</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49" t="s">
        <v>2210</v>
      </c>
      <c r="D81" s="226"/>
      <c r="E81" s="227">
        <v>63.262</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288</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49" t="s">
        <v>2211</v>
      </c>
      <c r="D82" s="226"/>
      <c r="E82" s="227">
        <v>-6.18</v>
      </c>
      <c r="F82" s="222"/>
      <c r="G82" s="222"/>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288</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49" t="s">
        <v>2212</v>
      </c>
      <c r="D83" s="226"/>
      <c r="E83" s="227">
        <v>32.6</v>
      </c>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49" t="s">
        <v>2213</v>
      </c>
      <c r="D84" s="226"/>
      <c r="E84" s="227">
        <v>210.7</v>
      </c>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288</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36">
        <v>16</v>
      </c>
      <c r="B85" s="237" t="s">
        <v>2214</v>
      </c>
      <c r="C85" s="247" t="s">
        <v>2215</v>
      </c>
      <c r="D85" s="238" t="s">
        <v>439</v>
      </c>
      <c r="E85" s="239">
        <v>13.38</v>
      </c>
      <c r="F85" s="240"/>
      <c r="G85" s="241">
        <f>ROUND(E85*F85,2)</f>
        <v>0</v>
      </c>
      <c r="H85" s="240"/>
      <c r="I85" s="241">
        <f>ROUND(E85*H85,2)</f>
        <v>0</v>
      </c>
      <c r="J85" s="240"/>
      <c r="K85" s="241">
        <f>ROUND(E85*J85,2)</f>
        <v>0</v>
      </c>
      <c r="L85" s="241">
        <v>21</v>
      </c>
      <c r="M85" s="241">
        <f>G85*(1+L85/100)</f>
        <v>0</v>
      </c>
      <c r="N85" s="239">
        <v>9.92E-3</v>
      </c>
      <c r="O85" s="239">
        <f>ROUND(E85*N85,2)</f>
        <v>0.13</v>
      </c>
      <c r="P85" s="239">
        <v>0</v>
      </c>
      <c r="Q85" s="239">
        <f>ROUND(E85*P85,2)</f>
        <v>0</v>
      </c>
      <c r="R85" s="241" t="s">
        <v>472</v>
      </c>
      <c r="S85" s="241" t="s">
        <v>280</v>
      </c>
      <c r="T85" s="242" t="s">
        <v>1410</v>
      </c>
      <c r="U85" s="222">
        <v>1.5620000000000001</v>
      </c>
      <c r="V85" s="222">
        <f>ROUND(E85*U85,2)</f>
        <v>20.9</v>
      </c>
      <c r="W85" s="222"/>
      <c r="X85" s="222" t="s">
        <v>399</v>
      </c>
      <c r="Y85" s="222" t="s">
        <v>283</v>
      </c>
      <c r="Z85" s="212"/>
      <c r="AA85" s="212"/>
      <c r="AB85" s="212"/>
      <c r="AC85" s="212"/>
      <c r="AD85" s="212"/>
      <c r="AE85" s="212"/>
      <c r="AF85" s="212"/>
      <c r="AG85" s="212" t="s">
        <v>400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2" x14ac:dyDescent="0.2">
      <c r="A86" s="219"/>
      <c r="B86" s="220"/>
      <c r="C86" s="264" t="s">
        <v>2216</v>
      </c>
      <c r="D86" s="256"/>
      <c r="E86" s="256"/>
      <c r="F86" s="256"/>
      <c r="G86" s="256"/>
      <c r="H86" s="222"/>
      <c r="I86" s="222"/>
      <c r="J86" s="222"/>
      <c r="K86" s="222"/>
      <c r="L86" s="222"/>
      <c r="M86" s="222"/>
      <c r="N86" s="221"/>
      <c r="O86" s="221"/>
      <c r="P86" s="221"/>
      <c r="Q86" s="221"/>
      <c r="R86" s="222"/>
      <c r="S86" s="222"/>
      <c r="T86" s="222"/>
      <c r="U86" s="222"/>
      <c r="V86" s="222"/>
      <c r="W86" s="222"/>
      <c r="X86" s="222"/>
      <c r="Y86" s="222"/>
      <c r="Z86" s="212"/>
      <c r="AA86" s="212"/>
      <c r="AB86" s="212"/>
      <c r="AC86" s="212"/>
      <c r="AD86" s="212"/>
      <c r="AE86" s="212"/>
      <c r="AF86" s="212"/>
      <c r="AG86" s="212" t="s">
        <v>448</v>
      </c>
      <c r="AH86" s="212"/>
      <c r="AI86" s="212"/>
      <c r="AJ86" s="212"/>
      <c r="AK86" s="212"/>
      <c r="AL86" s="212"/>
      <c r="AM86" s="212"/>
      <c r="AN86" s="212"/>
      <c r="AO86" s="212"/>
      <c r="AP86" s="212"/>
      <c r="AQ86" s="212"/>
      <c r="AR86" s="212"/>
      <c r="AS86" s="212"/>
      <c r="AT86" s="212"/>
      <c r="AU86" s="212"/>
      <c r="AV86" s="212"/>
      <c r="AW86" s="212"/>
      <c r="AX86" s="212"/>
      <c r="AY86" s="212"/>
      <c r="AZ86" s="212"/>
      <c r="BA86" s="243" t="str">
        <f>C86</f>
        <v>nanesení lepicího tmelu na izolační desky, nalepení desek, natažení stěrky, vtlačení výztužné tkaniny a přehlazení stěrky. Včetně parapetních lišt.</v>
      </c>
      <c r="BB86" s="212"/>
      <c r="BC86" s="212"/>
      <c r="BD86" s="212"/>
      <c r="BE86" s="212"/>
      <c r="BF86" s="212"/>
      <c r="BG86" s="212"/>
      <c r="BH86" s="212"/>
    </row>
    <row r="87" spans="1:60" outlineLevel="2" x14ac:dyDescent="0.2">
      <c r="A87" s="219"/>
      <c r="B87" s="220"/>
      <c r="C87" s="249" t="s">
        <v>2217</v>
      </c>
      <c r="D87" s="226"/>
      <c r="E87" s="227">
        <v>7.3224999999999998</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49" t="s">
        <v>2218</v>
      </c>
      <c r="D88" s="226"/>
      <c r="E88" s="227">
        <v>3.6375000000000002</v>
      </c>
      <c r="F88" s="222"/>
      <c r="G88" s="222"/>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288</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49" t="s">
        <v>2219</v>
      </c>
      <c r="D89" s="226"/>
      <c r="E89" s="227">
        <v>1.17</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49" t="s">
        <v>2220</v>
      </c>
      <c r="D90" s="226"/>
      <c r="E90" s="227">
        <v>1.25</v>
      </c>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ht="22.5" outlineLevel="1" x14ac:dyDescent="0.2">
      <c r="A91" s="236">
        <v>17</v>
      </c>
      <c r="B91" s="237" t="s">
        <v>2221</v>
      </c>
      <c r="C91" s="247" t="s">
        <v>2222</v>
      </c>
      <c r="D91" s="238" t="s">
        <v>439</v>
      </c>
      <c r="E91" s="239">
        <v>70.48</v>
      </c>
      <c r="F91" s="240"/>
      <c r="G91" s="241">
        <f>ROUND(E91*F91,2)</f>
        <v>0</v>
      </c>
      <c r="H91" s="240"/>
      <c r="I91" s="241">
        <f>ROUND(E91*H91,2)</f>
        <v>0</v>
      </c>
      <c r="J91" s="240"/>
      <c r="K91" s="241">
        <f>ROUND(E91*J91,2)</f>
        <v>0</v>
      </c>
      <c r="L91" s="241">
        <v>21</v>
      </c>
      <c r="M91" s="241">
        <f>G91*(1+L91/100)</f>
        <v>0</v>
      </c>
      <c r="N91" s="239">
        <v>2.2270000000000002E-2</v>
      </c>
      <c r="O91" s="239">
        <f>ROUND(E91*N91,2)</f>
        <v>1.57</v>
      </c>
      <c r="P91" s="239">
        <v>0</v>
      </c>
      <c r="Q91" s="239">
        <f>ROUND(E91*P91,2)</f>
        <v>0</v>
      </c>
      <c r="R91" s="241" t="s">
        <v>472</v>
      </c>
      <c r="S91" s="241" t="s">
        <v>316</v>
      </c>
      <c r="T91" s="242" t="s">
        <v>441</v>
      </c>
      <c r="U91" s="222">
        <v>3.0419999999999998</v>
      </c>
      <c r="V91" s="222">
        <f>ROUND(E91*U91,2)</f>
        <v>214.4</v>
      </c>
      <c r="W91" s="222"/>
      <c r="X91" s="222" t="s">
        <v>399</v>
      </c>
      <c r="Y91" s="222" t="s">
        <v>283</v>
      </c>
      <c r="Z91" s="212"/>
      <c r="AA91" s="212"/>
      <c r="AB91" s="212"/>
      <c r="AC91" s="212"/>
      <c r="AD91" s="212"/>
      <c r="AE91" s="212"/>
      <c r="AF91" s="212"/>
      <c r="AG91" s="212" t="s">
        <v>400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33.75" outlineLevel="2" x14ac:dyDescent="0.2">
      <c r="A92" s="219"/>
      <c r="B92" s="220"/>
      <c r="C92" s="264" t="s">
        <v>2223</v>
      </c>
      <c r="D92" s="256"/>
      <c r="E92" s="256"/>
      <c r="F92" s="256"/>
      <c r="G92" s="256"/>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448</v>
      </c>
      <c r="AH92" s="212"/>
      <c r="AI92" s="212"/>
      <c r="AJ92" s="212"/>
      <c r="AK92" s="212"/>
      <c r="AL92" s="212"/>
      <c r="AM92" s="212"/>
      <c r="AN92" s="212"/>
      <c r="AO92" s="212"/>
      <c r="AP92" s="212"/>
      <c r="AQ92" s="212"/>
      <c r="AR92" s="212"/>
      <c r="AS92" s="212"/>
      <c r="AT92" s="212"/>
      <c r="AU92" s="212"/>
      <c r="AV92" s="212"/>
      <c r="AW92" s="212"/>
      <c r="AX92" s="212"/>
      <c r="AY92" s="212"/>
      <c r="AZ92" s="212"/>
      <c r="BA92" s="243" t="str">
        <f>C92</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92" s="212"/>
      <c r="BC92" s="212"/>
      <c r="BD92" s="212"/>
      <c r="BE92" s="212"/>
      <c r="BF92" s="212"/>
      <c r="BG92" s="212"/>
      <c r="BH92" s="212"/>
    </row>
    <row r="93" spans="1:60" outlineLevel="2" x14ac:dyDescent="0.2">
      <c r="A93" s="219"/>
      <c r="B93" s="220"/>
      <c r="C93" s="250" t="s">
        <v>2199</v>
      </c>
      <c r="D93" s="245"/>
      <c r="E93" s="245"/>
      <c r="F93" s="245"/>
      <c r="G93" s="245"/>
      <c r="H93" s="222"/>
      <c r="I93" s="222"/>
      <c r="J93" s="222"/>
      <c r="K93" s="222"/>
      <c r="L93" s="222"/>
      <c r="M93" s="222"/>
      <c r="N93" s="221"/>
      <c r="O93" s="221"/>
      <c r="P93" s="221"/>
      <c r="Q93" s="221"/>
      <c r="R93" s="222"/>
      <c r="S93" s="222"/>
      <c r="T93" s="222"/>
      <c r="U93" s="222"/>
      <c r="V93" s="222"/>
      <c r="W93" s="222"/>
      <c r="X93" s="222"/>
      <c r="Y93" s="222"/>
      <c r="Z93" s="212"/>
      <c r="AA93" s="212"/>
      <c r="AB93" s="212"/>
      <c r="AC93" s="212"/>
      <c r="AD93" s="212"/>
      <c r="AE93" s="212"/>
      <c r="AF93" s="212"/>
      <c r="AG93" s="212" t="s">
        <v>286</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49" t="s">
        <v>2224</v>
      </c>
      <c r="D94" s="226"/>
      <c r="E94" s="227">
        <v>9.9149999999999991</v>
      </c>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288</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49" t="s">
        <v>2225</v>
      </c>
      <c r="D95" s="226"/>
      <c r="E95" s="227">
        <v>21.137499999999999</v>
      </c>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288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9" t="s">
        <v>2226</v>
      </c>
      <c r="D96" s="226"/>
      <c r="E96" s="227">
        <v>8.9474999999999998</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49" t="s">
        <v>2227</v>
      </c>
      <c r="D97" s="226"/>
      <c r="E97" s="227">
        <v>12.15</v>
      </c>
      <c r="F97" s="222"/>
      <c r="G97" s="222"/>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288</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49" t="s">
        <v>2228</v>
      </c>
      <c r="D98" s="226"/>
      <c r="E98" s="227">
        <v>8.5299999999999994</v>
      </c>
      <c r="F98" s="222"/>
      <c r="G98" s="222"/>
      <c r="H98" s="222"/>
      <c r="I98" s="222"/>
      <c r="J98" s="222"/>
      <c r="K98" s="222"/>
      <c r="L98" s="222"/>
      <c r="M98" s="222"/>
      <c r="N98" s="221"/>
      <c r="O98" s="221"/>
      <c r="P98" s="221"/>
      <c r="Q98" s="221"/>
      <c r="R98" s="222"/>
      <c r="S98" s="222"/>
      <c r="T98" s="222"/>
      <c r="U98" s="222"/>
      <c r="V98" s="222"/>
      <c r="W98" s="222"/>
      <c r="X98" s="222"/>
      <c r="Y98" s="222"/>
      <c r="Z98" s="212"/>
      <c r="AA98" s="212"/>
      <c r="AB98" s="212"/>
      <c r="AC98" s="212"/>
      <c r="AD98" s="212"/>
      <c r="AE98" s="212"/>
      <c r="AF98" s="212"/>
      <c r="AG98" s="212" t="s">
        <v>288</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49" t="s">
        <v>2229</v>
      </c>
      <c r="D99" s="226"/>
      <c r="E99" s="227">
        <v>2.625</v>
      </c>
      <c r="F99" s="222"/>
      <c r="G99" s="222"/>
      <c r="H99" s="222"/>
      <c r="I99" s="222"/>
      <c r="J99" s="222"/>
      <c r="K99" s="222"/>
      <c r="L99" s="222"/>
      <c r="M99" s="222"/>
      <c r="N99" s="221"/>
      <c r="O99" s="221"/>
      <c r="P99" s="221"/>
      <c r="Q99" s="221"/>
      <c r="R99" s="222"/>
      <c r="S99" s="222"/>
      <c r="T99" s="222"/>
      <c r="U99" s="222"/>
      <c r="V99" s="222"/>
      <c r="W99" s="222"/>
      <c r="X99" s="222"/>
      <c r="Y99" s="222"/>
      <c r="Z99" s="212"/>
      <c r="AA99" s="212"/>
      <c r="AB99" s="212"/>
      <c r="AC99" s="212"/>
      <c r="AD99" s="212"/>
      <c r="AE99" s="212"/>
      <c r="AF99" s="212"/>
      <c r="AG99" s="212" t="s">
        <v>288</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49" t="s">
        <v>2230</v>
      </c>
      <c r="D100" s="226"/>
      <c r="E100" s="227">
        <v>3.65</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288</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49" t="s">
        <v>2231</v>
      </c>
      <c r="D101" s="226"/>
      <c r="E101" s="227">
        <v>3.5249999999999999</v>
      </c>
      <c r="F101" s="222"/>
      <c r="G101" s="222"/>
      <c r="H101" s="222"/>
      <c r="I101" s="222"/>
      <c r="J101" s="222"/>
      <c r="K101" s="222"/>
      <c r="L101" s="222"/>
      <c r="M101" s="222"/>
      <c r="N101" s="221"/>
      <c r="O101" s="221"/>
      <c r="P101" s="221"/>
      <c r="Q101" s="221"/>
      <c r="R101" s="222"/>
      <c r="S101" s="222"/>
      <c r="T101" s="222"/>
      <c r="U101" s="222"/>
      <c r="V101" s="222"/>
      <c r="W101" s="222"/>
      <c r="X101" s="222"/>
      <c r="Y101" s="222"/>
      <c r="Z101" s="212"/>
      <c r="AA101" s="212"/>
      <c r="AB101" s="212"/>
      <c r="AC101" s="212"/>
      <c r="AD101" s="212"/>
      <c r="AE101" s="212"/>
      <c r="AF101" s="212"/>
      <c r="AG101" s="212" t="s">
        <v>288</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36">
        <v>18</v>
      </c>
      <c r="B102" s="237" t="s">
        <v>2232</v>
      </c>
      <c r="C102" s="247" t="s">
        <v>2233</v>
      </c>
      <c r="D102" s="238" t="s">
        <v>564</v>
      </c>
      <c r="E102" s="239">
        <v>125</v>
      </c>
      <c r="F102" s="240"/>
      <c r="G102" s="241">
        <f>ROUND(E102*F102,2)</f>
        <v>0</v>
      </c>
      <c r="H102" s="240"/>
      <c r="I102" s="241">
        <f>ROUND(E102*H102,2)</f>
        <v>0</v>
      </c>
      <c r="J102" s="240"/>
      <c r="K102" s="241">
        <f>ROUND(E102*J102,2)</f>
        <v>0</v>
      </c>
      <c r="L102" s="241">
        <v>21</v>
      </c>
      <c r="M102" s="241">
        <f>G102*(1+L102/100)</f>
        <v>0</v>
      </c>
      <c r="N102" s="239">
        <v>3.6999999999999999E-4</v>
      </c>
      <c r="O102" s="239">
        <f>ROUND(E102*N102,2)</f>
        <v>0.05</v>
      </c>
      <c r="P102" s="239">
        <v>0</v>
      </c>
      <c r="Q102" s="239">
        <f>ROUND(E102*P102,2)</f>
        <v>0</v>
      </c>
      <c r="R102" s="241" t="s">
        <v>472</v>
      </c>
      <c r="S102" s="241" t="s">
        <v>280</v>
      </c>
      <c r="T102" s="242" t="s">
        <v>441</v>
      </c>
      <c r="U102" s="222">
        <v>0.21360000000000001</v>
      </c>
      <c r="V102" s="222">
        <f>ROUND(E102*U102,2)</f>
        <v>26.7</v>
      </c>
      <c r="W102" s="222"/>
      <c r="X102" s="222" t="s">
        <v>399</v>
      </c>
      <c r="Y102" s="222" t="s">
        <v>283</v>
      </c>
      <c r="Z102" s="212"/>
      <c r="AA102" s="212"/>
      <c r="AB102" s="212"/>
      <c r="AC102" s="212"/>
      <c r="AD102" s="212"/>
      <c r="AE102" s="212"/>
      <c r="AF102" s="212"/>
      <c r="AG102" s="212" t="s">
        <v>400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49" t="s">
        <v>2234</v>
      </c>
      <c r="D103" s="226"/>
      <c r="E103" s="227">
        <v>125</v>
      </c>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288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36">
        <v>19</v>
      </c>
      <c r="B104" s="237" t="s">
        <v>2235</v>
      </c>
      <c r="C104" s="247" t="s">
        <v>2236</v>
      </c>
      <c r="D104" s="238" t="s">
        <v>439</v>
      </c>
      <c r="E104" s="239">
        <v>50.8735</v>
      </c>
      <c r="F104" s="240"/>
      <c r="G104" s="241">
        <f>ROUND(E104*F104,2)</f>
        <v>0</v>
      </c>
      <c r="H104" s="240"/>
      <c r="I104" s="241">
        <f>ROUND(E104*H104,2)</f>
        <v>0</v>
      </c>
      <c r="J104" s="240"/>
      <c r="K104" s="241">
        <f>ROUND(E104*J104,2)</f>
        <v>0</v>
      </c>
      <c r="L104" s="241">
        <v>21</v>
      </c>
      <c r="M104" s="241">
        <f>G104*(1+L104/100)</f>
        <v>0</v>
      </c>
      <c r="N104" s="239">
        <v>6.1890000000000001E-2</v>
      </c>
      <c r="O104" s="239">
        <f>ROUND(E104*N104,2)</f>
        <v>3.15</v>
      </c>
      <c r="P104" s="239">
        <v>0</v>
      </c>
      <c r="Q104" s="239">
        <f>ROUND(E104*P104,2)</f>
        <v>0</v>
      </c>
      <c r="R104" s="241" t="s">
        <v>472</v>
      </c>
      <c r="S104" s="241" t="s">
        <v>280</v>
      </c>
      <c r="T104" s="242" t="s">
        <v>441</v>
      </c>
      <c r="U104" s="222">
        <v>1.915</v>
      </c>
      <c r="V104" s="222">
        <f>ROUND(E104*U104,2)</f>
        <v>97.42</v>
      </c>
      <c r="W104" s="222"/>
      <c r="X104" s="222" t="s">
        <v>399</v>
      </c>
      <c r="Y104" s="222" t="s">
        <v>283</v>
      </c>
      <c r="Z104" s="212"/>
      <c r="AA104" s="212"/>
      <c r="AB104" s="212"/>
      <c r="AC104" s="212"/>
      <c r="AD104" s="212"/>
      <c r="AE104" s="212"/>
      <c r="AF104" s="212"/>
      <c r="AG104" s="212" t="s">
        <v>400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49" t="s">
        <v>2237</v>
      </c>
      <c r="D105" s="226"/>
      <c r="E105" s="227">
        <v>16.798500000000001</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49" t="s">
        <v>2238</v>
      </c>
      <c r="D106" s="226"/>
      <c r="E106" s="227">
        <v>12.96</v>
      </c>
      <c r="F106" s="222"/>
      <c r="G106" s="222"/>
      <c r="H106" s="222"/>
      <c r="I106" s="222"/>
      <c r="J106" s="222"/>
      <c r="K106" s="222"/>
      <c r="L106" s="222"/>
      <c r="M106" s="222"/>
      <c r="N106" s="221"/>
      <c r="O106" s="221"/>
      <c r="P106" s="221"/>
      <c r="Q106" s="221"/>
      <c r="R106" s="222"/>
      <c r="S106" s="222"/>
      <c r="T106" s="222"/>
      <c r="U106" s="222"/>
      <c r="V106" s="222"/>
      <c r="W106" s="222"/>
      <c r="X106" s="222"/>
      <c r="Y106" s="222"/>
      <c r="Z106" s="212"/>
      <c r="AA106" s="212"/>
      <c r="AB106" s="212"/>
      <c r="AC106" s="212"/>
      <c r="AD106" s="212"/>
      <c r="AE106" s="212"/>
      <c r="AF106" s="212"/>
      <c r="AG106" s="212" t="s">
        <v>288</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49" t="s">
        <v>2239</v>
      </c>
      <c r="D107" s="226"/>
      <c r="E107" s="227">
        <v>5.13</v>
      </c>
      <c r="F107" s="222"/>
      <c r="G107" s="222"/>
      <c r="H107" s="222"/>
      <c r="I107" s="222"/>
      <c r="J107" s="222"/>
      <c r="K107" s="222"/>
      <c r="L107" s="222"/>
      <c r="M107" s="222"/>
      <c r="N107" s="221"/>
      <c r="O107" s="221"/>
      <c r="P107" s="221"/>
      <c r="Q107" s="221"/>
      <c r="R107" s="222"/>
      <c r="S107" s="222"/>
      <c r="T107" s="222"/>
      <c r="U107" s="222"/>
      <c r="V107" s="222"/>
      <c r="W107" s="222"/>
      <c r="X107" s="222"/>
      <c r="Y107" s="222"/>
      <c r="Z107" s="212"/>
      <c r="AA107" s="212"/>
      <c r="AB107" s="212"/>
      <c r="AC107" s="212"/>
      <c r="AD107" s="212"/>
      <c r="AE107" s="212"/>
      <c r="AF107" s="212"/>
      <c r="AG107" s="212" t="s">
        <v>288</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49" t="s">
        <v>2240</v>
      </c>
      <c r="D108" s="226"/>
      <c r="E108" s="227">
        <v>15.984999999999999</v>
      </c>
      <c r="F108" s="222"/>
      <c r="G108" s="222"/>
      <c r="H108" s="222"/>
      <c r="I108" s="222"/>
      <c r="J108" s="222"/>
      <c r="K108" s="222"/>
      <c r="L108" s="222"/>
      <c r="M108" s="222"/>
      <c r="N108" s="221"/>
      <c r="O108" s="221"/>
      <c r="P108" s="221"/>
      <c r="Q108" s="221"/>
      <c r="R108" s="222"/>
      <c r="S108" s="222"/>
      <c r="T108" s="222"/>
      <c r="U108" s="222"/>
      <c r="V108" s="222"/>
      <c r="W108" s="222"/>
      <c r="X108" s="222"/>
      <c r="Y108" s="222"/>
      <c r="Z108" s="212"/>
      <c r="AA108" s="212"/>
      <c r="AB108" s="212"/>
      <c r="AC108" s="212"/>
      <c r="AD108" s="212"/>
      <c r="AE108" s="212"/>
      <c r="AF108" s="212"/>
      <c r="AG108" s="212" t="s">
        <v>288</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36">
        <v>20</v>
      </c>
      <c r="B109" s="237" t="s">
        <v>2241</v>
      </c>
      <c r="C109" s="247" t="s">
        <v>2242</v>
      </c>
      <c r="D109" s="238" t="s">
        <v>439</v>
      </c>
      <c r="E109" s="239">
        <v>5.97</v>
      </c>
      <c r="F109" s="240"/>
      <c r="G109" s="241">
        <f>ROUND(E109*F109,2)</f>
        <v>0</v>
      </c>
      <c r="H109" s="240"/>
      <c r="I109" s="241">
        <f>ROUND(E109*H109,2)</f>
        <v>0</v>
      </c>
      <c r="J109" s="240"/>
      <c r="K109" s="241">
        <f>ROUND(E109*J109,2)</f>
        <v>0</v>
      </c>
      <c r="L109" s="241">
        <v>21</v>
      </c>
      <c r="M109" s="241">
        <f>G109*(1+L109/100)</f>
        <v>0</v>
      </c>
      <c r="N109" s="239">
        <v>6.3000000000000003E-4</v>
      </c>
      <c r="O109" s="239">
        <f>ROUND(E109*N109,2)</f>
        <v>0</v>
      </c>
      <c r="P109" s="239">
        <v>0</v>
      </c>
      <c r="Q109" s="239">
        <f>ROUND(E109*P109,2)</f>
        <v>0</v>
      </c>
      <c r="R109" s="241" t="s">
        <v>472</v>
      </c>
      <c r="S109" s="241" t="s">
        <v>280</v>
      </c>
      <c r="T109" s="242" t="s">
        <v>441</v>
      </c>
      <c r="U109" s="222">
        <v>0.23</v>
      </c>
      <c r="V109" s="222">
        <f>ROUND(E109*U109,2)</f>
        <v>1.37</v>
      </c>
      <c r="W109" s="222"/>
      <c r="X109" s="222" t="s">
        <v>399</v>
      </c>
      <c r="Y109" s="222" t="s">
        <v>283</v>
      </c>
      <c r="Z109" s="212"/>
      <c r="AA109" s="212"/>
      <c r="AB109" s="212"/>
      <c r="AC109" s="212"/>
      <c r="AD109" s="212"/>
      <c r="AE109" s="212"/>
      <c r="AF109" s="212"/>
      <c r="AG109" s="212" t="s">
        <v>400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64" t="s">
        <v>2243</v>
      </c>
      <c r="D110" s="256"/>
      <c r="E110" s="256"/>
      <c r="F110" s="256"/>
      <c r="G110" s="256"/>
      <c r="H110" s="222"/>
      <c r="I110" s="222"/>
      <c r="J110" s="222"/>
      <c r="K110" s="222"/>
      <c r="L110" s="222"/>
      <c r="M110" s="222"/>
      <c r="N110" s="221"/>
      <c r="O110" s="221"/>
      <c r="P110" s="221"/>
      <c r="Q110" s="221"/>
      <c r="R110" s="222"/>
      <c r="S110" s="222"/>
      <c r="T110" s="222"/>
      <c r="U110" s="222"/>
      <c r="V110" s="222"/>
      <c r="W110" s="222"/>
      <c r="X110" s="222"/>
      <c r="Y110" s="222"/>
      <c r="Z110" s="212"/>
      <c r="AA110" s="212"/>
      <c r="AB110" s="212"/>
      <c r="AC110" s="212"/>
      <c r="AD110" s="212"/>
      <c r="AE110" s="212"/>
      <c r="AF110" s="212"/>
      <c r="AG110" s="212" t="s">
        <v>448</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50" t="s">
        <v>2243</v>
      </c>
      <c r="D111" s="245"/>
      <c r="E111" s="245"/>
      <c r="F111" s="245"/>
      <c r="G111" s="245"/>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286</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49" t="s">
        <v>2244</v>
      </c>
      <c r="D112" s="226"/>
      <c r="E112" s="227"/>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288</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49" t="s">
        <v>2245</v>
      </c>
      <c r="D113" s="226"/>
      <c r="E113" s="227">
        <v>5.97</v>
      </c>
      <c r="F113" s="222"/>
      <c r="G113" s="222"/>
      <c r="H113" s="222"/>
      <c r="I113" s="222"/>
      <c r="J113" s="222"/>
      <c r="K113" s="222"/>
      <c r="L113" s="222"/>
      <c r="M113" s="222"/>
      <c r="N113" s="221"/>
      <c r="O113" s="221"/>
      <c r="P113" s="221"/>
      <c r="Q113" s="221"/>
      <c r="R113" s="222"/>
      <c r="S113" s="222"/>
      <c r="T113" s="222"/>
      <c r="U113" s="222"/>
      <c r="V113" s="222"/>
      <c r="W113" s="222"/>
      <c r="X113" s="222"/>
      <c r="Y113" s="222"/>
      <c r="Z113" s="212"/>
      <c r="AA113" s="212"/>
      <c r="AB113" s="212"/>
      <c r="AC113" s="212"/>
      <c r="AD113" s="212"/>
      <c r="AE113" s="212"/>
      <c r="AF113" s="212"/>
      <c r="AG113" s="212" t="s">
        <v>288</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57">
        <v>21</v>
      </c>
      <c r="B114" s="258" t="s">
        <v>800</v>
      </c>
      <c r="C114" s="265" t="s">
        <v>801</v>
      </c>
      <c r="D114" s="259" t="s">
        <v>439</v>
      </c>
      <c r="E114" s="260">
        <v>1205.078</v>
      </c>
      <c r="F114" s="261"/>
      <c r="G114" s="262">
        <f>ROUND(E114*F114,2)</f>
        <v>0</v>
      </c>
      <c r="H114" s="261"/>
      <c r="I114" s="262">
        <f>ROUND(E114*H114,2)</f>
        <v>0</v>
      </c>
      <c r="J114" s="261"/>
      <c r="K114" s="262">
        <f>ROUND(E114*J114,2)</f>
        <v>0</v>
      </c>
      <c r="L114" s="262">
        <v>21</v>
      </c>
      <c r="M114" s="262">
        <f>G114*(1+L114/100)</f>
        <v>0</v>
      </c>
      <c r="N114" s="260">
        <v>2.0000000000000002E-5</v>
      </c>
      <c r="O114" s="260">
        <f>ROUND(E114*N114,2)</f>
        <v>0.02</v>
      </c>
      <c r="P114" s="260">
        <v>0</v>
      </c>
      <c r="Q114" s="260">
        <f>ROUND(E114*P114,2)</f>
        <v>0</v>
      </c>
      <c r="R114" s="262" t="s">
        <v>472</v>
      </c>
      <c r="S114" s="262" t="s">
        <v>280</v>
      </c>
      <c r="T114" s="263" t="s">
        <v>441</v>
      </c>
      <c r="U114" s="222">
        <v>0.11</v>
      </c>
      <c r="V114" s="222">
        <f>ROUND(E114*U114,2)</f>
        <v>132.56</v>
      </c>
      <c r="W114" s="222"/>
      <c r="X114" s="222" t="s">
        <v>399</v>
      </c>
      <c r="Y114" s="222" t="s">
        <v>283</v>
      </c>
      <c r="Z114" s="212"/>
      <c r="AA114" s="212"/>
      <c r="AB114" s="212"/>
      <c r="AC114" s="212"/>
      <c r="AD114" s="212"/>
      <c r="AE114" s="212"/>
      <c r="AF114" s="212"/>
      <c r="AG114" s="212" t="s">
        <v>400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x14ac:dyDescent="0.2">
      <c r="A115" s="229" t="s">
        <v>275</v>
      </c>
      <c r="B115" s="230" t="s">
        <v>160</v>
      </c>
      <c r="C115" s="246" t="s">
        <v>161</v>
      </c>
      <c r="D115" s="231"/>
      <c r="E115" s="232"/>
      <c r="F115" s="233"/>
      <c r="G115" s="233">
        <f>SUMIF(AG116:AG118,"&lt;&gt;NOR",G116:G118)</f>
        <v>0</v>
      </c>
      <c r="H115" s="233"/>
      <c r="I115" s="233">
        <f>SUM(I116:I118)</f>
        <v>0</v>
      </c>
      <c r="J115" s="233"/>
      <c r="K115" s="233">
        <f>SUM(K116:K118)</f>
        <v>0</v>
      </c>
      <c r="L115" s="233"/>
      <c r="M115" s="233">
        <f>SUM(M116:M118)</f>
        <v>0</v>
      </c>
      <c r="N115" s="232"/>
      <c r="O115" s="232">
        <f>SUM(O116:O118)</f>
        <v>0.09</v>
      </c>
      <c r="P115" s="232"/>
      <c r="Q115" s="232">
        <f>SUM(Q116:Q118)</f>
        <v>0</v>
      </c>
      <c r="R115" s="233"/>
      <c r="S115" s="233"/>
      <c r="T115" s="234"/>
      <c r="U115" s="228"/>
      <c r="V115" s="228">
        <f>SUM(V116:V118)</f>
        <v>3.36</v>
      </c>
      <c r="W115" s="228"/>
      <c r="X115" s="228"/>
      <c r="Y115" s="228"/>
      <c r="AG115" t="s">
        <v>276</v>
      </c>
    </row>
    <row r="116" spans="1:60" outlineLevel="1" x14ac:dyDescent="0.2">
      <c r="A116" s="236">
        <v>22</v>
      </c>
      <c r="B116" s="237" t="s">
        <v>2246</v>
      </c>
      <c r="C116" s="247" t="s">
        <v>2247</v>
      </c>
      <c r="D116" s="238" t="s">
        <v>564</v>
      </c>
      <c r="E116" s="239">
        <v>6.34</v>
      </c>
      <c r="F116" s="240"/>
      <c r="G116" s="241">
        <f>ROUND(E116*F116,2)</f>
        <v>0</v>
      </c>
      <c r="H116" s="240"/>
      <c r="I116" s="241">
        <f>ROUND(E116*H116,2)</f>
        <v>0</v>
      </c>
      <c r="J116" s="240"/>
      <c r="K116" s="241">
        <f>ROUND(E116*J116,2)</f>
        <v>0</v>
      </c>
      <c r="L116" s="241">
        <v>21</v>
      </c>
      <c r="M116" s="241">
        <f>G116*(1+L116/100)</f>
        <v>0</v>
      </c>
      <c r="N116" s="239">
        <v>1.4930000000000001E-2</v>
      </c>
      <c r="O116" s="239">
        <f>ROUND(E116*N116,2)</f>
        <v>0.09</v>
      </c>
      <c r="P116" s="239">
        <v>0</v>
      </c>
      <c r="Q116" s="239">
        <f>ROUND(E116*P116,2)</f>
        <v>0</v>
      </c>
      <c r="R116" s="241" t="s">
        <v>472</v>
      </c>
      <c r="S116" s="241" t="s">
        <v>280</v>
      </c>
      <c r="T116" s="242" t="s">
        <v>441</v>
      </c>
      <c r="U116" s="222">
        <v>0.53</v>
      </c>
      <c r="V116" s="222">
        <f>ROUND(E116*U116,2)</f>
        <v>3.36</v>
      </c>
      <c r="W116" s="222"/>
      <c r="X116" s="222" t="s">
        <v>399</v>
      </c>
      <c r="Y116" s="222" t="s">
        <v>283</v>
      </c>
      <c r="Z116" s="212"/>
      <c r="AA116" s="212"/>
      <c r="AB116" s="212"/>
      <c r="AC116" s="212"/>
      <c r="AD116" s="212"/>
      <c r="AE116" s="212"/>
      <c r="AF116" s="212"/>
      <c r="AG116" s="212" t="s">
        <v>400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64" t="s">
        <v>825</v>
      </c>
      <c r="D117" s="256"/>
      <c r="E117" s="256"/>
      <c r="F117" s="256"/>
      <c r="G117" s="256"/>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448</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43" t="str">
        <f>C117</f>
        <v>na montážní pěnu, zapravení omítky pod parapetem, těsnění spáry mezi parapetem a rámem okna, dodávka silikonu.</v>
      </c>
      <c r="BB117" s="212"/>
      <c r="BC117" s="212"/>
      <c r="BD117" s="212"/>
      <c r="BE117" s="212"/>
      <c r="BF117" s="212"/>
      <c r="BG117" s="212"/>
      <c r="BH117" s="212"/>
    </row>
    <row r="118" spans="1:60" outlineLevel="2" x14ac:dyDescent="0.2">
      <c r="A118" s="219"/>
      <c r="B118" s="220"/>
      <c r="C118" s="249" t="s">
        <v>2248</v>
      </c>
      <c r="D118" s="226"/>
      <c r="E118" s="227">
        <v>6.34</v>
      </c>
      <c r="F118" s="222"/>
      <c r="G118" s="222"/>
      <c r="H118" s="222"/>
      <c r="I118" s="222"/>
      <c r="J118" s="222"/>
      <c r="K118" s="222"/>
      <c r="L118" s="222"/>
      <c r="M118" s="222"/>
      <c r="N118" s="221"/>
      <c r="O118" s="221"/>
      <c r="P118" s="221"/>
      <c r="Q118" s="221"/>
      <c r="R118" s="222"/>
      <c r="S118" s="222"/>
      <c r="T118" s="222"/>
      <c r="U118" s="222"/>
      <c r="V118" s="222"/>
      <c r="W118" s="222"/>
      <c r="X118" s="222"/>
      <c r="Y118" s="222"/>
      <c r="Z118" s="212"/>
      <c r="AA118" s="212"/>
      <c r="AB118" s="212"/>
      <c r="AC118" s="212"/>
      <c r="AD118" s="212"/>
      <c r="AE118" s="212"/>
      <c r="AF118" s="212"/>
      <c r="AG118" s="212" t="s">
        <v>288</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x14ac:dyDescent="0.2">
      <c r="A119" s="229" t="s">
        <v>275</v>
      </c>
      <c r="B119" s="230" t="s">
        <v>166</v>
      </c>
      <c r="C119" s="246" t="s">
        <v>167</v>
      </c>
      <c r="D119" s="231"/>
      <c r="E119" s="232"/>
      <c r="F119" s="233"/>
      <c r="G119" s="233">
        <f>SUMIF(AG120:AG135,"&lt;&gt;NOR",G120:G135)</f>
        <v>0</v>
      </c>
      <c r="H119" s="233"/>
      <c r="I119" s="233">
        <f>SUM(I120:I135)</f>
        <v>0</v>
      </c>
      <c r="J119" s="233"/>
      <c r="K119" s="233">
        <f>SUM(K120:K135)</f>
        <v>0</v>
      </c>
      <c r="L119" s="233"/>
      <c r="M119" s="233">
        <f>SUM(M120:M135)</f>
        <v>0</v>
      </c>
      <c r="N119" s="232"/>
      <c r="O119" s="232">
        <f>SUM(O120:O135)</f>
        <v>27.889999999999997</v>
      </c>
      <c r="P119" s="232"/>
      <c r="Q119" s="232">
        <f>SUM(Q120:Q135)</f>
        <v>0</v>
      </c>
      <c r="R119" s="233"/>
      <c r="S119" s="233"/>
      <c r="T119" s="234"/>
      <c r="U119" s="228"/>
      <c r="V119" s="228">
        <f>SUM(V120:V135)</f>
        <v>353.87</v>
      </c>
      <c r="W119" s="228"/>
      <c r="X119" s="228"/>
      <c r="Y119" s="228"/>
      <c r="AG119" t="s">
        <v>276</v>
      </c>
    </row>
    <row r="120" spans="1:60" ht="22.5" outlineLevel="1" x14ac:dyDescent="0.2">
      <c r="A120" s="236">
        <v>23</v>
      </c>
      <c r="B120" s="237" t="s">
        <v>847</v>
      </c>
      <c r="C120" s="247" t="s">
        <v>848</v>
      </c>
      <c r="D120" s="238" t="s">
        <v>439</v>
      </c>
      <c r="E120" s="239">
        <v>1205.078</v>
      </c>
      <c r="F120" s="240"/>
      <c r="G120" s="241">
        <f>ROUND(E120*F120,2)</f>
        <v>0</v>
      </c>
      <c r="H120" s="240"/>
      <c r="I120" s="241">
        <f>ROUND(E120*H120,2)</f>
        <v>0</v>
      </c>
      <c r="J120" s="240"/>
      <c r="K120" s="241">
        <f>ROUND(E120*J120,2)</f>
        <v>0</v>
      </c>
      <c r="L120" s="241">
        <v>21</v>
      </c>
      <c r="M120" s="241">
        <f>G120*(1+L120/100)</f>
        <v>0</v>
      </c>
      <c r="N120" s="239">
        <v>1.8380000000000001E-2</v>
      </c>
      <c r="O120" s="239">
        <f>ROUND(E120*N120,2)</f>
        <v>22.15</v>
      </c>
      <c r="P120" s="239">
        <v>0</v>
      </c>
      <c r="Q120" s="239">
        <f>ROUND(E120*P120,2)</f>
        <v>0</v>
      </c>
      <c r="R120" s="241" t="s">
        <v>836</v>
      </c>
      <c r="S120" s="241" t="s">
        <v>280</v>
      </c>
      <c r="T120" s="242" t="s">
        <v>441</v>
      </c>
      <c r="U120" s="222">
        <v>0.13900000000000001</v>
      </c>
      <c r="V120" s="222">
        <f>ROUND(E120*U120,2)</f>
        <v>167.51</v>
      </c>
      <c r="W120" s="222"/>
      <c r="X120" s="222" t="s">
        <v>399</v>
      </c>
      <c r="Y120" s="222" t="s">
        <v>283</v>
      </c>
      <c r="Z120" s="212"/>
      <c r="AA120" s="212"/>
      <c r="AB120" s="212"/>
      <c r="AC120" s="212"/>
      <c r="AD120" s="212"/>
      <c r="AE120" s="212"/>
      <c r="AF120" s="212"/>
      <c r="AG120" s="212" t="s">
        <v>400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64" t="s">
        <v>837</v>
      </c>
      <c r="D121" s="256"/>
      <c r="E121" s="256"/>
      <c r="F121" s="256"/>
      <c r="G121" s="256"/>
      <c r="H121" s="222"/>
      <c r="I121" s="222"/>
      <c r="J121" s="222"/>
      <c r="K121" s="222"/>
      <c r="L121" s="222"/>
      <c r="M121" s="222"/>
      <c r="N121" s="221"/>
      <c r="O121" s="221"/>
      <c r="P121" s="221"/>
      <c r="Q121" s="221"/>
      <c r="R121" s="222"/>
      <c r="S121" s="222"/>
      <c r="T121" s="222"/>
      <c r="U121" s="222"/>
      <c r="V121" s="222"/>
      <c r="W121" s="222"/>
      <c r="X121" s="222"/>
      <c r="Y121" s="222"/>
      <c r="Z121" s="212"/>
      <c r="AA121" s="212"/>
      <c r="AB121" s="212"/>
      <c r="AC121" s="212"/>
      <c r="AD121" s="212"/>
      <c r="AE121" s="212"/>
      <c r="AF121" s="212"/>
      <c r="AG121" s="212" t="s">
        <v>448</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50" t="s">
        <v>838</v>
      </c>
      <c r="D122" s="245"/>
      <c r="E122" s="245"/>
      <c r="F122" s="245"/>
      <c r="G122" s="245"/>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286</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49" t="s">
        <v>2249</v>
      </c>
      <c r="D123" s="226"/>
      <c r="E123" s="227">
        <v>494.1</v>
      </c>
      <c r="F123" s="222"/>
      <c r="G123" s="222"/>
      <c r="H123" s="222"/>
      <c r="I123" s="222"/>
      <c r="J123" s="222"/>
      <c r="K123" s="222"/>
      <c r="L123" s="222"/>
      <c r="M123" s="222"/>
      <c r="N123" s="221"/>
      <c r="O123" s="221"/>
      <c r="P123" s="221"/>
      <c r="Q123" s="221"/>
      <c r="R123" s="222"/>
      <c r="S123" s="222"/>
      <c r="T123" s="222"/>
      <c r="U123" s="222"/>
      <c r="V123" s="222"/>
      <c r="W123" s="222"/>
      <c r="X123" s="222"/>
      <c r="Y123" s="222"/>
      <c r="Z123" s="212"/>
      <c r="AA123" s="212"/>
      <c r="AB123" s="212"/>
      <c r="AC123" s="212"/>
      <c r="AD123" s="212"/>
      <c r="AE123" s="212"/>
      <c r="AF123" s="212"/>
      <c r="AG123" s="212" t="s">
        <v>288</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49" t="s">
        <v>2250</v>
      </c>
      <c r="D124" s="226"/>
      <c r="E124" s="227">
        <v>137.74</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288</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49" t="s">
        <v>2251</v>
      </c>
      <c r="D125" s="226"/>
      <c r="E125" s="227">
        <v>137.59800000000001</v>
      </c>
      <c r="F125" s="222"/>
      <c r="G125" s="222"/>
      <c r="H125" s="222"/>
      <c r="I125" s="222"/>
      <c r="J125" s="222"/>
      <c r="K125" s="222"/>
      <c r="L125" s="222"/>
      <c r="M125" s="222"/>
      <c r="N125" s="221"/>
      <c r="O125" s="221"/>
      <c r="P125" s="221"/>
      <c r="Q125" s="221"/>
      <c r="R125" s="222"/>
      <c r="S125" s="222"/>
      <c r="T125" s="222"/>
      <c r="U125" s="222"/>
      <c r="V125" s="222"/>
      <c r="W125" s="222"/>
      <c r="X125" s="222"/>
      <c r="Y125" s="222"/>
      <c r="Z125" s="212"/>
      <c r="AA125" s="212"/>
      <c r="AB125" s="212"/>
      <c r="AC125" s="212"/>
      <c r="AD125" s="212"/>
      <c r="AE125" s="212"/>
      <c r="AF125" s="212"/>
      <c r="AG125" s="212" t="s">
        <v>288</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49" t="s">
        <v>2252</v>
      </c>
      <c r="D126" s="226"/>
      <c r="E126" s="227">
        <v>67.599999999999994</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49" t="s">
        <v>2253</v>
      </c>
      <c r="D127" s="226"/>
      <c r="E127" s="227">
        <v>66.739999999999995</v>
      </c>
      <c r="F127" s="222"/>
      <c r="G127" s="222"/>
      <c r="H127" s="222"/>
      <c r="I127" s="222"/>
      <c r="J127" s="222"/>
      <c r="K127" s="222"/>
      <c r="L127" s="222"/>
      <c r="M127" s="222"/>
      <c r="N127" s="221"/>
      <c r="O127" s="221"/>
      <c r="P127" s="221"/>
      <c r="Q127" s="221"/>
      <c r="R127" s="222"/>
      <c r="S127" s="222"/>
      <c r="T127" s="222"/>
      <c r="U127" s="222"/>
      <c r="V127" s="222"/>
      <c r="W127" s="222"/>
      <c r="X127" s="222"/>
      <c r="Y127" s="222"/>
      <c r="Z127" s="212"/>
      <c r="AA127" s="212"/>
      <c r="AB127" s="212"/>
      <c r="AC127" s="212"/>
      <c r="AD127" s="212"/>
      <c r="AE127" s="212"/>
      <c r="AF127" s="212"/>
      <c r="AG127" s="212" t="s">
        <v>288</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49" t="s">
        <v>2254</v>
      </c>
      <c r="D128" s="226"/>
      <c r="E128" s="227">
        <v>51.3</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288</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49" t="s">
        <v>2255</v>
      </c>
      <c r="D129" s="226"/>
      <c r="E129" s="227">
        <v>250</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22.5" outlineLevel="1" x14ac:dyDescent="0.2">
      <c r="A130" s="236">
        <v>24</v>
      </c>
      <c r="B130" s="237" t="s">
        <v>860</v>
      </c>
      <c r="C130" s="247" t="s">
        <v>861</v>
      </c>
      <c r="D130" s="238" t="s">
        <v>439</v>
      </c>
      <c r="E130" s="239">
        <v>6025.39</v>
      </c>
      <c r="F130" s="240"/>
      <c r="G130" s="241">
        <f>ROUND(E130*F130,2)</f>
        <v>0</v>
      </c>
      <c r="H130" s="240"/>
      <c r="I130" s="241">
        <f>ROUND(E130*H130,2)</f>
        <v>0</v>
      </c>
      <c r="J130" s="240"/>
      <c r="K130" s="241">
        <f>ROUND(E130*J130,2)</f>
        <v>0</v>
      </c>
      <c r="L130" s="241">
        <v>21</v>
      </c>
      <c r="M130" s="241">
        <f>G130*(1+L130/100)</f>
        <v>0</v>
      </c>
      <c r="N130" s="239">
        <v>9.5E-4</v>
      </c>
      <c r="O130" s="239">
        <f>ROUND(E130*N130,2)</f>
        <v>5.72</v>
      </c>
      <c r="P130" s="239">
        <v>0</v>
      </c>
      <c r="Q130" s="239">
        <f>ROUND(E130*P130,2)</f>
        <v>0</v>
      </c>
      <c r="R130" s="241" t="s">
        <v>836</v>
      </c>
      <c r="S130" s="241" t="s">
        <v>280</v>
      </c>
      <c r="T130" s="242" t="s">
        <v>441</v>
      </c>
      <c r="U130" s="222">
        <v>7.0000000000000001E-3</v>
      </c>
      <c r="V130" s="222">
        <f>ROUND(E130*U130,2)</f>
        <v>42.18</v>
      </c>
      <c r="W130" s="222"/>
      <c r="X130" s="222" t="s">
        <v>399</v>
      </c>
      <c r="Y130" s="222" t="s">
        <v>283</v>
      </c>
      <c r="Z130" s="212"/>
      <c r="AA130" s="212"/>
      <c r="AB130" s="212"/>
      <c r="AC130" s="212"/>
      <c r="AD130" s="212"/>
      <c r="AE130" s="212"/>
      <c r="AF130" s="212"/>
      <c r="AG130" s="212" t="s">
        <v>400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64" t="s">
        <v>837</v>
      </c>
      <c r="D131" s="256"/>
      <c r="E131" s="256"/>
      <c r="F131" s="256"/>
      <c r="G131" s="256"/>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448</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49" t="s">
        <v>2256</v>
      </c>
      <c r="D132" s="226"/>
      <c r="E132" s="227">
        <v>6025.39</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288</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22.5" outlineLevel="1" x14ac:dyDescent="0.2">
      <c r="A133" s="257">
        <v>25</v>
      </c>
      <c r="B133" s="258" t="s">
        <v>865</v>
      </c>
      <c r="C133" s="265" t="s">
        <v>866</v>
      </c>
      <c r="D133" s="259" t="s">
        <v>439</v>
      </c>
      <c r="E133" s="260">
        <v>1205.078</v>
      </c>
      <c r="F133" s="261"/>
      <c r="G133" s="262">
        <f>ROUND(E133*F133,2)</f>
        <v>0</v>
      </c>
      <c r="H133" s="261"/>
      <c r="I133" s="262">
        <f>ROUND(E133*H133,2)</f>
        <v>0</v>
      </c>
      <c r="J133" s="261"/>
      <c r="K133" s="262">
        <f>ROUND(E133*J133,2)</f>
        <v>0</v>
      </c>
      <c r="L133" s="262">
        <v>21</v>
      </c>
      <c r="M133" s="262">
        <f>G133*(1+L133/100)</f>
        <v>0</v>
      </c>
      <c r="N133" s="260">
        <v>0</v>
      </c>
      <c r="O133" s="260">
        <f>ROUND(E133*N133,2)</f>
        <v>0</v>
      </c>
      <c r="P133" s="260">
        <v>0</v>
      </c>
      <c r="Q133" s="260">
        <f>ROUND(E133*P133,2)</f>
        <v>0</v>
      </c>
      <c r="R133" s="262" t="s">
        <v>836</v>
      </c>
      <c r="S133" s="262" t="s">
        <v>280</v>
      </c>
      <c r="T133" s="263" t="s">
        <v>441</v>
      </c>
      <c r="U133" s="222">
        <v>0.11700000000000001</v>
      </c>
      <c r="V133" s="222">
        <f>ROUND(E133*U133,2)</f>
        <v>140.99</v>
      </c>
      <c r="W133" s="222"/>
      <c r="X133" s="222" t="s">
        <v>399</v>
      </c>
      <c r="Y133" s="222" t="s">
        <v>283</v>
      </c>
      <c r="Z133" s="212"/>
      <c r="AA133" s="212"/>
      <c r="AB133" s="212"/>
      <c r="AC133" s="212"/>
      <c r="AD133" s="212"/>
      <c r="AE133" s="212"/>
      <c r="AF133" s="212"/>
      <c r="AG133" s="212" t="s">
        <v>400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36">
        <v>26</v>
      </c>
      <c r="B134" s="237" t="s">
        <v>2257</v>
      </c>
      <c r="C134" s="247" t="s">
        <v>2258</v>
      </c>
      <c r="D134" s="238" t="s">
        <v>439</v>
      </c>
      <c r="E134" s="239">
        <v>18</v>
      </c>
      <c r="F134" s="240"/>
      <c r="G134" s="241">
        <f>ROUND(E134*F134,2)</f>
        <v>0</v>
      </c>
      <c r="H134" s="240"/>
      <c r="I134" s="241">
        <f>ROUND(E134*H134,2)</f>
        <v>0</v>
      </c>
      <c r="J134" s="240"/>
      <c r="K134" s="241">
        <f>ROUND(E134*J134,2)</f>
        <v>0</v>
      </c>
      <c r="L134" s="241">
        <v>21</v>
      </c>
      <c r="M134" s="241">
        <f>G134*(1+L134/100)</f>
        <v>0</v>
      </c>
      <c r="N134" s="239">
        <v>1.2099999999999999E-3</v>
      </c>
      <c r="O134" s="239">
        <f>ROUND(E134*N134,2)</f>
        <v>0.02</v>
      </c>
      <c r="P134" s="239">
        <v>0</v>
      </c>
      <c r="Q134" s="239">
        <f>ROUND(E134*P134,2)</f>
        <v>0</v>
      </c>
      <c r="R134" s="241" t="s">
        <v>836</v>
      </c>
      <c r="S134" s="241" t="s">
        <v>280</v>
      </c>
      <c r="T134" s="242" t="s">
        <v>441</v>
      </c>
      <c r="U134" s="222">
        <v>0.17699999999999999</v>
      </c>
      <c r="V134" s="222">
        <f>ROUND(E134*U134,2)</f>
        <v>3.19</v>
      </c>
      <c r="W134" s="222"/>
      <c r="X134" s="222" t="s">
        <v>399</v>
      </c>
      <c r="Y134" s="222" t="s">
        <v>283</v>
      </c>
      <c r="Z134" s="212"/>
      <c r="AA134" s="212"/>
      <c r="AB134" s="212"/>
      <c r="AC134" s="212"/>
      <c r="AD134" s="212"/>
      <c r="AE134" s="212"/>
      <c r="AF134" s="212"/>
      <c r="AG134" s="212" t="s">
        <v>400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49" t="s">
        <v>2259</v>
      </c>
      <c r="D135" s="226"/>
      <c r="E135" s="227">
        <v>18</v>
      </c>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288</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x14ac:dyDescent="0.2">
      <c r="A136" s="229" t="s">
        <v>275</v>
      </c>
      <c r="B136" s="230" t="s">
        <v>168</v>
      </c>
      <c r="C136" s="246" t="s">
        <v>169</v>
      </c>
      <c r="D136" s="231"/>
      <c r="E136" s="232"/>
      <c r="F136" s="233"/>
      <c r="G136" s="233">
        <f>SUMIF(AG137:AG140,"&lt;&gt;NOR",G137:G140)</f>
        <v>0</v>
      </c>
      <c r="H136" s="233"/>
      <c r="I136" s="233">
        <f>SUM(I137:I140)</f>
        <v>0</v>
      </c>
      <c r="J136" s="233"/>
      <c r="K136" s="233">
        <f>SUM(K137:K140)</f>
        <v>0</v>
      </c>
      <c r="L136" s="233"/>
      <c r="M136" s="233">
        <f>SUM(M137:M140)</f>
        <v>0</v>
      </c>
      <c r="N136" s="232"/>
      <c r="O136" s="232">
        <f>SUM(O137:O140)</f>
        <v>0</v>
      </c>
      <c r="P136" s="232"/>
      <c r="Q136" s="232">
        <f>SUM(Q137:Q140)</f>
        <v>0</v>
      </c>
      <c r="R136" s="233"/>
      <c r="S136" s="233"/>
      <c r="T136" s="234"/>
      <c r="U136" s="228"/>
      <c r="V136" s="228">
        <f>SUM(V137:V140)</f>
        <v>83.66</v>
      </c>
      <c r="W136" s="228"/>
      <c r="X136" s="228"/>
      <c r="Y136" s="228"/>
      <c r="AG136" t="s">
        <v>276</v>
      </c>
    </row>
    <row r="137" spans="1:60" ht="56.25" outlineLevel="1" x14ac:dyDescent="0.2">
      <c r="A137" s="236">
        <v>27</v>
      </c>
      <c r="B137" s="237" t="s">
        <v>879</v>
      </c>
      <c r="C137" s="247" t="s">
        <v>880</v>
      </c>
      <c r="D137" s="238" t="s">
        <v>439</v>
      </c>
      <c r="E137" s="239">
        <v>55</v>
      </c>
      <c r="F137" s="240"/>
      <c r="G137" s="241">
        <f>ROUND(E137*F137,2)</f>
        <v>0</v>
      </c>
      <c r="H137" s="240"/>
      <c r="I137" s="241">
        <f>ROUND(E137*H137,2)</f>
        <v>0</v>
      </c>
      <c r="J137" s="240"/>
      <c r="K137" s="241">
        <f>ROUND(E137*J137,2)</f>
        <v>0</v>
      </c>
      <c r="L137" s="241">
        <v>21</v>
      </c>
      <c r="M137" s="241">
        <f>G137*(1+L137/100)</f>
        <v>0</v>
      </c>
      <c r="N137" s="239">
        <v>4.0000000000000003E-5</v>
      </c>
      <c r="O137" s="239">
        <f>ROUND(E137*N137,2)</f>
        <v>0</v>
      </c>
      <c r="P137" s="239">
        <v>0</v>
      </c>
      <c r="Q137" s="239">
        <f>ROUND(E137*P137,2)</f>
        <v>0</v>
      </c>
      <c r="R137" s="241" t="s">
        <v>472</v>
      </c>
      <c r="S137" s="241" t="s">
        <v>280</v>
      </c>
      <c r="T137" s="242" t="s">
        <v>441</v>
      </c>
      <c r="U137" s="222">
        <v>0.308</v>
      </c>
      <c r="V137" s="222">
        <f>ROUND(E137*U137,2)</f>
        <v>16.940000000000001</v>
      </c>
      <c r="W137" s="222"/>
      <c r="X137" s="222" t="s">
        <v>399</v>
      </c>
      <c r="Y137" s="222" t="s">
        <v>283</v>
      </c>
      <c r="Z137" s="212"/>
      <c r="AA137" s="212"/>
      <c r="AB137" s="212"/>
      <c r="AC137" s="212"/>
      <c r="AD137" s="212"/>
      <c r="AE137" s="212"/>
      <c r="AF137" s="212"/>
      <c r="AG137" s="212" t="s">
        <v>400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
      <c r="A138" s="219"/>
      <c r="B138" s="220"/>
      <c r="C138" s="249" t="s">
        <v>2260</v>
      </c>
      <c r="D138" s="226"/>
      <c r="E138" s="227">
        <v>55</v>
      </c>
      <c r="F138" s="222"/>
      <c r="G138" s="222"/>
      <c r="H138" s="222"/>
      <c r="I138" s="222"/>
      <c r="J138" s="222"/>
      <c r="K138" s="222"/>
      <c r="L138" s="222"/>
      <c r="M138" s="222"/>
      <c r="N138" s="221"/>
      <c r="O138" s="221"/>
      <c r="P138" s="221"/>
      <c r="Q138" s="221"/>
      <c r="R138" s="222"/>
      <c r="S138" s="222"/>
      <c r="T138" s="222"/>
      <c r="U138" s="222"/>
      <c r="V138" s="222"/>
      <c r="W138" s="222"/>
      <c r="X138" s="222"/>
      <c r="Y138" s="222"/>
      <c r="Z138" s="212"/>
      <c r="AA138" s="212"/>
      <c r="AB138" s="212"/>
      <c r="AC138" s="212"/>
      <c r="AD138" s="212"/>
      <c r="AE138" s="212"/>
      <c r="AF138" s="212"/>
      <c r="AG138" s="212" t="s">
        <v>288</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ht="33.75" outlineLevel="1" x14ac:dyDescent="0.2">
      <c r="A139" s="236">
        <v>28</v>
      </c>
      <c r="B139" s="237" t="s">
        <v>2261</v>
      </c>
      <c r="C139" s="247" t="s">
        <v>2262</v>
      </c>
      <c r="D139" s="238" t="s">
        <v>439</v>
      </c>
      <c r="E139" s="239">
        <v>480</v>
      </c>
      <c r="F139" s="240"/>
      <c r="G139" s="241">
        <f>ROUND(E139*F139,2)</f>
        <v>0</v>
      </c>
      <c r="H139" s="240"/>
      <c r="I139" s="241">
        <f>ROUND(E139*H139,2)</f>
        <v>0</v>
      </c>
      <c r="J139" s="240"/>
      <c r="K139" s="241">
        <f>ROUND(E139*J139,2)</f>
        <v>0</v>
      </c>
      <c r="L139" s="241">
        <v>21</v>
      </c>
      <c r="M139" s="241">
        <f>G139*(1+L139/100)</f>
        <v>0</v>
      </c>
      <c r="N139" s="239">
        <v>0</v>
      </c>
      <c r="O139" s="239">
        <f>ROUND(E139*N139,2)</f>
        <v>0</v>
      </c>
      <c r="P139" s="239">
        <v>0</v>
      </c>
      <c r="Q139" s="239">
        <f>ROUND(E139*P139,2)</f>
        <v>0</v>
      </c>
      <c r="R139" s="241" t="s">
        <v>472</v>
      </c>
      <c r="S139" s="241" t="s">
        <v>280</v>
      </c>
      <c r="T139" s="242" t="s">
        <v>441</v>
      </c>
      <c r="U139" s="222">
        <v>0.13900000000000001</v>
      </c>
      <c r="V139" s="222">
        <f>ROUND(E139*U139,2)</f>
        <v>66.72</v>
      </c>
      <c r="W139" s="222"/>
      <c r="X139" s="222" t="s">
        <v>399</v>
      </c>
      <c r="Y139" s="222" t="s">
        <v>283</v>
      </c>
      <c r="Z139" s="212"/>
      <c r="AA139" s="212"/>
      <c r="AB139" s="212"/>
      <c r="AC139" s="212"/>
      <c r="AD139" s="212"/>
      <c r="AE139" s="212"/>
      <c r="AF139" s="212"/>
      <c r="AG139" s="212" t="s">
        <v>400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49" t="s">
        <v>2263</v>
      </c>
      <c r="D140" s="226"/>
      <c r="E140" s="227">
        <v>480</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288</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x14ac:dyDescent="0.2">
      <c r="A141" s="229" t="s">
        <v>275</v>
      </c>
      <c r="B141" s="230" t="s">
        <v>170</v>
      </c>
      <c r="C141" s="246" t="s">
        <v>171</v>
      </c>
      <c r="D141" s="231"/>
      <c r="E141" s="232"/>
      <c r="F141" s="233"/>
      <c r="G141" s="233">
        <f>SUMIF(AG142:AG160,"&lt;&gt;NOR",G142:G160)</f>
        <v>0</v>
      </c>
      <c r="H141" s="233"/>
      <c r="I141" s="233">
        <f>SUM(I142:I160)</f>
        <v>0</v>
      </c>
      <c r="J141" s="233"/>
      <c r="K141" s="233">
        <f>SUM(K142:K160)</f>
        <v>0</v>
      </c>
      <c r="L141" s="233"/>
      <c r="M141" s="233">
        <f>SUM(M142:M160)</f>
        <v>0</v>
      </c>
      <c r="N141" s="232"/>
      <c r="O141" s="232">
        <f>SUM(O142:O160)</f>
        <v>0</v>
      </c>
      <c r="P141" s="232"/>
      <c r="Q141" s="232">
        <f>SUM(Q142:Q160)</f>
        <v>87.09</v>
      </c>
      <c r="R141" s="233"/>
      <c r="S141" s="233"/>
      <c r="T141" s="234"/>
      <c r="U141" s="228"/>
      <c r="V141" s="228">
        <f>SUM(V142:V160)</f>
        <v>502.31</v>
      </c>
      <c r="W141" s="228"/>
      <c r="X141" s="228"/>
      <c r="Y141" s="228"/>
      <c r="AG141" t="s">
        <v>276</v>
      </c>
    </row>
    <row r="142" spans="1:60" outlineLevel="1" x14ac:dyDescent="0.2">
      <c r="A142" s="236">
        <v>29</v>
      </c>
      <c r="B142" s="237" t="s">
        <v>2264</v>
      </c>
      <c r="C142" s="247" t="s">
        <v>2265</v>
      </c>
      <c r="D142" s="238" t="s">
        <v>564</v>
      </c>
      <c r="E142" s="239">
        <v>6.34</v>
      </c>
      <c r="F142" s="240"/>
      <c r="G142" s="241">
        <f>ROUND(E142*F142,2)</f>
        <v>0</v>
      </c>
      <c r="H142" s="240"/>
      <c r="I142" s="241">
        <f>ROUND(E142*H142,2)</f>
        <v>0</v>
      </c>
      <c r="J142" s="240"/>
      <c r="K142" s="241">
        <f>ROUND(E142*J142,2)</f>
        <v>0</v>
      </c>
      <c r="L142" s="241">
        <v>21</v>
      </c>
      <c r="M142" s="241">
        <f>G142*(1+L142/100)</f>
        <v>0</v>
      </c>
      <c r="N142" s="239">
        <v>0</v>
      </c>
      <c r="O142" s="239">
        <f>ROUND(E142*N142,2)</f>
        <v>0</v>
      </c>
      <c r="P142" s="239">
        <v>1.507E-2</v>
      </c>
      <c r="Q142" s="239">
        <f>ROUND(E142*P142,2)</f>
        <v>0.1</v>
      </c>
      <c r="R142" s="241" t="s">
        <v>892</v>
      </c>
      <c r="S142" s="241" t="s">
        <v>280</v>
      </c>
      <c r="T142" s="242" t="s">
        <v>441</v>
      </c>
      <c r="U142" s="222">
        <v>0.11</v>
      </c>
      <c r="V142" s="222">
        <f>ROUND(E142*U142,2)</f>
        <v>0.7</v>
      </c>
      <c r="W142" s="222"/>
      <c r="X142" s="222" t="s">
        <v>399</v>
      </c>
      <c r="Y142" s="222" t="s">
        <v>283</v>
      </c>
      <c r="Z142" s="212"/>
      <c r="AA142" s="212"/>
      <c r="AB142" s="212"/>
      <c r="AC142" s="212"/>
      <c r="AD142" s="212"/>
      <c r="AE142" s="212"/>
      <c r="AF142" s="212"/>
      <c r="AG142" s="212" t="s">
        <v>400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49" t="s">
        <v>2266</v>
      </c>
      <c r="D143" s="226"/>
      <c r="E143" s="227">
        <v>6.34</v>
      </c>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288</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36">
        <v>30</v>
      </c>
      <c r="B144" s="237" t="s">
        <v>2267</v>
      </c>
      <c r="C144" s="247" t="s">
        <v>2268</v>
      </c>
      <c r="D144" s="238" t="s">
        <v>564</v>
      </c>
      <c r="E144" s="239">
        <v>5.7</v>
      </c>
      <c r="F144" s="240"/>
      <c r="G144" s="241">
        <f>ROUND(E144*F144,2)</f>
        <v>0</v>
      </c>
      <c r="H144" s="240"/>
      <c r="I144" s="241">
        <f>ROUND(E144*H144,2)</f>
        <v>0</v>
      </c>
      <c r="J144" s="240"/>
      <c r="K144" s="241">
        <f>ROUND(E144*J144,2)</f>
        <v>0</v>
      </c>
      <c r="L144" s="241">
        <v>21</v>
      </c>
      <c r="M144" s="241">
        <f>G144*(1+L144/100)</f>
        <v>0</v>
      </c>
      <c r="N144" s="239">
        <v>4.8999999999999998E-4</v>
      </c>
      <c r="O144" s="239">
        <f>ROUND(E144*N144,2)</f>
        <v>0</v>
      </c>
      <c r="P144" s="239">
        <v>8.9999999999999993E-3</v>
      </c>
      <c r="Q144" s="239">
        <f>ROUND(E144*P144,2)</f>
        <v>0.05</v>
      </c>
      <c r="R144" s="241" t="s">
        <v>892</v>
      </c>
      <c r="S144" s="241" t="s">
        <v>280</v>
      </c>
      <c r="T144" s="242" t="s">
        <v>441</v>
      </c>
      <c r="U144" s="222">
        <v>0.247</v>
      </c>
      <c r="V144" s="222">
        <f>ROUND(E144*U144,2)</f>
        <v>1.41</v>
      </c>
      <c r="W144" s="222"/>
      <c r="X144" s="222" t="s">
        <v>399</v>
      </c>
      <c r="Y144" s="222" t="s">
        <v>283</v>
      </c>
      <c r="Z144" s="212"/>
      <c r="AA144" s="212"/>
      <c r="AB144" s="212"/>
      <c r="AC144" s="212"/>
      <c r="AD144" s="212"/>
      <c r="AE144" s="212"/>
      <c r="AF144" s="212"/>
      <c r="AG144" s="212" t="s">
        <v>400</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48" t="s">
        <v>961</v>
      </c>
      <c r="D145" s="244"/>
      <c r="E145" s="244"/>
      <c r="F145" s="244"/>
      <c r="G145" s="244"/>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286</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49" t="s">
        <v>2269</v>
      </c>
      <c r="D146" s="226"/>
      <c r="E146" s="227">
        <v>5.7</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36">
        <v>31</v>
      </c>
      <c r="B147" s="237" t="s">
        <v>997</v>
      </c>
      <c r="C147" s="247" t="s">
        <v>998</v>
      </c>
      <c r="D147" s="238" t="s">
        <v>439</v>
      </c>
      <c r="E147" s="239">
        <v>1190.9449999999999</v>
      </c>
      <c r="F147" s="240"/>
      <c r="G147" s="241">
        <f>ROUND(E147*F147,2)</f>
        <v>0</v>
      </c>
      <c r="H147" s="240"/>
      <c r="I147" s="241">
        <f>ROUND(E147*H147,2)</f>
        <v>0</v>
      </c>
      <c r="J147" s="240"/>
      <c r="K147" s="241">
        <f>ROUND(E147*J147,2)</f>
        <v>0</v>
      </c>
      <c r="L147" s="241">
        <v>21</v>
      </c>
      <c r="M147" s="241">
        <f>G147*(1+L147/100)</f>
        <v>0</v>
      </c>
      <c r="N147" s="239">
        <v>0</v>
      </c>
      <c r="O147" s="239">
        <f>ROUND(E147*N147,2)</f>
        <v>0</v>
      </c>
      <c r="P147" s="239">
        <v>5.8999999999999997E-2</v>
      </c>
      <c r="Q147" s="239">
        <f>ROUND(E147*P147,2)</f>
        <v>70.27</v>
      </c>
      <c r="R147" s="241" t="s">
        <v>892</v>
      </c>
      <c r="S147" s="241" t="s">
        <v>280</v>
      </c>
      <c r="T147" s="242" t="s">
        <v>441</v>
      </c>
      <c r="U147" s="222">
        <v>0.2</v>
      </c>
      <c r="V147" s="222">
        <f>ROUND(E147*U147,2)</f>
        <v>238.19</v>
      </c>
      <c r="W147" s="222"/>
      <c r="X147" s="222" t="s">
        <v>399</v>
      </c>
      <c r="Y147" s="222" t="s">
        <v>283</v>
      </c>
      <c r="Z147" s="212"/>
      <c r="AA147" s="212"/>
      <c r="AB147" s="212"/>
      <c r="AC147" s="212"/>
      <c r="AD147" s="212"/>
      <c r="AE147" s="212"/>
      <c r="AF147" s="212"/>
      <c r="AG147" s="212" t="s">
        <v>400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49" t="s">
        <v>2270</v>
      </c>
      <c r="D148" s="226"/>
      <c r="E148" s="227">
        <v>1039.5105000000001</v>
      </c>
      <c r="F148" s="222"/>
      <c r="G148" s="222"/>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288</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49" t="s">
        <v>2271</v>
      </c>
      <c r="D149" s="226"/>
      <c r="E149" s="227">
        <v>68.52</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288</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49" t="s">
        <v>2272</v>
      </c>
      <c r="D150" s="226"/>
      <c r="E150" s="227">
        <v>50.8735</v>
      </c>
      <c r="F150" s="222"/>
      <c r="G150" s="222"/>
      <c r="H150" s="222"/>
      <c r="I150" s="222"/>
      <c r="J150" s="222"/>
      <c r="K150" s="222"/>
      <c r="L150" s="222"/>
      <c r="M150" s="222"/>
      <c r="N150" s="221"/>
      <c r="O150" s="221"/>
      <c r="P150" s="221"/>
      <c r="Q150" s="221"/>
      <c r="R150" s="222"/>
      <c r="S150" s="222"/>
      <c r="T150" s="222"/>
      <c r="U150" s="222"/>
      <c r="V150" s="222"/>
      <c r="W150" s="222"/>
      <c r="X150" s="222"/>
      <c r="Y150" s="222"/>
      <c r="Z150" s="212"/>
      <c r="AA150" s="212"/>
      <c r="AB150" s="212"/>
      <c r="AC150" s="212"/>
      <c r="AD150" s="212"/>
      <c r="AE150" s="212"/>
      <c r="AF150" s="212"/>
      <c r="AG150" s="212" t="s">
        <v>288</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49" t="s">
        <v>2273</v>
      </c>
      <c r="D151" s="226"/>
      <c r="E151" s="227">
        <v>3.5175000000000001</v>
      </c>
      <c r="F151" s="222"/>
      <c r="G151" s="222"/>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288</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49" t="s">
        <v>2274</v>
      </c>
      <c r="D152" s="226"/>
      <c r="E152" s="227">
        <v>10.922499999999999</v>
      </c>
      <c r="F152" s="222"/>
      <c r="G152" s="222"/>
      <c r="H152" s="222"/>
      <c r="I152" s="222"/>
      <c r="J152" s="222"/>
      <c r="K152" s="222"/>
      <c r="L152" s="222"/>
      <c r="M152" s="222"/>
      <c r="N152" s="221"/>
      <c r="O152" s="221"/>
      <c r="P152" s="221"/>
      <c r="Q152" s="221"/>
      <c r="R152" s="222"/>
      <c r="S152" s="222"/>
      <c r="T152" s="222"/>
      <c r="U152" s="222"/>
      <c r="V152" s="222"/>
      <c r="W152" s="222"/>
      <c r="X152" s="222"/>
      <c r="Y152" s="222"/>
      <c r="Z152" s="212"/>
      <c r="AA152" s="212"/>
      <c r="AB152" s="212"/>
      <c r="AC152" s="212"/>
      <c r="AD152" s="212"/>
      <c r="AE152" s="212"/>
      <c r="AF152" s="212"/>
      <c r="AG152" s="212" t="s">
        <v>288</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49" t="s">
        <v>2275</v>
      </c>
      <c r="D153" s="226"/>
      <c r="E153" s="227">
        <v>3.5790000000000002</v>
      </c>
      <c r="F153" s="222"/>
      <c r="G153" s="222"/>
      <c r="H153" s="222"/>
      <c r="I153" s="222"/>
      <c r="J153" s="222"/>
      <c r="K153" s="222"/>
      <c r="L153" s="222"/>
      <c r="M153" s="222"/>
      <c r="N153" s="221"/>
      <c r="O153" s="221"/>
      <c r="P153" s="221"/>
      <c r="Q153" s="221"/>
      <c r="R153" s="222"/>
      <c r="S153" s="222"/>
      <c r="T153" s="222"/>
      <c r="U153" s="222"/>
      <c r="V153" s="222"/>
      <c r="W153" s="222"/>
      <c r="X153" s="222"/>
      <c r="Y153" s="222"/>
      <c r="Z153" s="212"/>
      <c r="AA153" s="212"/>
      <c r="AB153" s="212"/>
      <c r="AC153" s="212"/>
      <c r="AD153" s="212"/>
      <c r="AE153" s="212"/>
      <c r="AF153" s="212"/>
      <c r="AG153" s="212" t="s">
        <v>288</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49" t="s">
        <v>2276</v>
      </c>
      <c r="D154" s="226"/>
      <c r="E154" s="227">
        <v>4.8600000000000003</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49" t="s">
        <v>2277</v>
      </c>
      <c r="D155" s="226"/>
      <c r="E155" s="227">
        <v>3.4119999999999999</v>
      </c>
      <c r="F155" s="222"/>
      <c r="G155" s="222"/>
      <c r="H155" s="222"/>
      <c r="I155" s="222"/>
      <c r="J155" s="222"/>
      <c r="K155" s="222"/>
      <c r="L155" s="222"/>
      <c r="M155" s="222"/>
      <c r="N155" s="221"/>
      <c r="O155" s="221"/>
      <c r="P155" s="221"/>
      <c r="Q155" s="221"/>
      <c r="R155" s="222"/>
      <c r="S155" s="222"/>
      <c r="T155" s="222"/>
      <c r="U155" s="222"/>
      <c r="V155" s="222"/>
      <c r="W155" s="222"/>
      <c r="X155" s="222"/>
      <c r="Y155" s="222"/>
      <c r="Z155" s="212"/>
      <c r="AA155" s="212"/>
      <c r="AB155" s="212"/>
      <c r="AC155" s="212"/>
      <c r="AD155" s="212"/>
      <c r="AE155" s="212"/>
      <c r="AF155" s="212"/>
      <c r="AG155" s="212" t="s">
        <v>288</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49" t="s">
        <v>2278</v>
      </c>
      <c r="D156" s="226"/>
      <c r="E156" s="227">
        <v>1.05</v>
      </c>
      <c r="F156" s="222"/>
      <c r="G156" s="222"/>
      <c r="H156" s="222"/>
      <c r="I156" s="222"/>
      <c r="J156" s="222"/>
      <c r="K156" s="222"/>
      <c r="L156" s="222"/>
      <c r="M156" s="222"/>
      <c r="N156" s="221"/>
      <c r="O156" s="221"/>
      <c r="P156" s="221"/>
      <c r="Q156" s="221"/>
      <c r="R156" s="222"/>
      <c r="S156" s="222"/>
      <c r="T156" s="222"/>
      <c r="U156" s="222"/>
      <c r="V156" s="222"/>
      <c r="W156" s="222"/>
      <c r="X156" s="222"/>
      <c r="Y156" s="222"/>
      <c r="Z156" s="212"/>
      <c r="AA156" s="212"/>
      <c r="AB156" s="212"/>
      <c r="AC156" s="212"/>
      <c r="AD156" s="212"/>
      <c r="AE156" s="212"/>
      <c r="AF156" s="212"/>
      <c r="AG156" s="212" t="s">
        <v>288</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49" t="s">
        <v>2279</v>
      </c>
      <c r="D157" s="226"/>
      <c r="E157" s="227">
        <v>1.46</v>
      </c>
      <c r="F157" s="222"/>
      <c r="G157" s="222"/>
      <c r="H157" s="222"/>
      <c r="I157" s="222"/>
      <c r="J157" s="222"/>
      <c r="K157" s="222"/>
      <c r="L157" s="222"/>
      <c r="M157" s="222"/>
      <c r="N157" s="221"/>
      <c r="O157" s="221"/>
      <c r="P157" s="221"/>
      <c r="Q157" s="221"/>
      <c r="R157" s="222"/>
      <c r="S157" s="222"/>
      <c r="T157" s="222"/>
      <c r="U157" s="222"/>
      <c r="V157" s="222"/>
      <c r="W157" s="222"/>
      <c r="X157" s="222"/>
      <c r="Y157" s="222"/>
      <c r="Z157" s="212"/>
      <c r="AA157" s="212"/>
      <c r="AB157" s="212"/>
      <c r="AC157" s="212"/>
      <c r="AD157" s="212"/>
      <c r="AE157" s="212"/>
      <c r="AF157" s="212"/>
      <c r="AG157" s="212" t="s">
        <v>288</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49" t="s">
        <v>2280</v>
      </c>
      <c r="D158" s="226"/>
      <c r="E158" s="227">
        <v>3.24</v>
      </c>
      <c r="F158" s="222"/>
      <c r="G158" s="222"/>
      <c r="H158" s="222"/>
      <c r="I158" s="222"/>
      <c r="J158" s="222"/>
      <c r="K158" s="222"/>
      <c r="L158" s="222"/>
      <c r="M158" s="222"/>
      <c r="N158" s="221"/>
      <c r="O158" s="221"/>
      <c r="P158" s="221"/>
      <c r="Q158" s="221"/>
      <c r="R158" s="222"/>
      <c r="S158" s="222"/>
      <c r="T158" s="222"/>
      <c r="U158" s="222"/>
      <c r="V158" s="222"/>
      <c r="W158" s="222"/>
      <c r="X158" s="222"/>
      <c r="Y158" s="222"/>
      <c r="Z158" s="212"/>
      <c r="AA158" s="212"/>
      <c r="AB158" s="212"/>
      <c r="AC158" s="212"/>
      <c r="AD158" s="212"/>
      <c r="AE158" s="212"/>
      <c r="AF158" s="212"/>
      <c r="AG158" s="212" t="s">
        <v>288</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36">
        <v>32</v>
      </c>
      <c r="B159" s="237" t="s">
        <v>1000</v>
      </c>
      <c r="C159" s="247" t="s">
        <v>1001</v>
      </c>
      <c r="D159" s="238" t="s">
        <v>439</v>
      </c>
      <c r="E159" s="239">
        <v>1190.9449999999999</v>
      </c>
      <c r="F159" s="240"/>
      <c r="G159" s="241">
        <f>ROUND(E159*F159,2)</f>
        <v>0</v>
      </c>
      <c r="H159" s="240"/>
      <c r="I159" s="241">
        <f>ROUND(E159*H159,2)</f>
        <v>0</v>
      </c>
      <c r="J159" s="240"/>
      <c r="K159" s="241">
        <f>ROUND(E159*J159,2)</f>
        <v>0</v>
      </c>
      <c r="L159" s="241">
        <v>21</v>
      </c>
      <c r="M159" s="241">
        <f>G159*(1+L159/100)</f>
        <v>0</v>
      </c>
      <c r="N159" s="239">
        <v>0</v>
      </c>
      <c r="O159" s="239">
        <f>ROUND(E159*N159,2)</f>
        <v>0</v>
      </c>
      <c r="P159" s="239">
        <v>1.4E-2</v>
      </c>
      <c r="Q159" s="239">
        <f>ROUND(E159*P159,2)</f>
        <v>16.670000000000002</v>
      </c>
      <c r="R159" s="241" t="s">
        <v>892</v>
      </c>
      <c r="S159" s="241" t="s">
        <v>280</v>
      </c>
      <c r="T159" s="242" t="s">
        <v>441</v>
      </c>
      <c r="U159" s="222">
        <v>0.22</v>
      </c>
      <c r="V159" s="222">
        <f>ROUND(E159*U159,2)</f>
        <v>262.01</v>
      </c>
      <c r="W159" s="222"/>
      <c r="X159" s="222" t="s">
        <v>399</v>
      </c>
      <c r="Y159" s="222" t="s">
        <v>283</v>
      </c>
      <c r="Z159" s="212"/>
      <c r="AA159" s="212"/>
      <c r="AB159" s="212"/>
      <c r="AC159" s="212"/>
      <c r="AD159" s="212"/>
      <c r="AE159" s="212"/>
      <c r="AF159" s="212"/>
      <c r="AG159" s="212" t="s">
        <v>400</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49" t="s">
        <v>2281</v>
      </c>
      <c r="D160" s="226"/>
      <c r="E160" s="227">
        <v>1190.9449999999999</v>
      </c>
      <c r="F160" s="222"/>
      <c r="G160" s="222"/>
      <c r="H160" s="222"/>
      <c r="I160" s="222"/>
      <c r="J160" s="222"/>
      <c r="K160" s="222"/>
      <c r="L160" s="222"/>
      <c r="M160" s="222"/>
      <c r="N160" s="221"/>
      <c r="O160" s="221"/>
      <c r="P160" s="221"/>
      <c r="Q160" s="221"/>
      <c r="R160" s="222"/>
      <c r="S160" s="222"/>
      <c r="T160" s="222"/>
      <c r="U160" s="222"/>
      <c r="V160" s="222"/>
      <c r="W160" s="222"/>
      <c r="X160" s="222"/>
      <c r="Y160" s="222"/>
      <c r="Z160" s="212"/>
      <c r="AA160" s="212"/>
      <c r="AB160" s="212"/>
      <c r="AC160" s="212"/>
      <c r="AD160" s="212"/>
      <c r="AE160" s="212"/>
      <c r="AF160" s="212"/>
      <c r="AG160" s="212" t="s">
        <v>288</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x14ac:dyDescent="0.2">
      <c r="A161" s="229" t="s">
        <v>275</v>
      </c>
      <c r="B161" s="230" t="s">
        <v>174</v>
      </c>
      <c r="C161" s="246" t="s">
        <v>175</v>
      </c>
      <c r="D161" s="231"/>
      <c r="E161" s="232"/>
      <c r="F161" s="233"/>
      <c r="G161" s="233">
        <f>SUMIF(AG162:AG163,"&lt;&gt;NOR",G162:G163)</f>
        <v>0</v>
      </c>
      <c r="H161" s="233"/>
      <c r="I161" s="233">
        <f>SUM(I162:I163)</f>
        <v>0</v>
      </c>
      <c r="J161" s="233"/>
      <c r="K161" s="233">
        <f>SUM(K162:K163)</f>
        <v>0</v>
      </c>
      <c r="L161" s="233"/>
      <c r="M161" s="233">
        <f>SUM(M162:M163)</f>
        <v>0</v>
      </c>
      <c r="N161" s="232"/>
      <c r="O161" s="232">
        <f>SUM(O162:O163)</f>
        <v>0</v>
      </c>
      <c r="P161" s="232"/>
      <c r="Q161" s="232">
        <f>SUM(Q162:Q163)</f>
        <v>0</v>
      </c>
      <c r="R161" s="233"/>
      <c r="S161" s="233"/>
      <c r="T161" s="234"/>
      <c r="U161" s="228"/>
      <c r="V161" s="228">
        <f>SUM(V162:V163)</f>
        <v>196.09</v>
      </c>
      <c r="W161" s="228"/>
      <c r="X161" s="228"/>
      <c r="Y161" s="228"/>
      <c r="AG161" t="s">
        <v>276</v>
      </c>
    </row>
    <row r="162" spans="1:60" ht="22.5" outlineLevel="1" x14ac:dyDescent="0.2">
      <c r="A162" s="236">
        <v>33</v>
      </c>
      <c r="B162" s="237" t="s">
        <v>1014</v>
      </c>
      <c r="C162" s="247" t="s">
        <v>1015</v>
      </c>
      <c r="D162" s="238" t="s">
        <v>482</v>
      </c>
      <c r="E162" s="239">
        <v>76.090950000000007</v>
      </c>
      <c r="F162" s="240"/>
      <c r="G162" s="241">
        <f>ROUND(E162*F162,2)</f>
        <v>0</v>
      </c>
      <c r="H162" s="240"/>
      <c r="I162" s="241">
        <f>ROUND(E162*H162,2)</f>
        <v>0</v>
      </c>
      <c r="J162" s="240"/>
      <c r="K162" s="241">
        <f>ROUND(E162*J162,2)</f>
        <v>0</v>
      </c>
      <c r="L162" s="241">
        <v>21</v>
      </c>
      <c r="M162" s="241">
        <f>G162*(1+L162/100)</f>
        <v>0</v>
      </c>
      <c r="N162" s="239">
        <v>0</v>
      </c>
      <c r="O162" s="239">
        <f>ROUND(E162*N162,2)</f>
        <v>0</v>
      </c>
      <c r="P162" s="239">
        <v>0</v>
      </c>
      <c r="Q162" s="239">
        <f>ROUND(E162*P162,2)</f>
        <v>0</v>
      </c>
      <c r="R162" s="241" t="s">
        <v>493</v>
      </c>
      <c r="S162" s="241" t="s">
        <v>280</v>
      </c>
      <c r="T162" s="242" t="s">
        <v>441</v>
      </c>
      <c r="U162" s="222">
        <v>2.577</v>
      </c>
      <c r="V162" s="222">
        <f>ROUND(E162*U162,2)</f>
        <v>196.09</v>
      </c>
      <c r="W162" s="222"/>
      <c r="X162" s="222" t="s">
        <v>399</v>
      </c>
      <c r="Y162" s="222" t="s">
        <v>283</v>
      </c>
      <c r="Z162" s="212"/>
      <c r="AA162" s="212"/>
      <c r="AB162" s="212"/>
      <c r="AC162" s="212"/>
      <c r="AD162" s="212"/>
      <c r="AE162" s="212"/>
      <c r="AF162" s="212"/>
      <c r="AG162" s="212" t="s">
        <v>1016</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64" t="s">
        <v>1017</v>
      </c>
      <c r="D163" s="256"/>
      <c r="E163" s="256"/>
      <c r="F163" s="256"/>
      <c r="G163" s="256"/>
      <c r="H163" s="222"/>
      <c r="I163" s="222"/>
      <c r="J163" s="222"/>
      <c r="K163" s="222"/>
      <c r="L163" s="222"/>
      <c r="M163" s="222"/>
      <c r="N163" s="221"/>
      <c r="O163" s="221"/>
      <c r="P163" s="221"/>
      <c r="Q163" s="221"/>
      <c r="R163" s="222"/>
      <c r="S163" s="222"/>
      <c r="T163" s="222"/>
      <c r="U163" s="222"/>
      <c r="V163" s="222"/>
      <c r="W163" s="222"/>
      <c r="X163" s="222"/>
      <c r="Y163" s="222"/>
      <c r="Z163" s="212"/>
      <c r="AA163" s="212"/>
      <c r="AB163" s="212"/>
      <c r="AC163" s="212"/>
      <c r="AD163" s="212"/>
      <c r="AE163" s="212"/>
      <c r="AF163" s="212"/>
      <c r="AG163" s="212" t="s">
        <v>448</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x14ac:dyDescent="0.2">
      <c r="A164" s="229" t="s">
        <v>275</v>
      </c>
      <c r="B164" s="230" t="s">
        <v>177</v>
      </c>
      <c r="C164" s="246" t="s">
        <v>178</v>
      </c>
      <c r="D164" s="231"/>
      <c r="E164" s="232"/>
      <c r="F164" s="233"/>
      <c r="G164" s="233">
        <f>SUMIF(AG165:AG170,"&lt;&gt;NOR",G165:G170)</f>
        <v>0</v>
      </c>
      <c r="H164" s="233"/>
      <c r="I164" s="233">
        <f>SUM(I165:I170)</f>
        <v>0</v>
      </c>
      <c r="J164" s="233"/>
      <c r="K164" s="233">
        <f>SUM(K165:K170)</f>
        <v>0</v>
      </c>
      <c r="L164" s="233"/>
      <c r="M164" s="233">
        <f>SUM(M165:M170)</f>
        <v>0</v>
      </c>
      <c r="N164" s="232"/>
      <c r="O164" s="232">
        <f>SUM(O165:O170)</f>
        <v>0.04</v>
      </c>
      <c r="P164" s="232"/>
      <c r="Q164" s="232">
        <f>SUM(Q165:Q170)</f>
        <v>0</v>
      </c>
      <c r="R164" s="233"/>
      <c r="S164" s="233"/>
      <c r="T164" s="234"/>
      <c r="U164" s="228"/>
      <c r="V164" s="228">
        <f>SUM(V165:V170)</f>
        <v>15.46</v>
      </c>
      <c r="W164" s="228"/>
      <c r="X164" s="228"/>
      <c r="Y164" s="228"/>
      <c r="AG164" t="s">
        <v>276</v>
      </c>
    </row>
    <row r="165" spans="1:60" ht="22.5" outlineLevel="1" x14ac:dyDescent="0.2">
      <c r="A165" s="236">
        <v>34</v>
      </c>
      <c r="B165" s="237" t="s">
        <v>2282</v>
      </c>
      <c r="C165" s="247" t="s">
        <v>2283</v>
      </c>
      <c r="D165" s="238" t="s">
        <v>439</v>
      </c>
      <c r="E165" s="239">
        <v>45.456000000000003</v>
      </c>
      <c r="F165" s="240"/>
      <c r="G165" s="241">
        <f>ROUND(E165*F165,2)</f>
        <v>0</v>
      </c>
      <c r="H165" s="240"/>
      <c r="I165" s="241">
        <f>ROUND(E165*H165,2)</f>
        <v>0</v>
      </c>
      <c r="J165" s="240"/>
      <c r="K165" s="241">
        <f>ROUND(E165*J165,2)</f>
        <v>0</v>
      </c>
      <c r="L165" s="241">
        <v>21</v>
      </c>
      <c r="M165" s="241">
        <f>G165*(1+L165/100)</f>
        <v>0</v>
      </c>
      <c r="N165" s="239">
        <v>8.0000000000000007E-5</v>
      </c>
      <c r="O165" s="239">
        <f>ROUND(E165*N165,2)</f>
        <v>0</v>
      </c>
      <c r="P165" s="239">
        <v>0</v>
      </c>
      <c r="Q165" s="239">
        <f>ROUND(E165*P165,2)</f>
        <v>0</v>
      </c>
      <c r="R165" s="241" t="s">
        <v>1020</v>
      </c>
      <c r="S165" s="241" t="s">
        <v>280</v>
      </c>
      <c r="T165" s="242" t="s">
        <v>441</v>
      </c>
      <c r="U165" s="222">
        <v>0.34</v>
      </c>
      <c r="V165" s="222">
        <f>ROUND(E165*U165,2)</f>
        <v>15.46</v>
      </c>
      <c r="W165" s="222"/>
      <c r="X165" s="222" t="s">
        <v>399</v>
      </c>
      <c r="Y165" s="222" t="s">
        <v>283</v>
      </c>
      <c r="Z165" s="212"/>
      <c r="AA165" s="212"/>
      <c r="AB165" s="212"/>
      <c r="AC165" s="212"/>
      <c r="AD165" s="212"/>
      <c r="AE165" s="212"/>
      <c r="AF165" s="212"/>
      <c r="AG165" s="212" t="s">
        <v>400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2.5" outlineLevel="2" x14ac:dyDescent="0.2">
      <c r="A166" s="219"/>
      <c r="B166" s="220"/>
      <c r="C166" s="249" t="s">
        <v>2284</v>
      </c>
      <c r="D166" s="226"/>
      <c r="E166" s="227">
        <v>45.456000000000003</v>
      </c>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288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22.5" outlineLevel="1" x14ac:dyDescent="0.2">
      <c r="A167" s="236">
        <v>35</v>
      </c>
      <c r="B167" s="237" t="s">
        <v>2285</v>
      </c>
      <c r="C167" s="247" t="s">
        <v>2286</v>
      </c>
      <c r="D167" s="238" t="s">
        <v>439</v>
      </c>
      <c r="E167" s="239">
        <v>52.2744</v>
      </c>
      <c r="F167" s="240"/>
      <c r="G167" s="241">
        <f>ROUND(E167*F167,2)</f>
        <v>0</v>
      </c>
      <c r="H167" s="240"/>
      <c r="I167" s="241">
        <f>ROUND(E167*H167,2)</f>
        <v>0</v>
      </c>
      <c r="J167" s="240"/>
      <c r="K167" s="241">
        <f>ROUND(E167*J167,2)</f>
        <v>0</v>
      </c>
      <c r="L167" s="241">
        <v>21</v>
      </c>
      <c r="M167" s="241">
        <f>G167*(1+L167/100)</f>
        <v>0</v>
      </c>
      <c r="N167" s="239">
        <v>7.3999999999999999E-4</v>
      </c>
      <c r="O167" s="239">
        <f>ROUND(E167*N167,2)</f>
        <v>0.04</v>
      </c>
      <c r="P167" s="239">
        <v>0</v>
      </c>
      <c r="Q167" s="239">
        <f>ROUND(E167*P167,2)</f>
        <v>0</v>
      </c>
      <c r="R167" s="241" t="s">
        <v>889</v>
      </c>
      <c r="S167" s="241" t="s">
        <v>280</v>
      </c>
      <c r="T167" s="242" t="s">
        <v>441</v>
      </c>
      <c r="U167" s="222">
        <v>0</v>
      </c>
      <c r="V167" s="222">
        <f>ROUND(E167*U167,2)</f>
        <v>0</v>
      </c>
      <c r="W167" s="222"/>
      <c r="X167" s="222" t="s">
        <v>831</v>
      </c>
      <c r="Y167" s="222" t="s">
        <v>283</v>
      </c>
      <c r="Z167" s="212"/>
      <c r="AA167" s="212"/>
      <c r="AB167" s="212"/>
      <c r="AC167" s="212"/>
      <c r="AD167" s="212"/>
      <c r="AE167" s="212"/>
      <c r="AF167" s="212"/>
      <c r="AG167" s="212" t="s">
        <v>832</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ht="22.5" outlineLevel="2" x14ac:dyDescent="0.2">
      <c r="A168" s="219"/>
      <c r="B168" s="220"/>
      <c r="C168" s="249" t="s">
        <v>2287</v>
      </c>
      <c r="D168" s="226"/>
      <c r="E168" s="227">
        <v>52.2744</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288</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
      <c r="A169" s="236">
        <v>36</v>
      </c>
      <c r="B169" s="237" t="s">
        <v>2288</v>
      </c>
      <c r="C169" s="247" t="s">
        <v>2289</v>
      </c>
      <c r="D169" s="238" t="s">
        <v>0</v>
      </c>
      <c r="E169" s="239">
        <v>150.05029999999999</v>
      </c>
      <c r="F169" s="240"/>
      <c r="G169" s="241">
        <f>ROUND(E169*F169,2)</f>
        <v>0</v>
      </c>
      <c r="H169" s="240"/>
      <c r="I169" s="241">
        <f>ROUND(E169*H169,2)</f>
        <v>0</v>
      </c>
      <c r="J169" s="240"/>
      <c r="K169" s="241">
        <f>ROUND(E169*J169,2)</f>
        <v>0</v>
      </c>
      <c r="L169" s="241">
        <v>21</v>
      </c>
      <c r="M169" s="241">
        <f>G169*(1+L169/100)</f>
        <v>0</v>
      </c>
      <c r="N169" s="239">
        <v>0</v>
      </c>
      <c r="O169" s="239">
        <f>ROUND(E169*N169,2)</f>
        <v>0</v>
      </c>
      <c r="P169" s="239">
        <v>0</v>
      </c>
      <c r="Q169" s="239">
        <f>ROUND(E169*P169,2)</f>
        <v>0</v>
      </c>
      <c r="R169" s="241" t="s">
        <v>1020</v>
      </c>
      <c r="S169" s="241" t="s">
        <v>280</v>
      </c>
      <c r="T169" s="242" t="s">
        <v>441</v>
      </c>
      <c r="U169" s="222">
        <v>0</v>
      </c>
      <c r="V169" s="222">
        <f>ROUND(E169*U169,2)</f>
        <v>0</v>
      </c>
      <c r="W169" s="222"/>
      <c r="X169" s="222" t="s">
        <v>399</v>
      </c>
      <c r="Y169" s="222" t="s">
        <v>283</v>
      </c>
      <c r="Z169" s="212"/>
      <c r="AA169" s="212"/>
      <c r="AB169" s="212"/>
      <c r="AC169" s="212"/>
      <c r="AD169" s="212"/>
      <c r="AE169" s="212"/>
      <c r="AF169" s="212"/>
      <c r="AG169" s="212" t="s">
        <v>1036</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64" t="s">
        <v>1037</v>
      </c>
      <c r="D170" s="256"/>
      <c r="E170" s="256"/>
      <c r="F170" s="256"/>
      <c r="G170" s="256"/>
      <c r="H170" s="222"/>
      <c r="I170" s="222"/>
      <c r="J170" s="222"/>
      <c r="K170" s="222"/>
      <c r="L170" s="222"/>
      <c r="M170" s="222"/>
      <c r="N170" s="221"/>
      <c r="O170" s="221"/>
      <c r="P170" s="221"/>
      <c r="Q170" s="221"/>
      <c r="R170" s="222"/>
      <c r="S170" s="222"/>
      <c r="T170" s="222"/>
      <c r="U170" s="222"/>
      <c r="V170" s="222"/>
      <c r="W170" s="222"/>
      <c r="X170" s="222"/>
      <c r="Y170" s="222"/>
      <c r="Z170" s="212"/>
      <c r="AA170" s="212"/>
      <c r="AB170" s="212"/>
      <c r="AC170" s="212"/>
      <c r="AD170" s="212"/>
      <c r="AE170" s="212"/>
      <c r="AF170" s="212"/>
      <c r="AG170" s="212" t="s">
        <v>448</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x14ac:dyDescent="0.2">
      <c r="A171" s="229" t="s">
        <v>275</v>
      </c>
      <c r="B171" s="230" t="s">
        <v>181</v>
      </c>
      <c r="C171" s="246" t="s">
        <v>182</v>
      </c>
      <c r="D171" s="231"/>
      <c r="E171" s="232"/>
      <c r="F171" s="233"/>
      <c r="G171" s="233">
        <f>SUMIF(AG172:AG178,"&lt;&gt;NOR",G172:G178)</f>
        <v>0</v>
      </c>
      <c r="H171" s="233"/>
      <c r="I171" s="233">
        <f>SUM(I172:I178)</f>
        <v>0</v>
      </c>
      <c r="J171" s="233"/>
      <c r="K171" s="233">
        <f>SUM(K172:K178)</f>
        <v>0</v>
      </c>
      <c r="L171" s="233"/>
      <c r="M171" s="233">
        <f>SUM(M172:M178)</f>
        <v>0</v>
      </c>
      <c r="N171" s="232"/>
      <c r="O171" s="232">
        <f>SUM(O172:O178)</f>
        <v>0.83000000000000007</v>
      </c>
      <c r="P171" s="232"/>
      <c r="Q171" s="232">
        <f>SUM(Q172:Q178)</f>
        <v>0</v>
      </c>
      <c r="R171" s="233"/>
      <c r="S171" s="233"/>
      <c r="T171" s="234"/>
      <c r="U171" s="228"/>
      <c r="V171" s="228">
        <f>SUM(V172:V178)</f>
        <v>29.04</v>
      </c>
      <c r="W171" s="228"/>
      <c r="X171" s="228"/>
      <c r="Y171" s="228"/>
      <c r="AG171" t="s">
        <v>276</v>
      </c>
    </row>
    <row r="172" spans="1:60" outlineLevel="1" x14ac:dyDescent="0.2">
      <c r="A172" s="236">
        <v>37</v>
      </c>
      <c r="B172" s="237" t="s">
        <v>1950</v>
      </c>
      <c r="C172" s="247" t="s">
        <v>1951</v>
      </c>
      <c r="D172" s="238" t="s">
        <v>439</v>
      </c>
      <c r="E172" s="239">
        <v>103.70699999999999</v>
      </c>
      <c r="F172" s="240"/>
      <c r="G172" s="241">
        <f>ROUND(E172*F172,2)</f>
        <v>0</v>
      </c>
      <c r="H172" s="240"/>
      <c r="I172" s="241">
        <f>ROUND(E172*H172,2)</f>
        <v>0</v>
      </c>
      <c r="J172" s="240"/>
      <c r="K172" s="241">
        <f>ROUND(E172*J172,2)</f>
        <v>0</v>
      </c>
      <c r="L172" s="241">
        <v>21</v>
      </c>
      <c r="M172" s="241">
        <f>G172*(1+L172/100)</f>
        <v>0</v>
      </c>
      <c r="N172" s="239">
        <v>3.0000000000000001E-3</v>
      </c>
      <c r="O172" s="239">
        <f>ROUND(E172*N172,2)</f>
        <v>0.31</v>
      </c>
      <c r="P172" s="239">
        <v>0</v>
      </c>
      <c r="Q172" s="239">
        <f>ROUND(E172*P172,2)</f>
        <v>0</v>
      </c>
      <c r="R172" s="241" t="s">
        <v>1079</v>
      </c>
      <c r="S172" s="241" t="s">
        <v>280</v>
      </c>
      <c r="T172" s="242" t="s">
        <v>441</v>
      </c>
      <c r="U172" s="222">
        <v>0.28000000000000003</v>
      </c>
      <c r="V172" s="222">
        <f>ROUND(E172*U172,2)</f>
        <v>29.04</v>
      </c>
      <c r="W172" s="222"/>
      <c r="X172" s="222" t="s">
        <v>399</v>
      </c>
      <c r="Y172" s="222" t="s">
        <v>283</v>
      </c>
      <c r="Z172" s="212"/>
      <c r="AA172" s="212"/>
      <c r="AB172" s="212"/>
      <c r="AC172" s="212"/>
      <c r="AD172" s="212"/>
      <c r="AE172" s="212"/>
      <c r="AF172" s="212"/>
      <c r="AG172" s="212" t="s">
        <v>400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48" t="s">
        <v>1952</v>
      </c>
      <c r="D173" s="244"/>
      <c r="E173" s="244"/>
      <c r="F173" s="244"/>
      <c r="G173" s="244"/>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286</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43" t="str">
        <f>C173</f>
        <v>Očištění povrchu stěny od prachu, nařezání izolačních desek na požadovaný rozměr, nanesení lepicího tmelu, osazení desek.</v>
      </c>
      <c r="BB173" s="212"/>
      <c r="BC173" s="212"/>
      <c r="BD173" s="212"/>
      <c r="BE173" s="212"/>
      <c r="BF173" s="212"/>
      <c r="BG173" s="212"/>
      <c r="BH173" s="212"/>
    </row>
    <row r="174" spans="1:60" ht="22.5" outlineLevel="2" x14ac:dyDescent="0.2">
      <c r="A174" s="219"/>
      <c r="B174" s="220"/>
      <c r="C174" s="249" t="s">
        <v>2290</v>
      </c>
      <c r="D174" s="226"/>
      <c r="E174" s="227">
        <v>103.70699999999999</v>
      </c>
      <c r="F174" s="222"/>
      <c r="G174" s="222"/>
      <c r="H174" s="222"/>
      <c r="I174" s="222"/>
      <c r="J174" s="222"/>
      <c r="K174" s="222"/>
      <c r="L174" s="222"/>
      <c r="M174" s="222"/>
      <c r="N174" s="221"/>
      <c r="O174" s="221"/>
      <c r="P174" s="221"/>
      <c r="Q174" s="221"/>
      <c r="R174" s="222"/>
      <c r="S174" s="222"/>
      <c r="T174" s="222"/>
      <c r="U174" s="222"/>
      <c r="V174" s="222"/>
      <c r="W174" s="222"/>
      <c r="X174" s="222"/>
      <c r="Y174" s="222"/>
      <c r="Z174" s="212"/>
      <c r="AA174" s="212"/>
      <c r="AB174" s="212"/>
      <c r="AC174" s="212"/>
      <c r="AD174" s="212"/>
      <c r="AE174" s="212"/>
      <c r="AF174" s="212"/>
      <c r="AG174" s="212" t="s">
        <v>288</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ht="22.5" outlineLevel="1" x14ac:dyDescent="0.2">
      <c r="A175" s="236">
        <v>38</v>
      </c>
      <c r="B175" s="237" t="s">
        <v>2291</v>
      </c>
      <c r="C175" s="247" t="s">
        <v>2292</v>
      </c>
      <c r="D175" s="238" t="s">
        <v>439</v>
      </c>
      <c r="E175" s="239">
        <v>108.89234999999999</v>
      </c>
      <c r="F175" s="240"/>
      <c r="G175" s="241">
        <f>ROUND(E175*F175,2)</f>
        <v>0</v>
      </c>
      <c r="H175" s="240"/>
      <c r="I175" s="241">
        <f>ROUND(E175*H175,2)</f>
        <v>0</v>
      </c>
      <c r="J175" s="240"/>
      <c r="K175" s="241">
        <f>ROUND(E175*J175,2)</f>
        <v>0</v>
      </c>
      <c r="L175" s="241">
        <v>21</v>
      </c>
      <c r="M175" s="241">
        <f>G175*(1+L175/100)</f>
        <v>0</v>
      </c>
      <c r="N175" s="239">
        <v>4.7999999999999996E-3</v>
      </c>
      <c r="O175" s="239">
        <f>ROUND(E175*N175,2)</f>
        <v>0.52</v>
      </c>
      <c r="P175" s="239">
        <v>0</v>
      </c>
      <c r="Q175" s="239">
        <f>ROUND(E175*P175,2)</f>
        <v>0</v>
      </c>
      <c r="R175" s="241" t="s">
        <v>889</v>
      </c>
      <c r="S175" s="241" t="s">
        <v>280</v>
      </c>
      <c r="T175" s="242" t="s">
        <v>441</v>
      </c>
      <c r="U175" s="222">
        <v>0</v>
      </c>
      <c r="V175" s="222">
        <f>ROUND(E175*U175,2)</f>
        <v>0</v>
      </c>
      <c r="W175" s="222"/>
      <c r="X175" s="222" t="s">
        <v>831</v>
      </c>
      <c r="Y175" s="222" t="s">
        <v>283</v>
      </c>
      <c r="Z175" s="212"/>
      <c r="AA175" s="212"/>
      <c r="AB175" s="212"/>
      <c r="AC175" s="212"/>
      <c r="AD175" s="212"/>
      <c r="AE175" s="212"/>
      <c r="AF175" s="212"/>
      <c r="AG175" s="212" t="s">
        <v>832</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ht="22.5" outlineLevel="2" x14ac:dyDescent="0.2">
      <c r="A176" s="219"/>
      <c r="B176" s="220"/>
      <c r="C176" s="249" t="s">
        <v>2293</v>
      </c>
      <c r="D176" s="226"/>
      <c r="E176" s="227">
        <v>108.89234999999999</v>
      </c>
      <c r="F176" s="222"/>
      <c r="G176" s="222"/>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288</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36">
        <v>39</v>
      </c>
      <c r="B177" s="237" t="s">
        <v>2294</v>
      </c>
      <c r="C177" s="247" t="s">
        <v>2295</v>
      </c>
      <c r="D177" s="238" t="s">
        <v>0</v>
      </c>
      <c r="E177" s="239">
        <v>1048.1148000000001</v>
      </c>
      <c r="F177" s="240"/>
      <c r="G177" s="241">
        <f>ROUND(E177*F177,2)</f>
        <v>0</v>
      </c>
      <c r="H177" s="240"/>
      <c r="I177" s="241">
        <f>ROUND(E177*H177,2)</f>
        <v>0</v>
      </c>
      <c r="J177" s="240"/>
      <c r="K177" s="241">
        <f>ROUND(E177*J177,2)</f>
        <v>0</v>
      </c>
      <c r="L177" s="241">
        <v>21</v>
      </c>
      <c r="M177" s="241">
        <f>G177*(1+L177/100)</f>
        <v>0</v>
      </c>
      <c r="N177" s="239">
        <v>0</v>
      </c>
      <c r="O177" s="239">
        <f>ROUND(E177*N177,2)</f>
        <v>0</v>
      </c>
      <c r="P177" s="239">
        <v>0</v>
      </c>
      <c r="Q177" s="239">
        <f>ROUND(E177*P177,2)</f>
        <v>0</v>
      </c>
      <c r="R177" s="241" t="s">
        <v>1079</v>
      </c>
      <c r="S177" s="241" t="s">
        <v>280</v>
      </c>
      <c r="T177" s="242" t="s">
        <v>441</v>
      </c>
      <c r="U177" s="222">
        <v>0</v>
      </c>
      <c r="V177" s="222">
        <f>ROUND(E177*U177,2)</f>
        <v>0</v>
      </c>
      <c r="W177" s="222"/>
      <c r="X177" s="222" t="s">
        <v>399</v>
      </c>
      <c r="Y177" s="222" t="s">
        <v>283</v>
      </c>
      <c r="Z177" s="212"/>
      <c r="AA177" s="212"/>
      <c r="AB177" s="212"/>
      <c r="AC177" s="212"/>
      <c r="AD177" s="212"/>
      <c r="AE177" s="212"/>
      <c r="AF177" s="212"/>
      <c r="AG177" s="212" t="s">
        <v>1036</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64" t="s">
        <v>1076</v>
      </c>
      <c r="D178" s="256"/>
      <c r="E178" s="256"/>
      <c r="F178" s="256"/>
      <c r="G178" s="256"/>
      <c r="H178" s="222"/>
      <c r="I178" s="222"/>
      <c r="J178" s="222"/>
      <c r="K178" s="222"/>
      <c r="L178" s="222"/>
      <c r="M178" s="222"/>
      <c r="N178" s="221"/>
      <c r="O178" s="221"/>
      <c r="P178" s="221"/>
      <c r="Q178" s="221"/>
      <c r="R178" s="222"/>
      <c r="S178" s="222"/>
      <c r="T178" s="222"/>
      <c r="U178" s="222"/>
      <c r="V178" s="222"/>
      <c r="W178" s="222"/>
      <c r="X178" s="222"/>
      <c r="Y178" s="222"/>
      <c r="Z178" s="212"/>
      <c r="AA178" s="212"/>
      <c r="AB178" s="212"/>
      <c r="AC178" s="212"/>
      <c r="AD178" s="212"/>
      <c r="AE178" s="212"/>
      <c r="AF178" s="212"/>
      <c r="AG178" s="212" t="s">
        <v>448</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x14ac:dyDescent="0.2">
      <c r="A179" s="229" t="s">
        <v>275</v>
      </c>
      <c r="B179" s="230" t="s">
        <v>183</v>
      </c>
      <c r="C179" s="246" t="s">
        <v>184</v>
      </c>
      <c r="D179" s="231"/>
      <c r="E179" s="232"/>
      <c r="F179" s="233"/>
      <c r="G179" s="233">
        <f>SUMIF(AG180:AG183,"&lt;&gt;NOR",G180:G183)</f>
        <v>0</v>
      </c>
      <c r="H179" s="233"/>
      <c r="I179" s="233">
        <f>SUM(I180:I183)</f>
        <v>0</v>
      </c>
      <c r="J179" s="233"/>
      <c r="K179" s="233">
        <f>SUM(K180:K183)</f>
        <v>0</v>
      </c>
      <c r="L179" s="233"/>
      <c r="M179" s="233">
        <f>SUM(M180:M183)</f>
        <v>0</v>
      </c>
      <c r="N179" s="232"/>
      <c r="O179" s="232">
        <f>SUM(O180:O183)</f>
        <v>0.34</v>
      </c>
      <c r="P179" s="232"/>
      <c r="Q179" s="232">
        <f>SUM(Q180:Q183)</f>
        <v>0.1</v>
      </c>
      <c r="R179" s="233"/>
      <c r="S179" s="233"/>
      <c r="T179" s="234"/>
      <c r="U179" s="228"/>
      <c r="V179" s="228">
        <f>SUM(V180:V183)</f>
        <v>3.8600000000000003</v>
      </c>
      <c r="W179" s="228"/>
      <c r="X179" s="228"/>
      <c r="Y179" s="228"/>
      <c r="AG179" t="s">
        <v>276</v>
      </c>
    </row>
    <row r="180" spans="1:60" ht="33.75" outlineLevel="1" x14ac:dyDescent="0.2">
      <c r="A180" s="257">
        <v>40</v>
      </c>
      <c r="B180" s="258" t="s">
        <v>2296</v>
      </c>
      <c r="C180" s="265" t="s">
        <v>2297</v>
      </c>
      <c r="D180" s="259" t="s">
        <v>492</v>
      </c>
      <c r="E180" s="260">
        <v>4</v>
      </c>
      <c r="F180" s="261"/>
      <c r="G180" s="262">
        <f>ROUND(E180*F180,2)</f>
        <v>0</v>
      </c>
      <c r="H180" s="261"/>
      <c r="I180" s="262">
        <f>ROUND(E180*H180,2)</f>
        <v>0</v>
      </c>
      <c r="J180" s="261"/>
      <c r="K180" s="262">
        <f>ROUND(E180*J180,2)</f>
        <v>0</v>
      </c>
      <c r="L180" s="262">
        <v>21</v>
      </c>
      <c r="M180" s="262">
        <f>G180*(1+L180/100)</f>
        <v>0</v>
      </c>
      <c r="N180" s="260">
        <v>8.3799999999999999E-2</v>
      </c>
      <c r="O180" s="260">
        <f>ROUND(E180*N180,2)</f>
        <v>0.34</v>
      </c>
      <c r="P180" s="260">
        <v>0</v>
      </c>
      <c r="Q180" s="260">
        <f>ROUND(E180*P180,2)</f>
        <v>0</v>
      </c>
      <c r="R180" s="262" t="s">
        <v>1976</v>
      </c>
      <c r="S180" s="262" t="s">
        <v>280</v>
      </c>
      <c r="T180" s="263" t="s">
        <v>441</v>
      </c>
      <c r="U180" s="222">
        <v>0.5</v>
      </c>
      <c r="V180" s="222">
        <f>ROUND(E180*U180,2)</f>
        <v>2</v>
      </c>
      <c r="W180" s="222"/>
      <c r="X180" s="222" t="s">
        <v>399</v>
      </c>
      <c r="Y180" s="222" t="s">
        <v>283</v>
      </c>
      <c r="Z180" s="212"/>
      <c r="AA180" s="212"/>
      <c r="AB180" s="212"/>
      <c r="AC180" s="212"/>
      <c r="AD180" s="212"/>
      <c r="AE180" s="212"/>
      <c r="AF180" s="212"/>
      <c r="AG180" s="212" t="s">
        <v>400</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
      <c r="A181" s="257">
        <v>41</v>
      </c>
      <c r="B181" s="258" t="s">
        <v>2298</v>
      </c>
      <c r="C181" s="265" t="s">
        <v>2299</v>
      </c>
      <c r="D181" s="259" t="s">
        <v>492</v>
      </c>
      <c r="E181" s="260">
        <v>4</v>
      </c>
      <c r="F181" s="261"/>
      <c r="G181" s="262">
        <f>ROUND(E181*F181,2)</f>
        <v>0</v>
      </c>
      <c r="H181" s="261"/>
      <c r="I181" s="262">
        <f>ROUND(E181*H181,2)</f>
        <v>0</v>
      </c>
      <c r="J181" s="261"/>
      <c r="K181" s="262">
        <f>ROUND(E181*J181,2)</f>
        <v>0</v>
      </c>
      <c r="L181" s="262">
        <v>21</v>
      </c>
      <c r="M181" s="262">
        <f>G181*(1+L181/100)</f>
        <v>0</v>
      </c>
      <c r="N181" s="260">
        <v>0</v>
      </c>
      <c r="O181" s="260">
        <f>ROUND(E181*N181,2)</f>
        <v>0</v>
      </c>
      <c r="P181" s="260">
        <v>2.5170000000000001E-2</v>
      </c>
      <c r="Q181" s="260">
        <f>ROUND(E181*P181,2)</f>
        <v>0.1</v>
      </c>
      <c r="R181" s="262" t="s">
        <v>1976</v>
      </c>
      <c r="S181" s="262" t="s">
        <v>280</v>
      </c>
      <c r="T181" s="263" t="s">
        <v>441</v>
      </c>
      <c r="U181" s="222">
        <v>0.46500000000000002</v>
      </c>
      <c r="V181" s="222">
        <f>ROUND(E181*U181,2)</f>
        <v>1.86</v>
      </c>
      <c r="W181" s="222"/>
      <c r="X181" s="222" t="s">
        <v>399</v>
      </c>
      <c r="Y181" s="222" t="s">
        <v>283</v>
      </c>
      <c r="Z181" s="212"/>
      <c r="AA181" s="212"/>
      <c r="AB181" s="212"/>
      <c r="AC181" s="212"/>
      <c r="AD181" s="212"/>
      <c r="AE181" s="212"/>
      <c r="AF181" s="212"/>
      <c r="AG181" s="212" t="s">
        <v>400</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1" x14ac:dyDescent="0.2">
      <c r="A182" s="236">
        <v>42</v>
      </c>
      <c r="B182" s="237" t="s">
        <v>2300</v>
      </c>
      <c r="C182" s="247" t="s">
        <v>2301</v>
      </c>
      <c r="D182" s="238" t="s">
        <v>0</v>
      </c>
      <c r="E182" s="239">
        <v>151.76</v>
      </c>
      <c r="F182" s="240"/>
      <c r="G182" s="241">
        <f>ROUND(E182*F182,2)</f>
        <v>0</v>
      </c>
      <c r="H182" s="240"/>
      <c r="I182" s="241">
        <f>ROUND(E182*H182,2)</f>
        <v>0</v>
      </c>
      <c r="J182" s="240"/>
      <c r="K182" s="241">
        <f>ROUND(E182*J182,2)</f>
        <v>0</v>
      </c>
      <c r="L182" s="241">
        <v>21</v>
      </c>
      <c r="M182" s="241">
        <f>G182*(1+L182/100)</f>
        <v>0</v>
      </c>
      <c r="N182" s="239">
        <v>0</v>
      </c>
      <c r="O182" s="239">
        <f>ROUND(E182*N182,2)</f>
        <v>0</v>
      </c>
      <c r="P182" s="239">
        <v>0</v>
      </c>
      <c r="Q182" s="239">
        <f>ROUND(E182*P182,2)</f>
        <v>0</v>
      </c>
      <c r="R182" s="241" t="s">
        <v>1976</v>
      </c>
      <c r="S182" s="241" t="s">
        <v>280</v>
      </c>
      <c r="T182" s="242" t="s">
        <v>441</v>
      </c>
      <c r="U182" s="222">
        <v>0</v>
      </c>
      <c r="V182" s="222">
        <f>ROUND(E182*U182,2)</f>
        <v>0</v>
      </c>
      <c r="W182" s="222"/>
      <c r="X182" s="222" t="s">
        <v>399</v>
      </c>
      <c r="Y182" s="222" t="s">
        <v>283</v>
      </c>
      <c r="Z182" s="212"/>
      <c r="AA182" s="212"/>
      <c r="AB182" s="212"/>
      <c r="AC182" s="212"/>
      <c r="AD182" s="212"/>
      <c r="AE182" s="212"/>
      <c r="AF182" s="212"/>
      <c r="AG182" s="212" t="s">
        <v>1036</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64" t="s">
        <v>2302</v>
      </c>
      <c r="D183" s="256"/>
      <c r="E183" s="256"/>
      <c r="F183" s="256"/>
      <c r="G183" s="256"/>
      <c r="H183" s="222"/>
      <c r="I183" s="222"/>
      <c r="J183" s="222"/>
      <c r="K183" s="222"/>
      <c r="L183" s="222"/>
      <c r="M183" s="222"/>
      <c r="N183" s="221"/>
      <c r="O183" s="221"/>
      <c r="P183" s="221"/>
      <c r="Q183" s="221"/>
      <c r="R183" s="222"/>
      <c r="S183" s="222"/>
      <c r="T183" s="222"/>
      <c r="U183" s="222"/>
      <c r="V183" s="222"/>
      <c r="W183" s="222"/>
      <c r="X183" s="222"/>
      <c r="Y183" s="222"/>
      <c r="Z183" s="212"/>
      <c r="AA183" s="212"/>
      <c r="AB183" s="212"/>
      <c r="AC183" s="212"/>
      <c r="AD183" s="212"/>
      <c r="AE183" s="212"/>
      <c r="AF183" s="212"/>
      <c r="AG183" s="212" t="s">
        <v>448</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x14ac:dyDescent="0.2">
      <c r="A184" s="229" t="s">
        <v>275</v>
      </c>
      <c r="B184" s="230" t="s">
        <v>206</v>
      </c>
      <c r="C184" s="246" t="s">
        <v>207</v>
      </c>
      <c r="D184" s="231"/>
      <c r="E184" s="232"/>
      <c r="F184" s="233"/>
      <c r="G184" s="233">
        <f>SUMIF(AG185:AG234,"&lt;&gt;NOR",G185:G234)</f>
        <v>0</v>
      </c>
      <c r="H184" s="233"/>
      <c r="I184" s="233">
        <f>SUM(I185:I234)</f>
        <v>0</v>
      </c>
      <c r="J184" s="233"/>
      <c r="K184" s="233">
        <f>SUM(K185:K234)</f>
        <v>0</v>
      </c>
      <c r="L184" s="233"/>
      <c r="M184" s="233">
        <f>SUM(M185:M234)</f>
        <v>0</v>
      </c>
      <c r="N184" s="232"/>
      <c r="O184" s="232">
        <f>SUM(O185:O234)</f>
        <v>0.6</v>
      </c>
      <c r="P184" s="232"/>
      <c r="Q184" s="232">
        <f>SUM(Q185:Q234)</f>
        <v>0.83000000000000007</v>
      </c>
      <c r="R184" s="233"/>
      <c r="S184" s="233"/>
      <c r="T184" s="234"/>
      <c r="U184" s="228"/>
      <c r="V184" s="228">
        <f>SUM(V185:V234)</f>
        <v>195.42</v>
      </c>
      <c r="W184" s="228"/>
      <c r="X184" s="228"/>
      <c r="Y184" s="228"/>
      <c r="AG184" t="s">
        <v>276</v>
      </c>
    </row>
    <row r="185" spans="1:60" ht="22.5" outlineLevel="1" x14ac:dyDescent="0.2">
      <c r="A185" s="257">
        <v>43</v>
      </c>
      <c r="B185" s="258" t="s">
        <v>2303</v>
      </c>
      <c r="C185" s="265" t="s">
        <v>2304</v>
      </c>
      <c r="D185" s="259" t="s">
        <v>492</v>
      </c>
      <c r="E185" s="260">
        <v>69.55</v>
      </c>
      <c r="F185" s="261"/>
      <c r="G185" s="262">
        <f>ROUND(E185*F185,2)</f>
        <v>0</v>
      </c>
      <c r="H185" s="261"/>
      <c r="I185" s="262">
        <f>ROUND(E185*H185,2)</f>
        <v>0</v>
      </c>
      <c r="J185" s="261"/>
      <c r="K185" s="262">
        <f>ROUND(E185*J185,2)</f>
        <v>0</v>
      </c>
      <c r="L185" s="262">
        <v>21</v>
      </c>
      <c r="M185" s="262">
        <f>G185*(1+L185/100)</f>
        <v>0</v>
      </c>
      <c r="N185" s="260">
        <v>4.0000000000000003E-5</v>
      </c>
      <c r="O185" s="260">
        <f>ROUND(E185*N185,2)</f>
        <v>0</v>
      </c>
      <c r="P185" s="260">
        <v>0</v>
      </c>
      <c r="Q185" s="260">
        <f>ROUND(E185*P185,2)</f>
        <v>0</v>
      </c>
      <c r="R185" s="262" t="s">
        <v>1856</v>
      </c>
      <c r="S185" s="262" t="s">
        <v>280</v>
      </c>
      <c r="T185" s="263" t="s">
        <v>441</v>
      </c>
      <c r="U185" s="222">
        <v>0.16675000000000001</v>
      </c>
      <c r="V185" s="222">
        <f>ROUND(E185*U185,2)</f>
        <v>11.6</v>
      </c>
      <c r="W185" s="222"/>
      <c r="X185" s="222" t="s">
        <v>399</v>
      </c>
      <c r="Y185" s="222" t="s">
        <v>283</v>
      </c>
      <c r="Z185" s="212"/>
      <c r="AA185" s="212"/>
      <c r="AB185" s="212"/>
      <c r="AC185" s="212"/>
      <c r="AD185" s="212"/>
      <c r="AE185" s="212"/>
      <c r="AF185" s="212"/>
      <c r="AG185" s="212" t="s">
        <v>400</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ht="22.5" outlineLevel="1" x14ac:dyDescent="0.2">
      <c r="A186" s="257">
        <v>44</v>
      </c>
      <c r="B186" s="258" t="s">
        <v>2305</v>
      </c>
      <c r="C186" s="265" t="s">
        <v>2306</v>
      </c>
      <c r="D186" s="259" t="s">
        <v>492</v>
      </c>
      <c r="E186" s="260">
        <v>4</v>
      </c>
      <c r="F186" s="261"/>
      <c r="G186" s="262">
        <f>ROUND(E186*F186,2)</f>
        <v>0</v>
      </c>
      <c r="H186" s="261"/>
      <c r="I186" s="262">
        <f>ROUND(E186*H186,2)</f>
        <v>0</v>
      </c>
      <c r="J186" s="261"/>
      <c r="K186" s="262">
        <f>ROUND(E186*J186,2)</f>
        <v>0</v>
      </c>
      <c r="L186" s="262">
        <v>21</v>
      </c>
      <c r="M186" s="262">
        <f>G186*(1+L186/100)</f>
        <v>0</v>
      </c>
      <c r="N186" s="260">
        <v>6.9999999999999994E-5</v>
      </c>
      <c r="O186" s="260">
        <f>ROUND(E186*N186,2)</f>
        <v>0</v>
      </c>
      <c r="P186" s="260">
        <v>0</v>
      </c>
      <c r="Q186" s="260">
        <f>ROUND(E186*P186,2)</f>
        <v>0</v>
      </c>
      <c r="R186" s="262" t="s">
        <v>1856</v>
      </c>
      <c r="S186" s="262" t="s">
        <v>280</v>
      </c>
      <c r="T186" s="263" t="s">
        <v>441</v>
      </c>
      <c r="U186" s="222">
        <v>0.66286</v>
      </c>
      <c r="V186" s="222">
        <f>ROUND(E186*U186,2)</f>
        <v>2.65</v>
      </c>
      <c r="W186" s="222"/>
      <c r="X186" s="222" t="s">
        <v>399</v>
      </c>
      <c r="Y186" s="222" t="s">
        <v>283</v>
      </c>
      <c r="Z186" s="212"/>
      <c r="AA186" s="212"/>
      <c r="AB186" s="212"/>
      <c r="AC186" s="212"/>
      <c r="AD186" s="212"/>
      <c r="AE186" s="212"/>
      <c r="AF186" s="212"/>
      <c r="AG186" s="212" t="s">
        <v>400</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ht="22.5" outlineLevel="1" x14ac:dyDescent="0.2">
      <c r="A187" s="236">
        <v>45</v>
      </c>
      <c r="B187" s="237" t="s">
        <v>1867</v>
      </c>
      <c r="C187" s="247" t="s">
        <v>1868</v>
      </c>
      <c r="D187" s="238" t="s">
        <v>564</v>
      </c>
      <c r="E187" s="239">
        <v>10.54</v>
      </c>
      <c r="F187" s="240"/>
      <c r="G187" s="241">
        <f>ROUND(E187*F187,2)</f>
        <v>0</v>
      </c>
      <c r="H187" s="240"/>
      <c r="I187" s="241">
        <f>ROUND(E187*H187,2)</f>
        <v>0</v>
      </c>
      <c r="J187" s="240"/>
      <c r="K187" s="241">
        <f>ROUND(E187*J187,2)</f>
        <v>0</v>
      </c>
      <c r="L187" s="241">
        <v>21</v>
      </c>
      <c r="M187" s="241">
        <f>G187*(1+L187/100)</f>
        <v>0</v>
      </c>
      <c r="N187" s="239">
        <v>2.99E-3</v>
      </c>
      <c r="O187" s="239">
        <f>ROUND(E187*N187,2)</f>
        <v>0.03</v>
      </c>
      <c r="P187" s="239">
        <v>0</v>
      </c>
      <c r="Q187" s="239">
        <f>ROUND(E187*P187,2)</f>
        <v>0</v>
      </c>
      <c r="R187" s="241" t="s">
        <v>1856</v>
      </c>
      <c r="S187" s="241" t="s">
        <v>280</v>
      </c>
      <c r="T187" s="242" t="s">
        <v>441</v>
      </c>
      <c r="U187" s="222">
        <v>0.87344999999999995</v>
      </c>
      <c r="V187" s="222">
        <f>ROUND(E187*U187,2)</f>
        <v>9.2100000000000009</v>
      </c>
      <c r="W187" s="222"/>
      <c r="X187" s="222" t="s">
        <v>399</v>
      </c>
      <c r="Y187" s="222" t="s">
        <v>283</v>
      </c>
      <c r="Z187" s="212"/>
      <c r="AA187" s="212"/>
      <c r="AB187" s="212"/>
      <c r="AC187" s="212"/>
      <c r="AD187" s="212"/>
      <c r="AE187" s="212"/>
      <c r="AF187" s="212"/>
      <c r="AG187" s="212" t="s">
        <v>400</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48" t="s">
        <v>1869</v>
      </c>
      <c r="D188" s="244"/>
      <c r="E188" s="244"/>
      <c r="F188" s="244"/>
      <c r="G188" s="244"/>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286</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49" t="s">
        <v>2307</v>
      </c>
      <c r="D189" s="226"/>
      <c r="E189" s="227"/>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288</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49" t="s">
        <v>2308</v>
      </c>
      <c r="D190" s="226"/>
      <c r="E190" s="227">
        <v>10.54</v>
      </c>
      <c r="F190" s="222"/>
      <c r="G190" s="222"/>
      <c r="H190" s="222"/>
      <c r="I190" s="222"/>
      <c r="J190" s="222"/>
      <c r="K190" s="222"/>
      <c r="L190" s="222"/>
      <c r="M190" s="222"/>
      <c r="N190" s="221"/>
      <c r="O190" s="221"/>
      <c r="P190" s="221"/>
      <c r="Q190" s="221"/>
      <c r="R190" s="222"/>
      <c r="S190" s="222"/>
      <c r="T190" s="222"/>
      <c r="U190" s="222"/>
      <c r="V190" s="222"/>
      <c r="W190" s="222"/>
      <c r="X190" s="222"/>
      <c r="Y190" s="222"/>
      <c r="Z190" s="212"/>
      <c r="AA190" s="212"/>
      <c r="AB190" s="212"/>
      <c r="AC190" s="212"/>
      <c r="AD190" s="212"/>
      <c r="AE190" s="212"/>
      <c r="AF190" s="212"/>
      <c r="AG190" s="212" t="s">
        <v>288</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ht="22.5" outlineLevel="1" x14ac:dyDescent="0.2">
      <c r="A191" s="236">
        <v>46</v>
      </c>
      <c r="B191" s="237" t="s">
        <v>2309</v>
      </c>
      <c r="C191" s="247" t="s">
        <v>2310</v>
      </c>
      <c r="D191" s="238" t="s">
        <v>564</v>
      </c>
      <c r="E191" s="239">
        <v>55.35</v>
      </c>
      <c r="F191" s="240"/>
      <c r="G191" s="241">
        <f>ROUND(E191*F191,2)</f>
        <v>0</v>
      </c>
      <c r="H191" s="240"/>
      <c r="I191" s="241">
        <f>ROUND(E191*H191,2)</f>
        <v>0</v>
      </c>
      <c r="J191" s="240"/>
      <c r="K191" s="241">
        <f>ROUND(E191*J191,2)</f>
        <v>0</v>
      </c>
      <c r="L191" s="241">
        <v>21</v>
      </c>
      <c r="M191" s="241">
        <f>G191*(1+L191/100)</f>
        <v>0</v>
      </c>
      <c r="N191" s="239">
        <v>3.79E-3</v>
      </c>
      <c r="O191" s="239">
        <f>ROUND(E191*N191,2)</f>
        <v>0.21</v>
      </c>
      <c r="P191" s="239">
        <v>0</v>
      </c>
      <c r="Q191" s="239">
        <f>ROUND(E191*P191,2)</f>
        <v>0</v>
      </c>
      <c r="R191" s="241" t="s">
        <v>1856</v>
      </c>
      <c r="S191" s="241" t="s">
        <v>280</v>
      </c>
      <c r="T191" s="242" t="s">
        <v>441</v>
      </c>
      <c r="U191" s="222">
        <v>0.877</v>
      </c>
      <c r="V191" s="222">
        <f>ROUND(E191*U191,2)</f>
        <v>48.54</v>
      </c>
      <c r="W191" s="222"/>
      <c r="X191" s="222" t="s">
        <v>399</v>
      </c>
      <c r="Y191" s="222" t="s">
        <v>283</v>
      </c>
      <c r="Z191" s="212"/>
      <c r="AA191" s="212"/>
      <c r="AB191" s="212"/>
      <c r="AC191" s="212"/>
      <c r="AD191" s="212"/>
      <c r="AE191" s="212"/>
      <c r="AF191" s="212"/>
      <c r="AG191" s="212" t="s">
        <v>400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49" t="s">
        <v>2311</v>
      </c>
      <c r="D192" s="226"/>
      <c r="E192" s="227"/>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288</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
      <c r="A193" s="219"/>
      <c r="B193" s="220"/>
      <c r="C193" s="249" t="s">
        <v>2312</v>
      </c>
      <c r="D193" s="226"/>
      <c r="E193" s="227">
        <v>19.5</v>
      </c>
      <c r="F193" s="222"/>
      <c r="G193" s="222"/>
      <c r="H193" s="222"/>
      <c r="I193" s="222"/>
      <c r="J193" s="222"/>
      <c r="K193" s="222"/>
      <c r="L193" s="222"/>
      <c r="M193" s="222"/>
      <c r="N193" s="221"/>
      <c r="O193" s="221"/>
      <c r="P193" s="221"/>
      <c r="Q193" s="221"/>
      <c r="R193" s="222"/>
      <c r="S193" s="222"/>
      <c r="T193" s="222"/>
      <c r="U193" s="222"/>
      <c r="V193" s="222"/>
      <c r="W193" s="222"/>
      <c r="X193" s="222"/>
      <c r="Y193" s="222"/>
      <c r="Z193" s="212"/>
      <c r="AA193" s="212"/>
      <c r="AB193" s="212"/>
      <c r="AC193" s="212"/>
      <c r="AD193" s="212"/>
      <c r="AE193" s="212"/>
      <c r="AF193" s="212"/>
      <c r="AG193" s="212" t="s">
        <v>288</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
      <c r="A194" s="219"/>
      <c r="B194" s="220"/>
      <c r="C194" s="249" t="s">
        <v>2313</v>
      </c>
      <c r="D194" s="226"/>
      <c r="E194" s="227">
        <v>6</v>
      </c>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288</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49" t="s">
        <v>2314</v>
      </c>
      <c r="D195" s="226"/>
      <c r="E195" s="227">
        <v>3.36</v>
      </c>
      <c r="F195" s="222"/>
      <c r="G195" s="222"/>
      <c r="H195" s="222"/>
      <c r="I195" s="222"/>
      <c r="J195" s="222"/>
      <c r="K195" s="222"/>
      <c r="L195" s="222"/>
      <c r="M195" s="222"/>
      <c r="N195" s="221"/>
      <c r="O195" s="221"/>
      <c r="P195" s="221"/>
      <c r="Q195" s="221"/>
      <c r="R195" s="222"/>
      <c r="S195" s="222"/>
      <c r="T195" s="222"/>
      <c r="U195" s="222"/>
      <c r="V195" s="222"/>
      <c r="W195" s="222"/>
      <c r="X195" s="222"/>
      <c r="Y195" s="222"/>
      <c r="Z195" s="212"/>
      <c r="AA195" s="212"/>
      <c r="AB195" s="212"/>
      <c r="AC195" s="212"/>
      <c r="AD195" s="212"/>
      <c r="AE195" s="212"/>
      <c r="AF195" s="212"/>
      <c r="AG195" s="212" t="s">
        <v>288</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49" t="s">
        <v>2315</v>
      </c>
      <c r="D196" s="226"/>
      <c r="E196" s="227">
        <v>2.85</v>
      </c>
      <c r="F196" s="222"/>
      <c r="G196" s="222"/>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288</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3" x14ac:dyDescent="0.2">
      <c r="A197" s="219"/>
      <c r="B197" s="220"/>
      <c r="C197" s="249" t="s">
        <v>2316</v>
      </c>
      <c r="D197" s="226"/>
      <c r="E197" s="227">
        <v>4.5</v>
      </c>
      <c r="F197" s="222"/>
      <c r="G197" s="222"/>
      <c r="H197" s="222"/>
      <c r="I197" s="222"/>
      <c r="J197" s="222"/>
      <c r="K197" s="222"/>
      <c r="L197" s="222"/>
      <c r="M197" s="222"/>
      <c r="N197" s="221"/>
      <c r="O197" s="221"/>
      <c r="P197" s="221"/>
      <c r="Q197" s="221"/>
      <c r="R197" s="222"/>
      <c r="S197" s="222"/>
      <c r="T197" s="222"/>
      <c r="U197" s="222"/>
      <c r="V197" s="222"/>
      <c r="W197" s="222"/>
      <c r="X197" s="222"/>
      <c r="Y197" s="222"/>
      <c r="Z197" s="212"/>
      <c r="AA197" s="212"/>
      <c r="AB197" s="212"/>
      <c r="AC197" s="212"/>
      <c r="AD197" s="212"/>
      <c r="AE197" s="212"/>
      <c r="AF197" s="212"/>
      <c r="AG197" s="212" t="s">
        <v>288</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3" x14ac:dyDescent="0.2">
      <c r="A198" s="219"/>
      <c r="B198" s="220"/>
      <c r="C198" s="249" t="s">
        <v>2317</v>
      </c>
      <c r="D198" s="226"/>
      <c r="E198" s="227">
        <v>2.1</v>
      </c>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288</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49" t="s">
        <v>2318</v>
      </c>
      <c r="D199" s="226"/>
      <c r="E199" s="227">
        <v>3.15</v>
      </c>
      <c r="F199" s="222"/>
      <c r="G199" s="222"/>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288</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49" t="s">
        <v>2319</v>
      </c>
      <c r="D200" s="226"/>
      <c r="E200" s="227">
        <v>1.24</v>
      </c>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288</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49" t="s">
        <v>2320</v>
      </c>
      <c r="D201" s="226"/>
      <c r="E201" s="227">
        <v>1.8</v>
      </c>
      <c r="F201" s="222"/>
      <c r="G201" s="222"/>
      <c r="H201" s="222"/>
      <c r="I201" s="222"/>
      <c r="J201" s="222"/>
      <c r="K201" s="222"/>
      <c r="L201" s="222"/>
      <c r="M201" s="222"/>
      <c r="N201" s="221"/>
      <c r="O201" s="221"/>
      <c r="P201" s="221"/>
      <c r="Q201" s="221"/>
      <c r="R201" s="222"/>
      <c r="S201" s="222"/>
      <c r="T201" s="222"/>
      <c r="U201" s="222"/>
      <c r="V201" s="222"/>
      <c r="W201" s="222"/>
      <c r="X201" s="222"/>
      <c r="Y201" s="222"/>
      <c r="Z201" s="212"/>
      <c r="AA201" s="212"/>
      <c r="AB201" s="212"/>
      <c r="AC201" s="212"/>
      <c r="AD201" s="212"/>
      <c r="AE201" s="212"/>
      <c r="AF201" s="212"/>
      <c r="AG201" s="212" t="s">
        <v>288</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
      <c r="A202" s="219"/>
      <c r="B202" s="220"/>
      <c r="C202" s="249" t="s">
        <v>2321</v>
      </c>
      <c r="D202" s="226"/>
      <c r="E202" s="227">
        <v>4.2</v>
      </c>
      <c r="F202" s="222"/>
      <c r="G202" s="222"/>
      <c r="H202" s="222"/>
      <c r="I202" s="222"/>
      <c r="J202" s="222"/>
      <c r="K202" s="222"/>
      <c r="L202" s="222"/>
      <c r="M202" s="222"/>
      <c r="N202" s="221"/>
      <c r="O202" s="221"/>
      <c r="P202" s="221"/>
      <c r="Q202" s="221"/>
      <c r="R202" s="222"/>
      <c r="S202" s="222"/>
      <c r="T202" s="222"/>
      <c r="U202" s="222"/>
      <c r="V202" s="222"/>
      <c r="W202" s="222"/>
      <c r="X202" s="222"/>
      <c r="Y202" s="222"/>
      <c r="Z202" s="212"/>
      <c r="AA202" s="212"/>
      <c r="AB202" s="212"/>
      <c r="AC202" s="212"/>
      <c r="AD202" s="212"/>
      <c r="AE202" s="212"/>
      <c r="AF202" s="212"/>
      <c r="AG202" s="212" t="s">
        <v>288</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3" x14ac:dyDescent="0.2">
      <c r="A203" s="219"/>
      <c r="B203" s="220"/>
      <c r="C203" s="249" t="s">
        <v>2322</v>
      </c>
      <c r="D203" s="226"/>
      <c r="E203" s="227">
        <v>2.2000000000000002</v>
      </c>
      <c r="F203" s="222"/>
      <c r="G203" s="222"/>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288</v>
      </c>
      <c r="AH203" s="212">
        <v>0</v>
      </c>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3" x14ac:dyDescent="0.2">
      <c r="A204" s="219"/>
      <c r="B204" s="220"/>
      <c r="C204" s="249" t="s">
        <v>2323</v>
      </c>
      <c r="D204" s="226"/>
      <c r="E204" s="227">
        <v>0.65</v>
      </c>
      <c r="F204" s="222"/>
      <c r="G204" s="222"/>
      <c r="H204" s="222"/>
      <c r="I204" s="222"/>
      <c r="J204" s="222"/>
      <c r="K204" s="222"/>
      <c r="L204" s="222"/>
      <c r="M204" s="222"/>
      <c r="N204" s="221"/>
      <c r="O204" s="221"/>
      <c r="P204" s="221"/>
      <c r="Q204" s="221"/>
      <c r="R204" s="222"/>
      <c r="S204" s="222"/>
      <c r="T204" s="222"/>
      <c r="U204" s="222"/>
      <c r="V204" s="222"/>
      <c r="W204" s="222"/>
      <c r="X204" s="222"/>
      <c r="Y204" s="222"/>
      <c r="Z204" s="212"/>
      <c r="AA204" s="212"/>
      <c r="AB204" s="212"/>
      <c r="AC204" s="212"/>
      <c r="AD204" s="212"/>
      <c r="AE204" s="212"/>
      <c r="AF204" s="212"/>
      <c r="AG204" s="212" t="s">
        <v>288</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3" x14ac:dyDescent="0.2">
      <c r="A205" s="219"/>
      <c r="B205" s="220"/>
      <c r="C205" s="249" t="s">
        <v>2324</v>
      </c>
      <c r="D205" s="226"/>
      <c r="E205" s="227">
        <v>0.9</v>
      </c>
      <c r="F205" s="222"/>
      <c r="G205" s="222"/>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288</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
      <c r="A206" s="219"/>
      <c r="B206" s="220"/>
      <c r="C206" s="249" t="s">
        <v>2325</v>
      </c>
      <c r="D206" s="226"/>
      <c r="E206" s="227">
        <v>2.9</v>
      </c>
      <c r="F206" s="222"/>
      <c r="G206" s="222"/>
      <c r="H206" s="222"/>
      <c r="I206" s="222"/>
      <c r="J206" s="222"/>
      <c r="K206" s="222"/>
      <c r="L206" s="222"/>
      <c r="M206" s="222"/>
      <c r="N206" s="221"/>
      <c r="O206" s="221"/>
      <c r="P206" s="221"/>
      <c r="Q206" s="221"/>
      <c r="R206" s="222"/>
      <c r="S206" s="222"/>
      <c r="T206" s="222"/>
      <c r="U206" s="222"/>
      <c r="V206" s="222"/>
      <c r="W206" s="222"/>
      <c r="X206" s="222"/>
      <c r="Y206" s="222"/>
      <c r="Z206" s="212"/>
      <c r="AA206" s="212"/>
      <c r="AB206" s="212"/>
      <c r="AC206" s="212"/>
      <c r="AD206" s="212"/>
      <c r="AE206" s="212"/>
      <c r="AF206" s="212"/>
      <c r="AG206" s="212" t="s">
        <v>288</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1" x14ac:dyDescent="0.2">
      <c r="A207" s="236">
        <v>47</v>
      </c>
      <c r="B207" s="237" t="s">
        <v>2326</v>
      </c>
      <c r="C207" s="247" t="s">
        <v>2327</v>
      </c>
      <c r="D207" s="238" t="s">
        <v>564</v>
      </c>
      <c r="E207" s="239">
        <v>57.2</v>
      </c>
      <c r="F207" s="240"/>
      <c r="G207" s="241">
        <f>ROUND(E207*F207,2)</f>
        <v>0</v>
      </c>
      <c r="H207" s="240"/>
      <c r="I207" s="241">
        <f>ROUND(E207*H207,2)</f>
        <v>0</v>
      </c>
      <c r="J207" s="240"/>
      <c r="K207" s="241">
        <f>ROUND(E207*J207,2)</f>
        <v>0</v>
      </c>
      <c r="L207" s="241">
        <v>21</v>
      </c>
      <c r="M207" s="241">
        <f>G207*(1+L207/100)</f>
        <v>0</v>
      </c>
      <c r="N207" s="239">
        <v>6.0000000000000002E-5</v>
      </c>
      <c r="O207" s="239">
        <f>ROUND(E207*N207,2)</f>
        <v>0</v>
      </c>
      <c r="P207" s="239">
        <v>0</v>
      </c>
      <c r="Q207" s="239">
        <f>ROUND(E207*P207,2)</f>
        <v>0</v>
      </c>
      <c r="R207" s="241" t="s">
        <v>1856</v>
      </c>
      <c r="S207" s="241" t="s">
        <v>280</v>
      </c>
      <c r="T207" s="242" t="s">
        <v>441</v>
      </c>
      <c r="U207" s="222">
        <v>0.29475000000000001</v>
      </c>
      <c r="V207" s="222">
        <f>ROUND(E207*U207,2)</f>
        <v>16.86</v>
      </c>
      <c r="W207" s="222"/>
      <c r="X207" s="222" t="s">
        <v>399</v>
      </c>
      <c r="Y207" s="222" t="s">
        <v>283</v>
      </c>
      <c r="Z207" s="212"/>
      <c r="AA207" s="212"/>
      <c r="AB207" s="212"/>
      <c r="AC207" s="212"/>
      <c r="AD207" s="212"/>
      <c r="AE207" s="212"/>
      <c r="AF207" s="212"/>
      <c r="AG207" s="212" t="s">
        <v>400</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2" x14ac:dyDescent="0.2">
      <c r="A208" s="219"/>
      <c r="B208" s="220"/>
      <c r="C208" s="248" t="s">
        <v>2328</v>
      </c>
      <c r="D208" s="244"/>
      <c r="E208" s="244"/>
      <c r="F208" s="244"/>
      <c r="G208" s="244"/>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286</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
      <c r="A209" s="257">
        <v>48</v>
      </c>
      <c r="B209" s="258" t="s">
        <v>1885</v>
      </c>
      <c r="C209" s="265" t="s">
        <v>1886</v>
      </c>
      <c r="D209" s="259" t="s">
        <v>492</v>
      </c>
      <c r="E209" s="260">
        <v>30</v>
      </c>
      <c r="F209" s="261"/>
      <c r="G209" s="262">
        <f>ROUND(E209*F209,2)</f>
        <v>0</v>
      </c>
      <c r="H209" s="261"/>
      <c r="I209" s="262">
        <f>ROUND(E209*H209,2)</f>
        <v>0</v>
      </c>
      <c r="J209" s="261"/>
      <c r="K209" s="262">
        <f>ROUND(E209*J209,2)</f>
        <v>0</v>
      </c>
      <c r="L209" s="262">
        <v>21</v>
      </c>
      <c r="M209" s="262">
        <f>G209*(1+L209/100)</f>
        <v>0</v>
      </c>
      <c r="N209" s="260">
        <v>5.2999999999999998E-4</v>
      </c>
      <c r="O209" s="260">
        <f>ROUND(E209*N209,2)</f>
        <v>0.02</v>
      </c>
      <c r="P209" s="260">
        <v>0</v>
      </c>
      <c r="Q209" s="260">
        <f>ROUND(E209*P209,2)</f>
        <v>0</v>
      </c>
      <c r="R209" s="262" t="s">
        <v>1856</v>
      </c>
      <c r="S209" s="262" t="s">
        <v>280</v>
      </c>
      <c r="T209" s="263" t="s">
        <v>441</v>
      </c>
      <c r="U209" s="222">
        <v>0.16500000000000001</v>
      </c>
      <c r="V209" s="222">
        <f>ROUND(E209*U209,2)</f>
        <v>4.95</v>
      </c>
      <c r="W209" s="222"/>
      <c r="X209" s="222" t="s">
        <v>399</v>
      </c>
      <c r="Y209" s="222" t="s">
        <v>283</v>
      </c>
      <c r="Z209" s="212"/>
      <c r="AA209" s="212"/>
      <c r="AB209" s="212"/>
      <c r="AC209" s="212"/>
      <c r="AD209" s="212"/>
      <c r="AE209" s="212"/>
      <c r="AF209" s="212"/>
      <c r="AG209" s="212" t="s">
        <v>400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36">
        <v>49</v>
      </c>
      <c r="B210" s="237" t="s">
        <v>1887</v>
      </c>
      <c r="C210" s="247" t="s">
        <v>1888</v>
      </c>
      <c r="D210" s="238" t="s">
        <v>492</v>
      </c>
      <c r="E210" s="239">
        <v>8</v>
      </c>
      <c r="F210" s="240"/>
      <c r="G210" s="241">
        <f>ROUND(E210*F210,2)</f>
        <v>0</v>
      </c>
      <c r="H210" s="240"/>
      <c r="I210" s="241">
        <f>ROUND(E210*H210,2)</f>
        <v>0</v>
      </c>
      <c r="J210" s="240"/>
      <c r="K210" s="241">
        <f>ROUND(E210*J210,2)</f>
        <v>0</v>
      </c>
      <c r="L210" s="241">
        <v>21</v>
      </c>
      <c r="M210" s="241">
        <f>G210*(1+L210/100)</f>
        <v>0</v>
      </c>
      <c r="N210" s="239">
        <v>1E-4</v>
      </c>
      <c r="O210" s="239">
        <f>ROUND(E210*N210,2)</f>
        <v>0</v>
      </c>
      <c r="P210" s="239">
        <v>0</v>
      </c>
      <c r="Q210" s="239">
        <f>ROUND(E210*P210,2)</f>
        <v>0</v>
      </c>
      <c r="R210" s="241" t="s">
        <v>1856</v>
      </c>
      <c r="S210" s="241" t="s">
        <v>280</v>
      </c>
      <c r="T210" s="242" t="s">
        <v>441</v>
      </c>
      <c r="U210" s="222">
        <v>0.28210000000000002</v>
      </c>
      <c r="V210" s="222">
        <f>ROUND(E210*U210,2)</f>
        <v>2.2599999999999998</v>
      </c>
      <c r="W210" s="222"/>
      <c r="X210" s="222" t="s">
        <v>399</v>
      </c>
      <c r="Y210" s="222" t="s">
        <v>283</v>
      </c>
      <c r="Z210" s="212"/>
      <c r="AA210" s="212"/>
      <c r="AB210" s="212"/>
      <c r="AC210" s="212"/>
      <c r="AD210" s="212"/>
      <c r="AE210" s="212"/>
      <c r="AF210" s="212"/>
      <c r="AG210" s="212" t="s">
        <v>400</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2" x14ac:dyDescent="0.2">
      <c r="A211" s="219"/>
      <c r="B211" s="220"/>
      <c r="C211" s="248" t="s">
        <v>1857</v>
      </c>
      <c r="D211" s="244"/>
      <c r="E211" s="244"/>
      <c r="F211" s="244"/>
      <c r="G211" s="244"/>
      <c r="H211" s="222"/>
      <c r="I211" s="222"/>
      <c r="J211" s="222"/>
      <c r="K211" s="222"/>
      <c r="L211" s="222"/>
      <c r="M211" s="222"/>
      <c r="N211" s="221"/>
      <c r="O211" s="221"/>
      <c r="P211" s="221"/>
      <c r="Q211" s="221"/>
      <c r="R211" s="222"/>
      <c r="S211" s="222"/>
      <c r="T211" s="222"/>
      <c r="U211" s="222"/>
      <c r="V211" s="222"/>
      <c r="W211" s="222"/>
      <c r="X211" s="222"/>
      <c r="Y211" s="222"/>
      <c r="Z211" s="212"/>
      <c r="AA211" s="212"/>
      <c r="AB211" s="212"/>
      <c r="AC211" s="212"/>
      <c r="AD211" s="212"/>
      <c r="AE211" s="212"/>
      <c r="AF211" s="212"/>
      <c r="AG211" s="212" t="s">
        <v>286</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6">
        <v>50</v>
      </c>
      <c r="B212" s="237" t="s">
        <v>1889</v>
      </c>
      <c r="C212" s="247" t="s">
        <v>1890</v>
      </c>
      <c r="D212" s="238" t="s">
        <v>492</v>
      </c>
      <c r="E212" s="239">
        <v>4</v>
      </c>
      <c r="F212" s="240"/>
      <c r="G212" s="241">
        <f>ROUND(E212*F212,2)</f>
        <v>0</v>
      </c>
      <c r="H212" s="240"/>
      <c r="I212" s="241">
        <f>ROUND(E212*H212,2)</f>
        <v>0</v>
      </c>
      <c r="J212" s="240"/>
      <c r="K212" s="241">
        <f>ROUND(E212*J212,2)</f>
        <v>0</v>
      </c>
      <c r="L212" s="241">
        <v>21</v>
      </c>
      <c r="M212" s="241">
        <f>G212*(1+L212/100)</f>
        <v>0</v>
      </c>
      <c r="N212" s="239">
        <v>1E-4</v>
      </c>
      <c r="O212" s="239">
        <f>ROUND(E212*N212,2)</f>
        <v>0</v>
      </c>
      <c r="P212" s="239">
        <v>0</v>
      </c>
      <c r="Q212" s="239">
        <f>ROUND(E212*P212,2)</f>
        <v>0</v>
      </c>
      <c r="R212" s="241" t="s">
        <v>1856</v>
      </c>
      <c r="S212" s="241" t="s">
        <v>280</v>
      </c>
      <c r="T212" s="242" t="s">
        <v>441</v>
      </c>
      <c r="U212" s="222">
        <v>0.28210000000000002</v>
      </c>
      <c r="V212" s="222">
        <f>ROUND(E212*U212,2)</f>
        <v>1.1299999999999999</v>
      </c>
      <c r="W212" s="222"/>
      <c r="X212" s="222" t="s">
        <v>399</v>
      </c>
      <c r="Y212" s="222" t="s">
        <v>283</v>
      </c>
      <c r="Z212" s="212"/>
      <c r="AA212" s="212"/>
      <c r="AB212" s="212"/>
      <c r="AC212" s="212"/>
      <c r="AD212" s="212"/>
      <c r="AE212" s="212"/>
      <c r="AF212" s="212"/>
      <c r="AG212" s="212" t="s">
        <v>400</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48" t="s">
        <v>1857</v>
      </c>
      <c r="D213" s="244"/>
      <c r="E213" s="244"/>
      <c r="F213" s="244"/>
      <c r="G213" s="244"/>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286</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49" t="s">
        <v>67</v>
      </c>
      <c r="D214" s="226"/>
      <c r="E214" s="227">
        <v>4</v>
      </c>
      <c r="F214" s="222"/>
      <c r="G214" s="222"/>
      <c r="H214" s="222"/>
      <c r="I214" s="222"/>
      <c r="J214" s="222"/>
      <c r="K214" s="222"/>
      <c r="L214" s="222"/>
      <c r="M214" s="222"/>
      <c r="N214" s="221"/>
      <c r="O214" s="221"/>
      <c r="P214" s="221"/>
      <c r="Q214" s="221"/>
      <c r="R214" s="222"/>
      <c r="S214" s="222"/>
      <c r="T214" s="222"/>
      <c r="U214" s="222"/>
      <c r="V214" s="222"/>
      <c r="W214" s="222"/>
      <c r="X214" s="222"/>
      <c r="Y214" s="222"/>
      <c r="Z214" s="212"/>
      <c r="AA214" s="212"/>
      <c r="AB214" s="212"/>
      <c r="AC214" s="212"/>
      <c r="AD214" s="212"/>
      <c r="AE214" s="212"/>
      <c r="AF214" s="212"/>
      <c r="AG214" s="212" t="s">
        <v>288</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
      <c r="A215" s="236">
        <v>51</v>
      </c>
      <c r="B215" s="237" t="s">
        <v>2329</v>
      </c>
      <c r="C215" s="247" t="s">
        <v>2330</v>
      </c>
      <c r="D215" s="238" t="s">
        <v>564</v>
      </c>
      <c r="E215" s="239">
        <v>69.55</v>
      </c>
      <c r="F215" s="240"/>
      <c r="G215" s="241">
        <f>ROUND(E215*F215,2)</f>
        <v>0</v>
      </c>
      <c r="H215" s="240"/>
      <c r="I215" s="241">
        <f>ROUND(E215*H215,2)</f>
        <v>0</v>
      </c>
      <c r="J215" s="240"/>
      <c r="K215" s="241">
        <f>ROUND(E215*J215,2)</f>
        <v>0</v>
      </c>
      <c r="L215" s="241">
        <v>21</v>
      </c>
      <c r="M215" s="241">
        <f>G215*(1+L215/100)</f>
        <v>0</v>
      </c>
      <c r="N215" s="239">
        <v>0</v>
      </c>
      <c r="O215" s="239">
        <f>ROUND(E215*N215,2)</f>
        <v>0</v>
      </c>
      <c r="P215" s="239">
        <v>3.3600000000000001E-3</v>
      </c>
      <c r="Q215" s="239">
        <f>ROUND(E215*P215,2)</f>
        <v>0.23</v>
      </c>
      <c r="R215" s="241" t="s">
        <v>1856</v>
      </c>
      <c r="S215" s="241" t="s">
        <v>280</v>
      </c>
      <c r="T215" s="242" t="s">
        <v>441</v>
      </c>
      <c r="U215" s="222">
        <v>6.9000000000000006E-2</v>
      </c>
      <c r="V215" s="222">
        <f>ROUND(E215*U215,2)</f>
        <v>4.8</v>
      </c>
      <c r="W215" s="222"/>
      <c r="X215" s="222" t="s">
        <v>399</v>
      </c>
      <c r="Y215" s="222" t="s">
        <v>283</v>
      </c>
      <c r="Z215" s="212"/>
      <c r="AA215" s="212"/>
      <c r="AB215" s="212"/>
      <c r="AC215" s="212"/>
      <c r="AD215" s="212"/>
      <c r="AE215" s="212"/>
      <c r="AF215" s="212"/>
      <c r="AG215" s="212" t="s">
        <v>400</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49" t="s">
        <v>2331</v>
      </c>
      <c r="D216" s="226"/>
      <c r="E216" s="227">
        <v>69.55</v>
      </c>
      <c r="F216" s="222"/>
      <c r="G216" s="222"/>
      <c r="H216" s="222"/>
      <c r="I216" s="222"/>
      <c r="J216" s="222"/>
      <c r="K216" s="222"/>
      <c r="L216" s="222"/>
      <c r="M216" s="222"/>
      <c r="N216" s="221"/>
      <c r="O216" s="221"/>
      <c r="P216" s="221"/>
      <c r="Q216" s="221"/>
      <c r="R216" s="222"/>
      <c r="S216" s="222"/>
      <c r="T216" s="222"/>
      <c r="U216" s="222"/>
      <c r="V216" s="222"/>
      <c r="W216" s="222"/>
      <c r="X216" s="222"/>
      <c r="Y216" s="222"/>
      <c r="Z216" s="212"/>
      <c r="AA216" s="212"/>
      <c r="AB216" s="212"/>
      <c r="AC216" s="212"/>
      <c r="AD216" s="212"/>
      <c r="AE216" s="212"/>
      <c r="AF216" s="212"/>
      <c r="AG216" s="212" t="s">
        <v>288</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
      <c r="A217" s="236">
        <v>52</v>
      </c>
      <c r="B217" s="237" t="s">
        <v>2332</v>
      </c>
      <c r="C217" s="247" t="s">
        <v>2333</v>
      </c>
      <c r="D217" s="238" t="s">
        <v>492</v>
      </c>
      <c r="E217" s="239">
        <v>4</v>
      </c>
      <c r="F217" s="240"/>
      <c r="G217" s="241">
        <f>ROUND(E217*F217,2)</f>
        <v>0</v>
      </c>
      <c r="H217" s="240"/>
      <c r="I217" s="241">
        <f>ROUND(E217*H217,2)</f>
        <v>0</v>
      </c>
      <c r="J217" s="240"/>
      <c r="K217" s="241">
        <f>ROUND(E217*J217,2)</f>
        <v>0</v>
      </c>
      <c r="L217" s="241">
        <v>21</v>
      </c>
      <c r="M217" s="241">
        <f>G217*(1+L217/100)</f>
        <v>0</v>
      </c>
      <c r="N217" s="239">
        <v>0</v>
      </c>
      <c r="O217" s="239">
        <f>ROUND(E217*N217,2)</f>
        <v>0</v>
      </c>
      <c r="P217" s="239">
        <v>1.15E-3</v>
      </c>
      <c r="Q217" s="239">
        <f>ROUND(E217*P217,2)</f>
        <v>0</v>
      </c>
      <c r="R217" s="241" t="s">
        <v>1856</v>
      </c>
      <c r="S217" s="241" t="s">
        <v>280</v>
      </c>
      <c r="T217" s="242" t="s">
        <v>441</v>
      </c>
      <c r="U217" s="222">
        <v>9.1999999999999998E-2</v>
      </c>
      <c r="V217" s="222">
        <f>ROUND(E217*U217,2)</f>
        <v>0.37</v>
      </c>
      <c r="W217" s="222"/>
      <c r="X217" s="222" t="s">
        <v>399</v>
      </c>
      <c r="Y217" s="222" t="s">
        <v>283</v>
      </c>
      <c r="Z217" s="212"/>
      <c r="AA217" s="212"/>
      <c r="AB217" s="212"/>
      <c r="AC217" s="212"/>
      <c r="AD217" s="212"/>
      <c r="AE217" s="212"/>
      <c r="AF217" s="212"/>
      <c r="AG217" s="212" t="s">
        <v>400</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2" x14ac:dyDescent="0.2">
      <c r="A218" s="219"/>
      <c r="B218" s="220"/>
      <c r="C218" s="249" t="s">
        <v>67</v>
      </c>
      <c r="D218" s="226"/>
      <c r="E218" s="227">
        <v>4</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288</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57">
        <v>53</v>
      </c>
      <c r="B219" s="258" t="s">
        <v>2334</v>
      </c>
      <c r="C219" s="265" t="s">
        <v>2335</v>
      </c>
      <c r="D219" s="259" t="s">
        <v>564</v>
      </c>
      <c r="E219" s="260">
        <v>56.45</v>
      </c>
      <c r="F219" s="261"/>
      <c r="G219" s="262">
        <f>ROUND(E219*F219,2)</f>
        <v>0</v>
      </c>
      <c r="H219" s="261"/>
      <c r="I219" s="262">
        <f>ROUND(E219*H219,2)</f>
        <v>0</v>
      </c>
      <c r="J219" s="261"/>
      <c r="K219" s="262">
        <f>ROUND(E219*J219,2)</f>
        <v>0</v>
      </c>
      <c r="L219" s="262">
        <v>21</v>
      </c>
      <c r="M219" s="262">
        <f>G219*(1+L219/100)</f>
        <v>0</v>
      </c>
      <c r="N219" s="260">
        <v>0</v>
      </c>
      <c r="O219" s="260">
        <f>ROUND(E219*N219,2)</f>
        <v>0</v>
      </c>
      <c r="P219" s="260">
        <v>2.8700000000000002E-3</v>
      </c>
      <c r="Q219" s="260">
        <f>ROUND(E219*P219,2)</f>
        <v>0.16</v>
      </c>
      <c r="R219" s="262" t="s">
        <v>1856</v>
      </c>
      <c r="S219" s="262" t="s">
        <v>280</v>
      </c>
      <c r="T219" s="263" t="s">
        <v>441</v>
      </c>
      <c r="U219" s="222">
        <v>0.10349999999999999</v>
      </c>
      <c r="V219" s="222">
        <f>ROUND(E219*U219,2)</f>
        <v>5.84</v>
      </c>
      <c r="W219" s="222"/>
      <c r="X219" s="222" t="s">
        <v>399</v>
      </c>
      <c r="Y219" s="222" t="s">
        <v>283</v>
      </c>
      <c r="Z219" s="212"/>
      <c r="AA219" s="212"/>
      <c r="AB219" s="212"/>
      <c r="AC219" s="212"/>
      <c r="AD219" s="212"/>
      <c r="AE219" s="212"/>
      <c r="AF219" s="212"/>
      <c r="AG219" s="212" t="s">
        <v>400</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1" x14ac:dyDescent="0.2">
      <c r="A220" s="257">
        <v>54</v>
      </c>
      <c r="B220" s="258" t="s">
        <v>2336</v>
      </c>
      <c r="C220" s="265" t="s">
        <v>2337</v>
      </c>
      <c r="D220" s="259" t="s">
        <v>564</v>
      </c>
      <c r="E220" s="260">
        <v>16.75</v>
      </c>
      <c r="F220" s="261"/>
      <c r="G220" s="262">
        <f>ROUND(E220*F220,2)</f>
        <v>0</v>
      </c>
      <c r="H220" s="261"/>
      <c r="I220" s="262">
        <f>ROUND(E220*H220,2)</f>
        <v>0</v>
      </c>
      <c r="J220" s="261"/>
      <c r="K220" s="262">
        <f>ROUND(E220*J220,2)</f>
        <v>0</v>
      </c>
      <c r="L220" s="262">
        <v>21</v>
      </c>
      <c r="M220" s="262">
        <f>G220*(1+L220/100)</f>
        <v>0</v>
      </c>
      <c r="N220" s="260">
        <v>0</v>
      </c>
      <c r="O220" s="260">
        <f>ROUND(E220*N220,2)</f>
        <v>0</v>
      </c>
      <c r="P220" s="260">
        <v>1.75E-3</v>
      </c>
      <c r="Q220" s="260">
        <f>ROUND(E220*P220,2)</f>
        <v>0.03</v>
      </c>
      <c r="R220" s="262" t="s">
        <v>1856</v>
      </c>
      <c r="S220" s="262" t="s">
        <v>280</v>
      </c>
      <c r="T220" s="263" t="s">
        <v>441</v>
      </c>
      <c r="U220" s="222">
        <v>8.0500000000000002E-2</v>
      </c>
      <c r="V220" s="222">
        <f>ROUND(E220*U220,2)</f>
        <v>1.35</v>
      </c>
      <c r="W220" s="222"/>
      <c r="X220" s="222" t="s">
        <v>399</v>
      </c>
      <c r="Y220" s="222" t="s">
        <v>283</v>
      </c>
      <c r="Z220" s="212"/>
      <c r="AA220" s="212"/>
      <c r="AB220" s="212"/>
      <c r="AC220" s="212"/>
      <c r="AD220" s="212"/>
      <c r="AE220" s="212"/>
      <c r="AF220" s="212"/>
      <c r="AG220" s="212" t="s">
        <v>400</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1" x14ac:dyDescent="0.2">
      <c r="A221" s="257">
        <v>55</v>
      </c>
      <c r="B221" s="258" t="s">
        <v>2338</v>
      </c>
      <c r="C221" s="265" t="s">
        <v>2339</v>
      </c>
      <c r="D221" s="259" t="s">
        <v>564</v>
      </c>
      <c r="E221" s="260">
        <v>87.72</v>
      </c>
      <c r="F221" s="261"/>
      <c r="G221" s="262">
        <f>ROUND(E221*F221,2)</f>
        <v>0</v>
      </c>
      <c r="H221" s="261"/>
      <c r="I221" s="262">
        <f>ROUND(E221*H221,2)</f>
        <v>0</v>
      </c>
      <c r="J221" s="261"/>
      <c r="K221" s="262">
        <f>ROUND(E221*J221,2)</f>
        <v>0</v>
      </c>
      <c r="L221" s="262">
        <v>21</v>
      </c>
      <c r="M221" s="262">
        <f>G221*(1+L221/100)</f>
        <v>0</v>
      </c>
      <c r="N221" s="260">
        <v>0</v>
      </c>
      <c r="O221" s="260">
        <f>ROUND(E221*N221,2)</f>
        <v>0</v>
      </c>
      <c r="P221" s="260">
        <v>2.5200000000000001E-3</v>
      </c>
      <c r="Q221" s="260">
        <f>ROUND(E221*P221,2)</f>
        <v>0.22</v>
      </c>
      <c r="R221" s="262" t="s">
        <v>1856</v>
      </c>
      <c r="S221" s="262" t="s">
        <v>280</v>
      </c>
      <c r="T221" s="263" t="s">
        <v>441</v>
      </c>
      <c r="U221" s="222">
        <v>9.1999999999999998E-2</v>
      </c>
      <c r="V221" s="222">
        <f>ROUND(E221*U221,2)</f>
        <v>8.07</v>
      </c>
      <c r="W221" s="222"/>
      <c r="X221" s="222" t="s">
        <v>399</v>
      </c>
      <c r="Y221" s="222" t="s">
        <v>283</v>
      </c>
      <c r="Z221" s="212"/>
      <c r="AA221" s="212"/>
      <c r="AB221" s="212"/>
      <c r="AC221" s="212"/>
      <c r="AD221" s="212"/>
      <c r="AE221" s="212"/>
      <c r="AF221" s="212"/>
      <c r="AG221" s="212" t="s">
        <v>400</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1" x14ac:dyDescent="0.2">
      <c r="A222" s="236">
        <v>56</v>
      </c>
      <c r="B222" s="237" t="s">
        <v>2340</v>
      </c>
      <c r="C222" s="247" t="s">
        <v>2341</v>
      </c>
      <c r="D222" s="238" t="s">
        <v>564</v>
      </c>
      <c r="E222" s="239">
        <v>57.2</v>
      </c>
      <c r="F222" s="240"/>
      <c r="G222" s="241">
        <f>ROUND(E222*F222,2)</f>
        <v>0</v>
      </c>
      <c r="H222" s="240"/>
      <c r="I222" s="241">
        <f>ROUND(E222*H222,2)</f>
        <v>0</v>
      </c>
      <c r="J222" s="240"/>
      <c r="K222" s="241">
        <f>ROUND(E222*J222,2)</f>
        <v>0</v>
      </c>
      <c r="L222" s="241">
        <v>21</v>
      </c>
      <c r="M222" s="241">
        <f>G222*(1+L222/100)</f>
        <v>0</v>
      </c>
      <c r="N222" s="239">
        <v>0</v>
      </c>
      <c r="O222" s="239">
        <f>ROUND(E222*N222,2)</f>
        <v>0</v>
      </c>
      <c r="P222" s="239">
        <v>2.8500000000000001E-3</v>
      </c>
      <c r="Q222" s="239">
        <f>ROUND(E222*P222,2)</f>
        <v>0.16</v>
      </c>
      <c r="R222" s="241" t="s">
        <v>1856</v>
      </c>
      <c r="S222" s="241" t="s">
        <v>280</v>
      </c>
      <c r="T222" s="242" t="s">
        <v>441</v>
      </c>
      <c r="U222" s="222">
        <v>6.9000000000000006E-2</v>
      </c>
      <c r="V222" s="222">
        <f>ROUND(E222*U222,2)</f>
        <v>3.95</v>
      </c>
      <c r="W222" s="222"/>
      <c r="X222" s="222" t="s">
        <v>399</v>
      </c>
      <c r="Y222" s="222" t="s">
        <v>283</v>
      </c>
      <c r="Z222" s="212"/>
      <c r="AA222" s="212"/>
      <c r="AB222" s="212"/>
      <c r="AC222" s="212"/>
      <c r="AD222" s="212"/>
      <c r="AE222" s="212"/>
      <c r="AF222" s="212"/>
      <c r="AG222" s="212" t="s">
        <v>400</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
      <c r="A223" s="219"/>
      <c r="B223" s="220"/>
      <c r="C223" s="249" t="s">
        <v>2342</v>
      </c>
      <c r="D223" s="226"/>
      <c r="E223" s="227">
        <v>57.2</v>
      </c>
      <c r="F223" s="222"/>
      <c r="G223" s="222"/>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288</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1" x14ac:dyDescent="0.2">
      <c r="A224" s="236">
        <v>57</v>
      </c>
      <c r="B224" s="237" t="s">
        <v>2343</v>
      </c>
      <c r="C224" s="247" t="s">
        <v>2344</v>
      </c>
      <c r="D224" s="238" t="s">
        <v>564</v>
      </c>
      <c r="E224" s="239">
        <v>16.75</v>
      </c>
      <c r="F224" s="240"/>
      <c r="G224" s="241">
        <f>ROUND(E224*F224,2)</f>
        <v>0</v>
      </c>
      <c r="H224" s="240"/>
      <c r="I224" s="241">
        <f>ROUND(E224*H224,2)</f>
        <v>0</v>
      </c>
      <c r="J224" s="240"/>
      <c r="K224" s="241">
        <f>ROUND(E224*J224,2)</f>
        <v>0</v>
      </c>
      <c r="L224" s="241">
        <v>21</v>
      </c>
      <c r="M224" s="241">
        <f>G224*(1+L224/100)</f>
        <v>0</v>
      </c>
      <c r="N224" s="239">
        <v>2.9199999999999999E-3</v>
      </c>
      <c r="O224" s="239">
        <f>ROUND(E224*N224,2)</f>
        <v>0.05</v>
      </c>
      <c r="P224" s="239">
        <v>0</v>
      </c>
      <c r="Q224" s="239">
        <f>ROUND(E224*P224,2)</f>
        <v>0</v>
      </c>
      <c r="R224" s="241"/>
      <c r="S224" s="241" t="s">
        <v>316</v>
      </c>
      <c r="T224" s="242" t="s">
        <v>281</v>
      </c>
      <c r="U224" s="222">
        <v>0.69</v>
      </c>
      <c r="V224" s="222">
        <f>ROUND(E224*U224,2)</f>
        <v>11.56</v>
      </c>
      <c r="W224" s="222"/>
      <c r="X224" s="222" t="s">
        <v>399</v>
      </c>
      <c r="Y224" s="222" t="s">
        <v>283</v>
      </c>
      <c r="Z224" s="212"/>
      <c r="AA224" s="212"/>
      <c r="AB224" s="212"/>
      <c r="AC224" s="212"/>
      <c r="AD224" s="212"/>
      <c r="AE224" s="212"/>
      <c r="AF224" s="212"/>
      <c r="AG224" s="212" t="s">
        <v>400</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
      <c r="A225" s="219"/>
      <c r="B225" s="220"/>
      <c r="C225" s="249" t="s">
        <v>2345</v>
      </c>
      <c r="D225" s="226"/>
      <c r="E225" s="227">
        <v>16.75</v>
      </c>
      <c r="F225" s="222"/>
      <c r="G225" s="222"/>
      <c r="H225" s="222"/>
      <c r="I225" s="222"/>
      <c r="J225" s="222"/>
      <c r="K225" s="222"/>
      <c r="L225" s="222"/>
      <c r="M225" s="222"/>
      <c r="N225" s="221"/>
      <c r="O225" s="221"/>
      <c r="P225" s="221"/>
      <c r="Q225" s="221"/>
      <c r="R225" s="222"/>
      <c r="S225" s="222"/>
      <c r="T225" s="222"/>
      <c r="U225" s="222"/>
      <c r="V225" s="222"/>
      <c r="W225" s="222"/>
      <c r="X225" s="222"/>
      <c r="Y225" s="222"/>
      <c r="Z225" s="212"/>
      <c r="AA225" s="212"/>
      <c r="AB225" s="212"/>
      <c r="AC225" s="212"/>
      <c r="AD225" s="212"/>
      <c r="AE225" s="212"/>
      <c r="AF225" s="212"/>
      <c r="AG225" s="212" t="s">
        <v>288</v>
      </c>
      <c r="AH225" s="212">
        <v>0</v>
      </c>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3" x14ac:dyDescent="0.2">
      <c r="A226" s="219"/>
      <c r="B226" s="220"/>
      <c r="C226" s="249" t="s">
        <v>2346</v>
      </c>
      <c r="D226" s="226"/>
      <c r="E226" s="227"/>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288</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1" x14ac:dyDescent="0.2">
      <c r="A227" s="236">
        <v>58</v>
      </c>
      <c r="B227" s="237" t="s">
        <v>2347</v>
      </c>
      <c r="C227" s="247" t="s">
        <v>2348</v>
      </c>
      <c r="D227" s="238" t="s">
        <v>564</v>
      </c>
      <c r="E227" s="239">
        <v>87.72</v>
      </c>
      <c r="F227" s="240"/>
      <c r="G227" s="241">
        <f>ROUND(E227*F227,2)</f>
        <v>0</v>
      </c>
      <c r="H227" s="240"/>
      <c r="I227" s="241">
        <f>ROUND(E227*H227,2)</f>
        <v>0</v>
      </c>
      <c r="J227" s="240"/>
      <c r="K227" s="241">
        <f>ROUND(E227*J227,2)</f>
        <v>0</v>
      </c>
      <c r="L227" s="241">
        <v>21</v>
      </c>
      <c r="M227" s="241">
        <f>G227*(1+L227/100)</f>
        <v>0</v>
      </c>
      <c r="N227" s="239">
        <v>3.3500000000000001E-3</v>
      </c>
      <c r="O227" s="239">
        <f>ROUND(E227*N227,2)</f>
        <v>0.28999999999999998</v>
      </c>
      <c r="P227" s="239">
        <v>0</v>
      </c>
      <c r="Q227" s="239">
        <f>ROUND(E227*P227,2)</f>
        <v>0</v>
      </c>
      <c r="R227" s="241"/>
      <c r="S227" s="241" t="s">
        <v>316</v>
      </c>
      <c r="T227" s="242" t="s">
        <v>281</v>
      </c>
      <c r="U227" s="222">
        <v>0.71</v>
      </c>
      <c r="V227" s="222">
        <f>ROUND(E227*U227,2)</f>
        <v>62.28</v>
      </c>
      <c r="W227" s="222"/>
      <c r="X227" s="222" t="s">
        <v>399</v>
      </c>
      <c r="Y227" s="222" t="s">
        <v>283</v>
      </c>
      <c r="Z227" s="212"/>
      <c r="AA227" s="212"/>
      <c r="AB227" s="212"/>
      <c r="AC227" s="212"/>
      <c r="AD227" s="212"/>
      <c r="AE227" s="212"/>
      <c r="AF227" s="212"/>
      <c r="AG227" s="212" t="s">
        <v>400</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2" x14ac:dyDescent="0.2">
      <c r="A228" s="219"/>
      <c r="B228" s="220"/>
      <c r="C228" s="249" t="s">
        <v>2349</v>
      </c>
      <c r="D228" s="226"/>
      <c r="E228" s="227">
        <v>10.32</v>
      </c>
      <c r="F228" s="222"/>
      <c r="G228" s="222"/>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288</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49" t="s">
        <v>2350</v>
      </c>
      <c r="D229" s="226"/>
      <c r="E229" s="227">
        <v>77.400000000000006</v>
      </c>
      <c r="F229" s="222"/>
      <c r="G229" s="222"/>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288</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49" t="s">
        <v>2346</v>
      </c>
      <c r="D230" s="226"/>
      <c r="E230" s="227"/>
      <c r="F230" s="222"/>
      <c r="G230" s="222"/>
      <c r="H230" s="222"/>
      <c r="I230" s="222"/>
      <c r="J230" s="222"/>
      <c r="K230" s="222"/>
      <c r="L230" s="222"/>
      <c r="M230" s="222"/>
      <c r="N230" s="221"/>
      <c r="O230" s="221"/>
      <c r="P230" s="221"/>
      <c r="Q230" s="221"/>
      <c r="R230" s="222"/>
      <c r="S230" s="222"/>
      <c r="T230" s="222"/>
      <c r="U230" s="222"/>
      <c r="V230" s="222"/>
      <c r="W230" s="222"/>
      <c r="X230" s="222"/>
      <c r="Y230" s="222"/>
      <c r="Z230" s="212"/>
      <c r="AA230" s="212"/>
      <c r="AB230" s="212"/>
      <c r="AC230" s="212"/>
      <c r="AD230" s="212"/>
      <c r="AE230" s="212"/>
      <c r="AF230" s="212"/>
      <c r="AG230" s="212" t="s">
        <v>288</v>
      </c>
      <c r="AH230" s="212">
        <v>0</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1" x14ac:dyDescent="0.2">
      <c r="A231" s="257">
        <v>59</v>
      </c>
      <c r="B231" s="258" t="s">
        <v>2351</v>
      </c>
      <c r="C231" s="265" t="s">
        <v>2352</v>
      </c>
      <c r="D231" s="259" t="s">
        <v>886</v>
      </c>
      <c r="E231" s="260">
        <v>30</v>
      </c>
      <c r="F231" s="261"/>
      <c r="G231" s="262">
        <f>ROUND(E231*F231,2)</f>
        <v>0</v>
      </c>
      <c r="H231" s="261"/>
      <c r="I231" s="262">
        <f>ROUND(E231*H231,2)</f>
        <v>0</v>
      </c>
      <c r="J231" s="261"/>
      <c r="K231" s="262">
        <f>ROUND(E231*J231,2)</f>
        <v>0</v>
      </c>
      <c r="L231" s="262">
        <v>21</v>
      </c>
      <c r="M231" s="262">
        <f>G231*(1+L231/100)</f>
        <v>0</v>
      </c>
      <c r="N231" s="260">
        <v>0</v>
      </c>
      <c r="O231" s="260">
        <f>ROUND(E231*N231,2)</f>
        <v>0</v>
      </c>
      <c r="P231" s="260">
        <v>1E-3</v>
      </c>
      <c r="Q231" s="260">
        <f>ROUND(E231*P231,2)</f>
        <v>0.03</v>
      </c>
      <c r="R231" s="262"/>
      <c r="S231" s="262" t="s">
        <v>316</v>
      </c>
      <c r="T231" s="263" t="s">
        <v>281</v>
      </c>
      <c r="U231" s="222">
        <v>0</v>
      </c>
      <c r="V231" s="222">
        <f>ROUND(E231*U231,2)</f>
        <v>0</v>
      </c>
      <c r="W231" s="222"/>
      <c r="X231" s="222" t="s">
        <v>399</v>
      </c>
      <c r="Y231" s="222" t="s">
        <v>283</v>
      </c>
      <c r="Z231" s="212"/>
      <c r="AA231" s="212"/>
      <c r="AB231" s="212"/>
      <c r="AC231" s="212"/>
      <c r="AD231" s="212"/>
      <c r="AE231" s="212"/>
      <c r="AF231" s="212"/>
      <c r="AG231" s="212" t="s">
        <v>400</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1" x14ac:dyDescent="0.2">
      <c r="A232" s="257">
        <v>60</v>
      </c>
      <c r="B232" s="258" t="s">
        <v>2353</v>
      </c>
      <c r="C232" s="265" t="s">
        <v>2354</v>
      </c>
      <c r="D232" s="259" t="s">
        <v>492</v>
      </c>
      <c r="E232" s="260">
        <v>30</v>
      </c>
      <c r="F232" s="261"/>
      <c r="G232" s="262">
        <f>ROUND(E232*F232,2)</f>
        <v>0</v>
      </c>
      <c r="H232" s="261"/>
      <c r="I232" s="262">
        <f>ROUND(E232*H232,2)</f>
        <v>0</v>
      </c>
      <c r="J232" s="261"/>
      <c r="K232" s="262">
        <f>ROUND(E232*J232,2)</f>
        <v>0</v>
      </c>
      <c r="L232" s="262">
        <v>21</v>
      </c>
      <c r="M232" s="262">
        <f>G232*(1+L232/100)</f>
        <v>0</v>
      </c>
      <c r="N232" s="260">
        <v>0</v>
      </c>
      <c r="O232" s="260">
        <f>ROUND(E232*N232,2)</f>
        <v>0</v>
      </c>
      <c r="P232" s="260">
        <v>0</v>
      </c>
      <c r="Q232" s="260">
        <f>ROUND(E232*P232,2)</f>
        <v>0</v>
      </c>
      <c r="R232" s="262" t="s">
        <v>889</v>
      </c>
      <c r="S232" s="262" t="s">
        <v>1068</v>
      </c>
      <c r="T232" s="263" t="s">
        <v>597</v>
      </c>
      <c r="U232" s="222">
        <v>0</v>
      </c>
      <c r="V232" s="222">
        <f>ROUND(E232*U232,2)</f>
        <v>0</v>
      </c>
      <c r="W232" s="222"/>
      <c r="X232" s="222" t="s">
        <v>831</v>
      </c>
      <c r="Y232" s="222" t="s">
        <v>283</v>
      </c>
      <c r="Z232" s="212"/>
      <c r="AA232" s="212"/>
      <c r="AB232" s="212"/>
      <c r="AC232" s="212"/>
      <c r="AD232" s="212"/>
      <c r="AE232" s="212"/>
      <c r="AF232" s="212"/>
      <c r="AG232" s="212" t="s">
        <v>832</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
      <c r="A233" s="236">
        <v>61</v>
      </c>
      <c r="B233" s="237" t="s">
        <v>1891</v>
      </c>
      <c r="C233" s="247" t="s">
        <v>1892</v>
      </c>
      <c r="D233" s="238" t="s">
        <v>0</v>
      </c>
      <c r="E233" s="239">
        <v>1430.6629</v>
      </c>
      <c r="F233" s="240"/>
      <c r="G233" s="241">
        <f>ROUND(E233*F233,2)</f>
        <v>0</v>
      </c>
      <c r="H233" s="240"/>
      <c r="I233" s="241">
        <f>ROUND(E233*H233,2)</f>
        <v>0</v>
      </c>
      <c r="J233" s="240"/>
      <c r="K233" s="241">
        <f>ROUND(E233*J233,2)</f>
        <v>0</v>
      </c>
      <c r="L233" s="241">
        <v>21</v>
      </c>
      <c r="M233" s="241">
        <f>G233*(1+L233/100)</f>
        <v>0</v>
      </c>
      <c r="N233" s="239">
        <v>0</v>
      </c>
      <c r="O233" s="239">
        <f>ROUND(E233*N233,2)</f>
        <v>0</v>
      </c>
      <c r="P233" s="239">
        <v>0</v>
      </c>
      <c r="Q233" s="239">
        <f>ROUND(E233*P233,2)</f>
        <v>0</v>
      </c>
      <c r="R233" s="241" t="s">
        <v>1856</v>
      </c>
      <c r="S233" s="241" t="s">
        <v>280</v>
      </c>
      <c r="T233" s="242" t="s">
        <v>441</v>
      </c>
      <c r="U233" s="222">
        <v>0</v>
      </c>
      <c r="V233" s="222">
        <f>ROUND(E233*U233,2)</f>
        <v>0</v>
      </c>
      <c r="W233" s="222"/>
      <c r="X233" s="222" t="s">
        <v>399</v>
      </c>
      <c r="Y233" s="222" t="s">
        <v>283</v>
      </c>
      <c r="Z233" s="212"/>
      <c r="AA233" s="212"/>
      <c r="AB233" s="212"/>
      <c r="AC233" s="212"/>
      <c r="AD233" s="212"/>
      <c r="AE233" s="212"/>
      <c r="AF233" s="212"/>
      <c r="AG233" s="212" t="s">
        <v>1036</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
      <c r="A234" s="219"/>
      <c r="B234" s="220"/>
      <c r="C234" s="264" t="s">
        <v>1076</v>
      </c>
      <c r="D234" s="256"/>
      <c r="E234" s="256"/>
      <c r="F234" s="256"/>
      <c r="G234" s="256"/>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448</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x14ac:dyDescent="0.2">
      <c r="A235" s="229" t="s">
        <v>275</v>
      </c>
      <c r="B235" s="230" t="s">
        <v>212</v>
      </c>
      <c r="C235" s="246" t="s">
        <v>213</v>
      </c>
      <c r="D235" s="231"/>
      <c r="E235" s="232"/>
      <c r="F235" s="233"/>
      <c r="G235" s="233">
        <f>SUMIF(AG236:AG241,"&lt;&gt;NOR",G236:G241)</f>
        <v>0</v>
      </c>
      <c r="H235" s="233"/>
      <c r="I235" s="233">
        <f>SUM(I236:I241)</f>
        <v>0</v>
      </c>
      <c r="J235" s="233"/>
      <c r="K235" s="233">
        <f>SUM(K236:K241)</f>
        <v>0</v>
      </c>
      <c r="L235" s="233"/>
      <c r="M235" s="233">
        <f>SUM(M236:M241)</f>
        <v>0</v>
      </c>
      <c r="N235" s="232"/>
      <c r="O235" s="232">
        <f>SUM(O236:O241)</f>
        <v>0</v>
      </c>
      <c r="P235" s="232"/>
      <c r="Q235" s="232">
        <f>SUM(Q236:Q241)</f>
        <v>0</v>
      </c>
      <c r="R235" s="233"/>
      <c r="S235" s="233"/>
      <c r="T235" s="234"/>
      <c r="U235" s="228"/>
      <c r="V235" s="228">
        <f>SUM(V236:V241)</f>
        <v>1.98</v>
      </c>
      <c r="W235" s="228"/>
      <c r="X235" s="228"/>
      <c r="Y235" s="228"/>
      <c r="AG235" t="s">
        <v>276</v>
      </c>
    </row>
    <row r="236" spans="1:60" outlineLevel="1" x14ac:dyDescent="0.2">
      <c r="A236" s="236">
        <v>62</v>
      </c>
      <c r="B236" s="237" t="s">
        <v>2355</v>
      </c>
      <c r="C236" s="247" t="s">
        <v>2356</v>
      </c>
      <c r="D236" s="238" t="s">
        <v>1094</v>
      </c>
      <c r="E236" s="239">
        <v>4.6399999999999997</v>
      </c>
      <c r="F236" s="240"/>
      <c r="G236" s="241">
        <f>ROUND(E236*F236,2)</f>
        <v>0</v>
      </c>
      <c r="H236" s="240"/>
      <c r="I236" s="241">
        <f>ROUND(E236*H236,2)</f>
        <v>0</v>
      </c>
      <c r="J236" s="240"/>
      <c r="K236" s="241">
        <f>ROUND(E236*J236,2)</f>
        <v>0</v>
      </c>
      <c r="L236" s="241">
        <v>21</v>
      </c>
      <c r="M236" s="241">
        <f>G236*(1+L236/100)</f>
        <v>0</v>
      </c>
      <c r="N236" s="239">
        <v>6.0000000000000002E-5</v>
      </c>
      <c r="O236" s="239">
        <f>ROUND(E236*N236,2)</f>
        <v>0</v>
      </c>
      <c r="P236" s="239">
        <v>0</v>
      </c>
      <c r="Q236" s="239">
        <f>ROUND(E236*P236,2)</f>
        <v>0</v>
      </c>
      <c r="R236" s="241" t="s">
        <v>1095</v>
      </c>
      <c r="S236" s="241" t="s">
        <v>280</v>
      </c>
      <c r="T236" s="242" t="s">
        <v>441</v>
      </c>
      <c r="U236" s="222">
        <v>0.42599999999999999</v>
      </c>
      <c r="V236" s="222">
        <f>ROUND(E236*U236,2)</f>
        <v>1.98</v>
      </c>
      <c r="W236" s="222"/>
      <c r="X236" s="222" t="s">
        <v>399</v>
      </c>
      <c r="Y236" s="222" t="s">
        <v>283</v>
      </c>
      <c r="Z236" s="212"/>
      <c r="AA236" s="212"/>
      <c r="AB236" s="212"/>
      <c r="AC236" s="212"/>
      <c r="AD236" s="212"/>
      <c r="AE236" s="212"/>
      <c r="AF236" s="212"/>
      <c r="AG236" s="212" t="s">
        <v>400</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2" x14ac:dyDescent="0.2">
      <c r="A237" s="219"/>
      <c r="B237" s="220"/>
      <c r="C237" s="249" t="s">
        <v>2357</v>
      </c>
      <c r="D237" s="226"/>
      <c r="E237" s="227">
        <v>4.6399999999999997</v>
      </c>
      <c r="F237" s="222"/>
      <c r="G237" s="222"/>
      <c r="H237" s="222"/>
      <c r="I237" s="222"/>
      <c r="J237" s="222"/>
      <c r="K237" s="222"/>
      <c r="L237" s="222"/>
      <c r="M237" s="222"/>
      <c r="N237" s="221"/>
      <c r="O237" s="221"/>
      <c r="P237" s="221"/>
      <c r="Q237" s="221"/>
      <c r="R237" s="222"/>
      <c r="S237" s="222"/>
      <c r="T237" s="222"/>
      <c r="U237" s="222"/>
      <c r="V237" s="222"/>
      <c r="W237" s="222"/>
      <c r="X237" s="222"/>
      <c r="Y237" s="222"/>
      <c r="Z237" s="212"/>
      <c r="AA237" s="212"/>
      <c r="AB237" s="212"/>
      <c r="AC237" s="212"/>
      <c r="AD237" s="212"/>
      <c r="AE237" s="212"/>
      <c r="AF237" s="212"/>
      <c r="AG237" s="212" t="s">
        <v>288</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1" x14ac:dyDescent="0.2">
      <c r="A238" s="257">
        <v>63</v>
      </c>
      <c r="B238" s="258" t="s">
        <v>2358</v>
      </c>
      <c r="C238" s="265" t="s">
        <v>2359</v>
      </c>
      <c r="D238" s="259" t="s">
        <v>886</v>
      </c>
      <c r="E238" s="260">
        <v>1</v>
      </c>
      <c r="F238" s="261"/>
      <c r="G238" s="262">
        <f>ROUND(E238*F238,2)</f>
        <v>0</v>
      </c>
      <c r="H238" s="261"/>
      <c r="I238" s="262">
        <f>ROUND(E238*H238,2)</f>
        <v>0</v>
      </c>
      <c r="J238" s="261"/>
      <c r="K238" s="262">
        <f>ROUND(E238*J238,2)</f>
        <v>0</v>
      </c>
      <c r="L238" s="262">
        <v>21</v>
      </c>
      <c r="M238" s="262">
        <f>G238*(1+L238/100)</f>
        <v>0</v>
      </c>
      <c r="N238" s="260">
        <v>0</v>
      </c>
      <c r="O238" s="260">
        <f>ROUND(E238*N238,2)</f>
        <v>0</v>
      </c>
      <c r="P238" s="260">
        <v>0</v>
      </c>
      <c r="Q238" s="260">
        <f>ROUND(E238*P238,2)</f>
        <v>0</v>
      </c>
      <c r="R238" s="262"/>
      <c r="S238" s="262" t="s">
        <v>316</v>
      </c>
      <c r="T238" s="263" t="s">
        <v>281</v>
      </c>
      <c r="U238" s="222">
        <v>0</v>
      </c>
      <c r="V238" s="222">
        <f>ROUND(E238*U238,2)</f>
        <v>0</v>
      </c>
      <c r="W238" s="222"/>
      <c r="X238" s="222" t="s">
        <v>399</v>
      </c>
      <c r="Y238" s="222" t="s">
        <v>283</v>
      </c>
      <c r="Z238" s="212"/>
      <c r="AA238" s="212"/>
      <c r="AB238" s="212"/>
      <c r="AC238" s="212"/>
      <c r="AD238" s="212"/>
      <c r="AE238" s="212"/>
      <c r="AF238" s="212"/>
      <c r="AG238" s="212" t="s">
        <v>400</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
      <c r="A239" s="257">
        <v>64</v>
      </c>
      <c r="B239" s="258" t="s">
        <v>1544</v>
      </c>
      <c r="C239" s="265" t="s">
        <v>2360</v>
      </c>
      <c r="D239" s="259" t="s">
        <v>886</v>
      </c>
      <c r="E239" s="260">
        <v>1</v>
      </c>
      <c r="F239" s="261"/>
      <c r="G239" s="262">
        <f>ROUND(E239*F239,2)</f>
        <v>0</v>
      </c>
      <c r="H239" s="261"/>
      <c r="I239" s="262">
        <f>ROUND(E239*H239,2)</f>
        <v>0</v>
      </c>
      <c r="J239" s="261"/>
      <c r="K239" s="262">
        <f>ROUND(E239*J239,2)</f>
        <v>0</v>
      </c>
      <c r="L239" s="262">
        <v>21</v>
      </c>
      <c r="M239" s="262">
        <f>G239*(1+L239/100)</f>
        <v>0</v>
      </c>
      <c r="N239" s="260">
        <v>0</v>
      </c>
      <c r="O239" s="260">
        <f>ROUND(E239*N239,2)</f>
        <v>0</v>
      </c>
      <c r="P239" s="260">
        <v>0</v>
      </c>
      <c r="Q239" s="260">
        <f>ROUND(E239*P239,2)</f>
        <v>0</v>
      </c>
      <c r="R239" s="262"/>
      <c r="S239" s="262" t="s">
        <v>316</v>
      </c>
      <c r="T239" s="263" t="s">
        <v>281</v>
      </c>
      <c r="U239" s="222">
        <v>0</v>
      </c>
      <c r="V239" s="222">
        <f>ROUND(E239*U239,2)</f>
        <v>0</v>
      </c>
      <c r="W239" s="222"/>
      <c r="X239" s="222" t="s">
        <v>399</v>
      </c>
      <c r="Y239" s="222" t="s">
        <v>283</v>
      </c>
      <c r="Z239" s="212"/>
      <c r="AA239" s="212"/>
      <c r="AB239" s="212"/>
      <c r="AC239" s="212"/>
      <c r="AD239" s="212"/>
      <c r="AE239" s="212"/>
      <c r="AF239" s="212"/>
      <c r="AG239" s="212" t="s">
        <v>400</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
      <c r="A240" s="236">
        <v>65</v>
      </c>
      <c r="B240" s="237" t="s">
        <v>1553</v>
      </c>
      <c r="C240" s="247" t="s">
        <v>1554</v>
      </c>
      <c r="D240" s="238" t="s">
        <v>0</v>
      </c>
      <c r="E240" s="239">
        <v>40.921599999999998</v>
      </c>
      <c r="F240" s="240"/>
      <c r="G240" s="241">
        <f>ROUND(E240*F240,2)</f>
        <v>0</v>
      </c>
      <c r="H240" s="240"/>
      <c r="I240" s="241">
        <f>ROUND(E240*H240,2)</f>
        <v>0</v>
      </c>
      <c r="J240" s="240"/>
      <c r="K240" s="241">
        <f>ROUND(E240*J240,2)</f>
        <v>0</v>
      </c>
      <c r="L240" s="241">
        <v>21</v>
      </c>
      <c r="M240" s="241">
        <f>G240*(1+L240/100)</f>
        <v>0</v>
      </c>
      <c r="N240" s="239">
        <v>0</v>
      </c>
      <c r="O240" s="239">
        <f>ROUND(E240*N240,2)</f>
        <v>0</v>
      </c>
      <c r="P240" s="239">
        <v>0</v>
      </c>
      <c r="Q240" s="239">
        <f>ROUND(E240*P240,2)</f>
        <v>0</v>
      </c>
      <c r="R240" s="241" t="s">
        <v>1095</v>
      </c>
      <c r="S240" s="241" t="s">
        <v>280</v>
      </c>
      <c r="T240" s="242" t="s">
        <v>441</v>
      </c>
      <c r="U240" s="222">
        <v>0</v>
      </c>
      <c r="V240" s="222">
        <f>ROUND(E240*U240,2)</f>
        <v>0</v>
      </c>
      <c r="W240" s="222"/>
      <c r="X240" s="222" t="s">
        <v>399</v>
      </c>
      <c r="Y240" s="222" t="s">
        <v>283</v>
      </c>
      <c r="Z240" s="212"/>
      <c r="AA240" s="212"/>
      <c r="AB240" s="212"/>
      <c r="AC240" s="212"/>
      <c r="AD240" s="212"/>
      <c r="AE240" s="212"/>
      <c r="AF240" s="212"/>
      <c r="AG240" s="212" t="s">
        <v>1036</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2" x14ac:dyDescent="0.2">
      <c r="A241" s="219"/>
      <c r="B241" s="220"/>
      <c r="C241" s="264" t="s">
        <v>1076</v>
      </c>
      <c r="D241" s="256"/>
      <c r="E241" s="256"/>
      <c r="F241" s="256"/>
      <c r="G241" s="256"/>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448</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x14ac:dyDescent="0.2">
      <c r="A242" s="229" t="s">
        <v>275</v>
      </c>
      <c r="B242" s="230" t="s">
        <v>220</v>
      </c>
      <c r="C242" s="246" t="s">
        <v>221</v>
      </c>
      <c r="D242" s="231"/>
      <c r="E242" s="232"/>
      <c r="F242" s="233"/>
      <c r="G242" s="233">
        <f>SUMIF(AG243:AG246,"&lt;&gt;NOR",G243:G246)</f>
        <v>0</v>
      </c>
      <c r="H242" s="233"/>
      <c r="I242" s="233">
        <f>SUM(I243:I246)</f>
        <v>0</v>
      </c>
      <c r="J242" s="233"/>
      <c r="K242" s="233">
        <f>SUM(K243:K246)</f>
        <v>0</v>
      </c>
      <c r="L242" s="233"/>
      <c r="M242" s="233">
        <f>SUM(M243:M246)</f>
        <v>0</v>
      </c>
      <c r="N242" s="232"/>
      <c r="O242" s="232">
        <f>SUM(O243:O246)</f>
        <v>0</v>
      </c>
      <c r="P242" s="232"/>
      <c r="Q242" s="232">
        <f>SUM(Q243:Q246)</f>
        <v>0</v>
      </c>
      <c r="R242" s="233"/>
      <c r="S242" s="233"/>
      <c r="T242" s="234"/>
      <c r="U242" s="228"/>
      <c r="V242" s="228">
        <f>SUM(V243:V246)</f>
        <v>2.5</v>
      </c>
      <c r="W242" s="228"/>
      <c r="X242" s="228"/>
      <c r="Y242" s="228"/>
      <c r="AG242" t="s">
        <v>276</v>
      </c>
    </row>
    <row r="243" spans="1:60" outlineLevel="1" x14ac:dyDescent="0.2">
      <c r="A243" s="236">
        <v>66</v>
      </c>
      <c r="B243" s="237" t="s">
        <v>1586</v>
      </c>
      <c r="C243" s="247" t="s">
        <v>1587</v>
      </c>
      <c r="D243" s="238" t="s">
        <v>439</v>
      </c>
      <c r="E243" s="239">
        <v>8.7224000000000004</v>
      </c>
      <c r="F243" s="240"/>
      <c r="G243" s="241">
        <f>ROUND(E243*F243,2)</f>
        <v>0</v>
      </c>
      <c r="H243" s="240"/>
      <c r="I243" s="241">
        <f>ROUND(E243*H243,2)</f>
        <v>0</v>
      </c>
      <c r="J243" s="240"/>
      <c r="K243" s="241">
        <f>ROUND(E243*J243,2)</f>
        <v>0</v>
      </c>
      <c r="L243" s="241">
        <v>21</v>
      </c>
      <c r="M243" s="241">
        <f>G243*(1+L243/100)</f>
        <v>0</v>
      </c>
      <c r="N243" s="239">
        <v>4.2000000000000002E-4</v>
      </c>
      <c r="O243" s="239">
        <f>ROUND(E243*N243,2)</f>
        <v>0</v>
      </c>
      <c r="P243" s="239">
        <v>0</v>
      </c>
      <c r="Q243" s="239">
        <f>ROUND(E243*P243,2)</f>
        <v>0</v>
      </c>
      <c r="R243" s="241" t="s">
        <v>1583</v>
      </c>
      <c r="S243" s="241" t="s">
        <v>280</v>
      </c>
      <c r="T243" s="242" t="s">
        <v>441</v>
      </c>
      <c r="U243" s="222">
        <v>0.28699999999999998</v>
      </c>
      <c r="V243" s="222">
        <f>ROUND(E243*U243,2)</f>
        <v>2.5</v>
      </c>
      <c r="W243" s="222"/>
      <c r="X243" s="222" t="s">
        <v>399</v>
      </c>
      <c r="Y243" s="222" t="s">
        <v>283</v>
      </c>
      <c r="Z243" s="212"/>
      <c r="AA243" s="212"/>
      <c r="AB243" s="212"/>
      <c r="AC243" s="212"/>
      <c r="AD243" s="212"/>
      <c r="AE243" s="212"/>
      <c r="AF243" s="212"/>
      <c r="AG243" s="212" t="s">
        <v>400</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2" x14ac:dyDescent="0.2">
      <c r="A244" s="219"/>
      <c r="B244" s="220"/>
      <c r="C244" s="248" t="s">
        <v>1588</v>
      </c>
      <c r="D244" s="244"/>
      <c r="E244" s="244"/>
      <c r="F244" s="244"/>
      <c r="G244" s="244"/>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286</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
      <c r="A245" s="219"/>
      <c r="B245" s="220"/>
      <c r="C245" s="249" t="s">
        <v>2361</v>
      </c>
      <c r="D245" s="226"/>
      <c r="E245" s="227">
        <v>0.56000000000000005</v>
      </c>
      <c r="F245" s="222"/>
      <c r="G245" s="222"/>
      <c r="H245" s="222"/>
      <c r="I245" s="222"/>
      <c r="J245" s="222"/>
      <c r="K245" s="222"/>
      <c r="L245" s="222"/>
      <c r="M245" s="222"/>
      <c r="N245" s="221"/>
      <c r="O245" s="221"/>
      <c r="P245" s="221"/>
      <c r="Q245" s="221"/>
      <c r="R245" s="222"/>
      <c r="S245" s="222"/>
      <c r="T245" s="222"/>
      <c r="U245" s="222"/>
      <c r="V245" s="222"/>
      <c r="W245" s="222"/>
      <c r="X245" s="222"/>
      <c r="Y245" s="222"/>
      <c r="Z245" s="212"/>
      <c r="AA245" s="212"/>
      <c r="AB245" s="212"/>
      <c r="AC245" s="212"/>
      <c r="AD245" s="212"/>
      <c r="AE245" s="212"/>
      <c r="AF245" s="212"/>
      <c r="AG245" s="212" t="s">
        <v>288</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49" t="s">
        <v>2362</v>
      </c>
      <c r="D246" s="226"/>
      <c r="E246" s="227">
        <v>8.1623999999999999</v>
      </c>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288</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x14ac:dyDescent="0.2">
      <c r="A247" s="229" t="s">
        <v>275</v>
      </c>
      <c r="B247" s="230" t="s">
        <v>230</v>
      </c>
      <c r="C247" s="246" t="s">
        <v>231</v>
      </c>
      <c r="D247" s="231"/>
      <c r="E247" s="232"/>
      <c r="F247" s="233"/>
      <c r="G247" s="233">
        <f>SUMIF(AG248:AG250,"&lt;&gt;NOR",G248:G250)</f>
        <v>0</v>
      </c>
      <c r="H247" s="233"/>
      <c r="I247" s="233">
        <f>SUM(I248:I250)</f>
        <v>0</v>
      </c>
      <c r="J247" s="233"/>
      <c r="K247" s="233">
        <f>SUM(K248:K250)</f>
        <v>0</v>
      </c>
      <c r="L247" s="233"/>
      <c r="M247" s="233">
        <f>SUM(M248:M250)</f>
        <v>0</v>
      </c>
      <c r="N247" s="232"/>
      <c r="O247" s="232">
        <f>SUM(O248:O250)</f>
        <v>0</v>
      </c>
      <c r="P247" s="232"/>
      <c r="Q247" s="232">
        <f>SUM(Q248:Q250)</f>
        <v>0</v>
      </c>
      <c r="R247" s="233"/>
      <c r="S247" s="233"/>
      <c r="T247" s="234"/>
      <c r="U247" s="228"/>
      <c r="V247" s="228">
        <f>SUM(V248:V250)</f>
        <v>0</v>
      </c>
      <c r="W247" s="228"/>
      <c r="X247" s="228"/>
      <c r="Y247" s="228"/>
      <c r="AG247" t="s">
        <v>276</v>
      </c>
    </row>
    <row r="248" spans="1:60" outlineLevel="1" x14ac:dyDescent="0.2">
      <c r="A248" s="257">
        <v>67</v>
      </c>
      <c r="B248" s="258" t="s">
        <v>1098</v>
      </c>
      <c r="C248" s="265" t="s">
        <v>2363</v>
      </c>
      <c r="D248" s="259" t="s">
        <v>1110</v>
      </c>
      <c r="E248" s="260">
        <v>73</v>
      </c>
      <c r="F248" s="261"/>
      <c r="G248" s="262">
        <f>ROUND(E248*F248,2)</f>
        <v>0</v>
      </c>
      <c r="H248" s="261"/>
      <c r="I248" s="262">
        <f>ROUND(E248*H248,2)</f>
        <v>0</v>
      </c>
      <c r="J248" s="261"/>
      <c r="K248" s="262">
        <f>ROUND(E248*J248,2)</f>
        <v>0</v>
      </c>
      <c r="L248" s="262">
        <v>21</v>
      </c>
      <c r="M248" s="262">
        <f>G248*(1+L248/100)</f>
        <v>0</v>
      </c>
      <c r="N248" s="260">
        <v>0</v>
      </c>
      <c r="O248" s="260">
        <f>ROUND(E248*N248,2)</f>
        <v>0</v>
      </c>
      <c r="P248" s="260">
        <v>0</v>
      </c>
      <c r="Q248" s="260">
        <f>ROUND(E248*P248,2)</f>
        <v>0</v>
      </c>
      <c r="R248" s="262"/>
      <c r="S248" s="262" t="s">
        <v>316</v>
      </c>
      <c r="T248" s="263" t="s">
        <v>281</v>
      </c>
      <c r="U248" s="222">
        <v>0</v>
      </c>
      <c r="V248" s="222">
        <f>ROUND(E248*U248,2)</f>
        <v>0</v>
      </c>
      <c r="W248" s="222"/>
      <c r="X248" s="222" t="s">
        <v>399</v>
      </c>
      <c r="Y248" s="222" t="s">
        <v>283</v>
      </c>
      <c r="Z248" s="212"/>
      <c r="AA248" s="212"/>
      <c r="AB248" s="212"/>
      <c r="AC248" s="212"/>
      <c r="AD248" s="212"/>
      <c r="AE248" s="212"/>
      <c r="AF248" s="212"/>
      <c r="AG248" s="212" t="s">
        <v>400</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57">
        <v>68</v>
      </c>
      <c r="B249" s="258" t="s">
        <v>1101</v>
      </c>
      <c r="C249" s="265" t="s">
        <v>2364</v>
      </c>
      <c r="D249" s="259" t="s">
        <v>1094</v>
      </c>
      <c r="E249" s="260">
        <v>37</v>
      </c>
      <c r="F249" s="261"/>
      <c r="G249" s="262">
        <f>ROUND(E249*F249,2)</f>
        <v>0</v>
      </c>
      <c r="H249" s="261"/>
      <c r="I249" s="262">
        <f>ROUND(E249*H249,2)</f>
        <v>0</v>
      </c>
      <c r="J249" s="261"/>
      <c r="K249" s="262">
        <f>ROUND(E249*J249,2)</f>
        <v>0</v>
      </c>
      <c r="L249" s="262">
        <v>21</v>
      </c>
      <c r="M249" s="262">
        <f>G249*(1+L249/100)</f>
        <v>0</v>
      </c>
      <c r="N249" s="260">
        <v>0</v>
      </c>
      <c r="O249" s="260">
        <f>ROUND(E249*N249,2)</f>
        <v>0</v>
      </c>
      <c r="P249" s="260">
        <v>0</v>
      </c>
      <c r="Q249" s="260">
        <f>ROUND(E249*P249,2)</f>
        <v>0</v>
      </c>
      <c r="R249" s="262"/>
      <c r="S249" s="262" t="s">
        <v>316</v>
      </c>
      <c r="T249" s="263" t="s">
        <v>281</v>
      </c>
      <c r="U249" s="222">
        <v>0</v>
      </c>
      <c r="V249" s="222">
        <f>ROUND(E249*U249,2)</f>
        <v>0</v>
      </c>
      <c r="W249" s="222"/>
      <c r="X249" s="222" t="s">
        <v>399</v>
      </c>
      <c r="Y249" s="222" t="s">
        <v>283</v>
      </c>
      <c r="Z249" s="212"/>
      <c r="AA249" s="212"/>
      <c r="AB249" s="212"/>
      <c r="AC249" s="212"/>
      <c r="AD249" s="212"/>
      <c r="AE249" s="212"/>
      <c r="AF249" s="212"/>
      <c r="AG249" s="212" t="s">
        <v>400</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
      <c r="A250" s="257">
        <v>69</v>
      </c>
      <c r="B250" s="258" t="s">
        <v>2365</v>
      </c>
      <c r="C250" s="265" t="s">
        <v>2366</v>
      </c>
      <c r="D250" s="259" t="s">
        <v>886</v>
      </c>
      <c r="E250" s="260">
        <v>33</v>
      </c>
      <c r="F250" s="261"/>
      <c r="G250" s="262">
        <f>ROUND(E250*F250,2)</f>
        <v>0</v>
      </c>
      <c r="H250" s="261"/>
      <c r="I250" s="262">
        <f>ROUND(E250*H250,2)</f>
        <v>0</v>
      </c>
      <c r="J250" s="261"/>
      <c r="K250" s="262">
        <f>ROUND(E250*J250,2)</f>
        <v>0</v>
      </c>
      <c r="L250" s="262">
        <v>21</v>
      </c>
      <c r="M250" s="262">
        <f>G250*(1+L250/100)</f>
        <v>0</v>
      </c>
      <c r="N250" s="260">
        <v>1.4999999999999999E-4</v>
      </c>
      <c r="O250" s="260">
        <f>ROUND(E250*N250,2)</f>
        <v>0</v>
      </c>
      <c r="P250" s="260">
        <v>0</v>
      </c>
      <c r="Q250" s="260">
        <f>ROUND(E250*P250,2)</f>
        <v>0</v>
      </c>
      <c r="R250" s="262"/>
      <c r="S250" s="262" t="s">
        <v>316</v>
      </c>
      <c r="T250" s="263" t="s">
        <v>281</v>
      </c>
      <c r="U250" s="222">
        <v>0</v>
      </c>
      <c r="V250" s="222">
        <f>ROUND(E250*U250,2)</f>
        <v>0</v>
      </c>
      <c r="W250" s="222"/>
      <c r="X250" s="222" t="s">
        <v>831</v>
      </c>
      <c r="Y250" s="222" t="s">
        <v>283</v>
      </c>
      <c r="Z250" s="212"/>
      <c r="AA250" s="212"/>
      <c r="AB250" s="212"/>
      <c r="AC250" s="212"/>
      <c r="AD250" s="212"/>
      <c r="AE250" s="212"/>
      <c r="AF250" s="212"/>
      <c r="AG250" s="212" t="s">
        <v>832</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x14ac:dyDescent="0.2">
      <c r="A251" s="229" t="s">
        <v>275</v>
      </c>
      <c r="B251" s="230" t="s">
        <v>242</v>
      </c>
      <c r="C251" s="246" t="s">
        <v>173</v>
      </c>
      <c r="D251" s="231"/>
      <c r="E251" s="232"/>
      <c r="F251" s="233"/>
      <c r="G251" s="233">
        <f>SUMIF(AG252:AG269,"&lt;&gt;NOR",G252:G269)</f>
        <v>0</v>
      </c>
      <c r="H251" s="233"/>
      <c r="I251" s="233">
        <f>SUM(I252:I269)</f>
        <v>0</v>
      </c>
      <c r="J251" s="233"/>
      <c r="K251" s="233">
        <f>SUM(K252:K269)</f>
        <v>0</v>
      </c>
      <c r="L251" s="233"/>
      <c r="M251" s="233">
        <f>SUM(M252:M269)</f>
        <v>0</v>
      </c>
      <c r="N251" s="232"/>
      <c r="O251" s="232">
        <f>SUM(O252:O269)</f>
        <v>0</v>
      </c>
      <c r="P251" s="232"/>
      <c r="Q251" s="232">
        <f>SUM(Q252:Q269)</f>
        <v>0</v>
      </c>
      <c r="R251" s="233"/>
      <c r="S251" s="233"/>
      <c r="T251" s="234"/>
      <c r="U251" s="228"/>
      <c r="V251" s="228">
        <f>SUM(V252:V269)</f>
        <v>404.51</v>
      </c>
      <c r="W251" s="228"/>
      <c r="X251" s="228"/>
      <c r="Y251" s="228"/>
      <c r="AG251" t="s">
        <v>276</v>
      </c>
    </row>
    <row r="252" spans="1:60" outlineLevel="1" x14ac:dyDescent="0.2">
      <c r="A252" s="236">
        <v>70</v>
      </c>
      <c r="B252" s="237" t="s">
        <v>2367</v>
      </c>
      <c r="C252" s="247" t="s">
        <v>2368</v>
      </c>
      <c r="D252" s="238" t="s">
        <v>482</v>
      </c>
      <c r="E252" s="239">
        <v>87.628889999999998</v>
      </c>
      <c r="F252" s="240"/>
      <c r="G252" s="241">
        <f>ROUND(E252*F252,2)</f>
        <v>0</v>
      </c>
      <c r="H252" s="240"/>
      <c r="I252" s="241">
        <f>ROUND(E252*H252,2)</f>
        <v>0</v>
      </c>
      <c r="J252" s="240"/>
      <c r="K252" s="241">
        <f>ROUND(E252*J252,2)</f>
        <v>0</v>
      </c>
      <c r="L252" s="241">
        <v>21</v>
      </c>
      <c r="M252" s="241">
        <f>G252*(1+L252/100)</f>
        <v>0</v>
      </c>
      <c r="N252" s="239">
        <v>0</v>
      </c>
      <c r="O252" s="239">
        <f>ROUND(E252*N252,2)</f>
        <v>0</v>
      </c>
      <c r="P252" s="239">
        <v>0</v>
      </c>
      <c r="Q252" s="239">
        <f>ROUND(E252*P252,2)</f>
        <v>0</v>
      </c>
      <c r="R252" s="241" t="s">
        <v>440</v>
      </c>
      <c r="S252" s="241" t="s">
        <v>280</v>
      </c>
      <c r="T252" s="242" t="s">
        <v>441</v>
      </c>
      <c r="U252" s="222">
        <v>9.9000000000000005E-2</v>
      </c>
      <c r="V252" s="222">
        <f>ROUND(E252*U252,2)</f>
        <v>8.68</v>
      </c>
      <c r="W252" s="222"/>
      <c r="X252" s="222" t="s">
        <v>399</v>
      </c>
      <c r="Y252" s="222" t="s">
        <v>283</v>
      </c>
      <c r="Z252" s="212"/>
      <c r="AA252" s="212"/>
      <c r="AB252" s="212"/>
      <c r="AC252" s="212"/>
      <c r="AD252" s="212"/>
      <c r="AE252" s="212"/>
      <c r="AF252" s="212"/>
      <c r="AG252" s="212" t="s">
        <v>2369</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2" x14ac:dyDescent="0.2">
      <c r="A253" s="219"/>
      <c r="B253" s="220"/>
      <c r="C253" s="264" t="s">
        <v>2370</v>
      </c>
      <c r="D253" s="256"/>
      <c r="E253" s="256"/>
      <c r="F253" s="256"/>
      <c r="G253" s="256"/>
      <c r="H253" s="222"/>
      <c r="I253" s="222"/>
      <c r="J253" s="222"/>
      <c r="K253" s="222"/>
      <c r="L253" s="222"/>
      <c r="M253" s="222"/>
      <c r="N253" s="221"/>
      <c r="O253" s="221"/>
      <c r="P253" s="221"/>
      <c r="Q253" s="221"/>
      <c r="R253" s="222"/>
      <c r="S253" s="222"/>
      <c r="T253" s="222"/>
      <c r="U253" s="222"/>
      <c r="V253" s="222"/>
      <c r="W253" s="222"/>
      <c r="X253" s="222"/>
      <c r="Y253" s="222"/>
      <c r="Z253" s="212"/>
      <c r="AA253" s="212"/>
      <c r="AB253" s="212"/>
      <c r="AC253" s="212"/>
      <c r="AD253" s="212"/>
      <c r="AE253" s="212"/>
      <c r="AF253" s="212"/>
      <c r="AG253" s="212" t="s">
        <v>448</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ht="22.5" outlineLevel="1" x14ac:dyDescent="0.2">
      <c r="A254" s="257">
        <v>71</v>
      </c>
      <c r="B254" s="258" t="s">
        <v>2098</v>
      </c>
      <c r="C254" s="265" t="s">
        <v>2099</v>
      </c>
      <c r="D254" s="259" t="s">
        <v>482</v>
      </c>
      <c r="E254" s="260">
        <v>87.628889999999998</v>
      </c>
      <c r="F254" s="261"/>
      <c r="G254" s="262">
        <f>ROUND(E254*F254,2)</f>
        <v>0</v>
      </c>
      <c r="H254" s="261"/>
      <c r="I254" s="262">
        <f>ROUND(E254*H254,2)</f>
        <v>0</v>
      </c>
      <c r="J254" s="261"/>
      <c r="K254" s="262">
        <f>ROUND(E254*J254,2)</f>
        <v>0</v>
      </c>
      <c r="L254" s="262">
        <v>21</v>
      </c>
      <c r="M254" s="262">
        <f>G254*(1+L254/100)</f>
        <v>0</v>
      </c>
      <c r="N254" s="260">
        <v>0</v>
      </c>
      <c r="O254" s="260">
        <f>ROUND(E254*N254,2)</f>
        <v>0</v>
      </c>
      <c r="P254" s="260">
        <v>0</v>
      </c>
      <c r="Q254" s="260">
        <f>ROUND(E254*P254,2)</f>
        <v>0</v>
      </c>
      <c r="R254" s="262" t="s">
        <v>892</v>
      </c>
      <c r="S254" s="262" t="s">
        <v>280</v>
      </c>
      <c r="T254" s="263" t="s">
        <v>441</v>
      </c>
      <c r="U254" s="222">
        <v>0.93300000000000005</v>
      </c>
      <c r="V254" s="222">
        <f>ROUND(E254*U254,2)</f>
        <v>81.760000000000005</v>
      </c>
      <c r="W254" s="222"/>
      <c r="X254" s="222" t="s">
        <v>399</v>
      </c>
      <c r="Y254" s="222" t="s">
        <v>283</v>
      </c>
      <c r="Z254" s="212"/>
      <c r="AA254" s="212"/>
      <c r="AB254" s="212"/>
      <c r="AC254" s="212"/>
      <c r="AD254" s="212"/>
      <c r="AE254" s="212"/>
      <c r="AF254" s="212"/>
      <c r="AG254" s="212" t="s">
        <v>2369</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1" x14ac:dyDescent="0.2">
      <c r="A255" s="236">
        <v>72</v>
      </c>
      <c r="B255" s="237" t="s">
        <v>2100</v>
      </c>
      <c r="C255" s="247" t="s">
        <v>2101</v>
      </c>
      <c r="D255" s="238" t="s">
        <v>482</v>
      </c>
      <c r="E255" s="239">
        <v>175.25778</v>
      </c>
      <c r="F255" s="240"/>
      <c r="G255" s="241">
        <f>ROUND(E255*F255,2)</f>
        <v>0</v>
      </c>
      <c r="H255" s="240"/>
      <c r="I255" s="241">
        <f>ROUND(E255*H255,2)</f>
        <v>0</v>
      </c>
      <c r="J255" s="240"/>
      <c r="K255" s="241">
        <f>ROUND(E255*J255,2)</f>
        <v>0</v>
      </c>
      <c r="L255" s="241">
        <v>21</v>
      </c>
      <c r="M255" s="241">
        <f>G255*(1+L255/100)</f>
        <v>0</v>
      </c>
      <c r="N255" s="239">
        <v>0</v>
      </c>
      <c r="O255" s="239">
        <f>ROUND(E255*N255,2)</f>
        <v>0</v>
      </c>
      <c r="P255" s="239">
        <v>0</v>
      </c>
      <c r="Q255" s="239">
        <f>ROUND(E255*P255,2)</f>
        <v>0</v>
      </c>
      <c r="R255" s="241" t="s">
        <v>892</v>
      </c>
      <c r="S255" s="241" t="s">
        <v>280</v>
      </c>
      <c r="T255" s="242" t="s">
        <v>441</v>
      </c>
      <c r="U255" s="222">
        <v>0.65300000000000002</v>
      </c>
      <c r="V255" s="222">
        <f>ROUND(E255*U255,2)</f>
        <v>114.44</v>
      </c>
      <c r="W255" s="222"/>
      <c r="X255" s="222" t="s">
        <v>399</v>
      </c>
      <c r="Y255" s="222" t="s">
        <v>283</v>
      </c>
      <c r="Z255" s="212"/>
      <c r="AA255" s="212"/>
      <c r="AB255" s="212"/>
      <c r="AC255" s="212"/>
      <c r="AD255" s="212"/>
      <c r="AE255" s="212"/>
      <c r="AF255" s="212"/>
      <c r="AG255" s="212" t="s">
        <v>2369</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2" x14ac:dyDescent="0.2">
      <c r="A256" s="219"/>
      <c r="B256" s="220"/>
      <c r="C256" s="249" t="s">
        <v>2371</v>
      </c>
      <c r="D256" s="226"/>
      <c r="E256" s="227">
        <v>87.628889999999998</v>
      </c>
      <c r="F256" s="222"/>
      <c r="G256" s="222"/>
      <c r="H256" s="222"/>
      <c r="I256" s="222"/>
      <c r="J256" s="222"/>
      <c r="K256" s="222"/>
      <c r="L256" s="222"/>
      <c r="M256" s="222"/>
      <c r="N256" s="221"/>
      <c r="O256" s="221"/>
      <c r="P256" s="221"/>
      <c r="Q256" s="221"/>
      <c r="R256" s="222"/>
      <c r="S256" s="222"/>
      <c r="T256" s="222"/>
      <c r="U256" s="222"/>
      <c r="V256" s="222"/>
      <c r="W256" s="222"/>
      <c r="X256" s="222"/>
      <c r="Y256" s="222"/>
      <c r="Z256" s="212"/>
      <c r="AA256" s="212"/>
      <c r="AB256" s="212"/>
      <c r="AC256" s="212"/>
      <c r="AD256" s="212"/>
      <c r="AE256" s="212"/>
      <c r="AF256" s="212"/>
      <c r="AG256" s="212" t="s">
        <v>288</v>
      </c>
      <c r="AH256" s="212">
        <v>5</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3" x14ac:dyDescent="0.2">
      <c r="A257" s="219"/>
      <c r="B257" s="220"/>
      <c r="C257" s="266" t="s">
        <v>2372</v>
      </c>
      <c r="D257" s="254"/>
      <c r="E257" s="255">
        <v>87.628889999999998</v>
      </c>
      <c r="F257" s="222"/>
      <c r="G257" s="222"/>
      <c r="H257" s="222"/>
      <c r="I257" s="222"/>
      <c r="J257" s="222"/>
      <c r="K257" s="222"/>
      <c r="L257" s="222"/>
      <c r="M257" s="222"/>
      <c r="N257" s="221"/>
      <c r="O257" s="221"/>
      <c r="P257" s="221"/>
      <c r="Q257" s="221"/>
      <c r="R257" s="222"/>
      <c r="S257" s="222"/>
      <c r="T257" s="222"/>
      <c r="U257" s="222"/>
      <c r="V257" s="222"/>
      <c r="W257" s="222"/>
      <c r="X257" s="222"/>
      <c r="Y257" s="222"/>
      <c r="Z257" s="212"/>
      <c r="AA257" s="212"/>
      <c r="AB257" s="212"/>
      <c r="AC257" s="212"/>
      <c r="AD257" s="212"/>
      <c r="AE257" s="212"/>
      <c r="AF257" s="212"/>
      <c r="AG257" s="212" t="s">
        <v>288</v>
      </c>
      <c r="AH257" s="212">
        <v>4</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1" x14ac:dyDescent="0.2">
      <c r="A258" s="236">
        <v>73</v>
      </c>
      <c r="B258" s="237" t="s">
        <v>2088</v>
      </c>
      <c r="C258" s="247" t="s">
        <v>2089</v>
      </c>
      <c r="D258" s="238" t="s">
        <v>482</v>
      </c>
      <c r="E258" s="239">
        <v>87.628889999999998</v>
      </c>
      <c r="F258" s="240"/>
      <c r="G258" s="241">
        <f>ROUND(E258*F258,2)</f>
        <v>0</v>
      </c>
      <c r="H258" s="240"/>
      <c r="I258" s="241">
        <f>ROUND(E258*H258,2)</f>
        <v>0</v>
      </c>
      <c r="J258" s="240"/>
      <c r="K258" s="241">
        <f>ROUND(E258*J258,2)</f>
        <v>0</v>
      </c>
      <c r="L258" s="241">
        <v>21</v>
      </c>
      <c r="M258" s="241">
        <f>G258*(1+L258/100)</f>
        <v>0</v>
      </c>
      <c r="N258" s="239">
        <v>0</v>
      </c>
      <c r="O258" s="239">
        <f>ROUND(E258*N258,2)</f>
        <v>0</v>
      </c>
      <c r="P258" s="239">
        <v>0</v>
      </c>
      <c r="Q258" s="239">
        <f>ROUND(E258*P258,2)</f>
        <v>0</v>
      </c>
      <c r="R258" s="241" t="s">
        <v>892</v>
      </c>
      <c r="S258" s="241" t="s">
        <v>280</v>
      </c>
      <c r="T258" s="242" t="s">
        <v>441</v>
      </c>
      <c r="U258" s="222">
        <v>0.49</v>
      </c>
      <c r="V258" s="222">
        <f>ROUND(E258*U258,2)</f>
        <v>42.94</v>
      </c>
      <c r="W258" s="222"/>
      <c r="X258" s="222" t="s">
        <v>399</v>
      </c>
      <c r="Y258" s="222" t="s">
        <v>283</v>
      </c>
      <c r="Z258" s="212"/>
      <c r="AA258" s="212"/>
      <c r="AB258" s="212"/>
      <c r="AC258" s="212"/>
      <c r="AD258" s="212"/>
      <c r="AE258" s="212"/>
      <c r="AF258" s="212"/>
      <c r="AG258" s="212" t="s">
        <v>2369</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48" t="s">
        <v>2090</v>
      </c>
      <c r="D259" s="244"/>
      <c r="E259" s="244"/>
      <c r="F259" s="244"/>
      <c r="G259" s="244"/>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286</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1" x14ac:dyDescent="0.2">
      <c r="A260" s="236">
        <v>74</v>
      </c>
      <c r="B260" s="237" t="s">
        <v>2095</v>
      </c>
      <c r="C260" s="247" t="s">
        <v>2096</v>
      </c>
      <c r="D260" s="238" t="s">
        <v>482</v>
      </c>
      <c r="E260" s="239">
        <v>613.40223000000003</v>
      </c>
      <c r="F260" s="240"/>
      <c r="G260" s="241">
        <f>ROUND(E260*F260,2)</f>
        <v>0</v>
      </c>
      <c r="H260" s="240"/>
      <c r="I260" s="241">
        <f>ROUND(E260*H260,2)</f>
        <v>0</v>
      </c>
      <c r="J260" s="240"/>
      <c r="K260" s="241">
        <f>ROUND(E260*J260,2)</f>
        <v>0</v>
      </c>
      <c r="L260" s="241">
        <v>21</v>
      </c>
      <c r="M260" s="241">
        <f>G260*(1+L260/100)</f>
        <v>0</v>
      </c>
      <c r="N260" s="239">
        <v>0</v>
      </c>
      <c r="O260" s="239">
        <f>ROUND(E260*N260,2)</f>
        <v>0</v>
      </c>
      <c r="P260" s="239">
        <v>0</v>
      </c>
      <c r="Q260" s="239">
        <f>ROUND(E260*P260,2)</f>
        <v>0</v>
      </c>
      <c r="R260" s="241" t="s">
        <v>892</v>
      </c>
      <c r="S260" s="241" t="s">
        <v>280</v>
      </c>
      <c r="T260" s="242" t="s">
        <v>441</v>
      </c>
      <c r="U260" s="222">
        <v>0</v>
      </c>
      <c r="V260" s="222">
        <f>ROUND(E260*U260,2)</f>
        <v>0</v>
      </c>
      <c r="W260" s="222"/>
      <c r="X260" s="222" t="s">
        <v>399</v>
      </c>
      <c r="Y260" s="222" t="s">
        <v>283</v>
      </c>
      <c r="Z260" s="212"/>
      <c r="AA260" s="212"/>
      <c r="AB260" s="212"/>
      <c r="AC260" s="212"/>
      <c r="AD260" s="212"/>
      <c r="AE260" s="212"/>
      <c r="AF260" s="212"/>
      <c r="AG260" s="212" t="s">
        <v>2369</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2" x14ac:dyDescent="0.2">
      <c r="A261" s="219"/>
      <c r="B261" s="220"/>
      <c r="C261" s="249" t="s">
        <v>2373</v>
      </c>
      <c r="D261" s="226"/>
      <c r="E261" s="227">
        <v>87.628889999999998</v>
      </c>
      <c r="F261" s="222"/>
      <c r="G261" s="222"/>
      <c r="H261" s="222"/>
      <c r="I261" s="222"/>
      <c r="J261" s="222"/>
      <c r="K261" s="222"/>
      <c r="L261" s="222"/>
      <c r="M261" s="222"/>
      <c r="N261" s="221"/>
      <c r="O261" s="221"/>
      <c r="P261" s="221"/>
      <c r="Q261" s="221"/>
      <c r="R261" s="222"/>
      <c r="S261" s="222"/>
      <c r="T261" s="222"/>
      <c r="U261" s="222"/>
      <c r="V261" s="222"/>
      <c r="W261" s="222"/>
      <c r="X261" s="222"/>
      <c r="Y261" s="222"/>
      <c r="Z261" s="212"/>
      <c r="AA261" s="212"/>
      <c r="AB261" s="212"/>
      <c r="AC261" s="212"/>
      <c r="AD261" s="212"/>
      <c r="AE261" s="212"/>
      <c r="AF261" s="212"/>
      <c r="AG261" s="212" t="s">
        <v>288</v>
      </c>
      <c r="AH261" s="212">
        <v>5</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66" t="s">
        <v>2374</v>
      </c>
      <c r="D262" s="254"/>
      <c r="E262" s="255">
        <v>525.77333999999996</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288</v>
      </c>
      <c r="AH262" s="212">
        <v>4</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1" x14ac:dyDescent="0.2">
      <c r="A263" s="257">
        <v>75</v>
      </c>
      <c r="B263" s="258" t="s">
        <v>2103</v>
      </c>
      <c r="C263" s="265" t="s">
        <v>2104</v>
      </c>
      <c r="D263" s="259" t="s">
        <v>482</v>
      </c>
      <c r="E263" s="260">
        <v>87.628889999999998</v>
      </c>
      <c r="F263" s="261"/>
      <c r="G263" s="262">
        <f>ROUND(E263*F263,2)</f>
        <v>0</v>
      </c>
      <c r="H263" s="261"/>
      <c r="I263" s="262">
        <f>ROUND(E263*H263,2)</f>
        <v>0</v>
      </c>
      <c r="J263" s="261"/>
      <c r="K263" s="262">
        <f>ROUND(E263*J263,2)</f>
        <v>0</v>
      </c>
      <c r="L263" s="262">
        <v>21</v>
      </c>
      <c r="M263" s="262">
        <f>G263*(1+L263/100)</f>
        <v>0</v>
      </c>
      <c r="N263" s="260">
        <v>0</v>
      </c>
      <c r="O263" s="260">
        <f>ROUND(E263*N263,2)</f>
        <v>0</v>
      </c>
      <c r="P263" s="260">
        <v>0</v>
      </c>
      <c r="Q263" s="260">
        <f>ROUND(E263*P263,2)</f>
        <v>0</v>
      </c>
      <c r="R263" s="262" t="s">
        <v>892</v>
      </c>
      <c r="S263" s="262" t="s">
        <v>280</v>
      </c>
      <c r="T263" s="263" t="s">
        <v>441</v>
      </c>
      <c r="U263" s="222">
        <v>0.94199999999999995</v>
      </c>
      <c r="V263" s="222">
        <f>ROUND(E263*U263,2)</f>
        <v>82.55</v>
      </c>
      <c r="W263" s="222"/>
      <c r="X263" s="222" t="s">
        <v>399</v>
      </c>
      <c r="Y263" s="222" t="s">
        <v>283</v>
      </c>
      <c r="Z263" s="212"/>
      <c r="AA263" s="212"/>
      <c r="AB263" s="212"/>
      <c r="AC263" s="212"/>
      <c r="AD263" s="212"/>
      <c r="AE263" s="212"/>
      <c r="AF263" s="212"/>
      <c r="AG263" s="212" t="s">
        <v>2369</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ht="22.5" outlineLevel="1" x14ac:dyDescent="0.2">
      <c r="A264" s="236">
        <v>76</v>
      </c>
      <c r="B264" s="237" t="s">
        <v>2105</v>
      </c>
      <c r="C264" s="247" t="s">
        <v>2106</v>
      </c>
      <c r="D264" s="238" t="s">
        <v>482</v>
      </c>
      <c r="E264" s="239">
        <v>701.03111999999999</v>
      </c>
      <c r="F264" s="240"/>
      <c r="G264" s="241">
        <f>ROUND(E264*F264,2)</f>
        <v>0</v>
      </c>
      <c r="H264" s="240"/>
      <c r="I264" s="241">
        <f>ROUND(E264*H264,2)</f>
        <v>0</v>
      </c>
      <c r="J264" s="240"/>
      <c r="K264" s="241">
        <f>ROUND(E264*J264,2)</f>
        <v>0</v>
      </c>
      <c r="L264" s="241">
        <v>21</v>
      </c>
      <c r="M264" s="241">
        <f>G264*(1+L264/100)</f>
        <v>0</v>
      </c>
      <c r="N264" s="239">
        <v>0</v>
      </c>
      <c r="O264" s="239">
        <f>ROUND(E264*N264,2)</f>
        <v>0</v>
      </c>
      <c r="P264" s="239">
        <v>0</v>
      </c>
      <c r="Q264" s="239">
        <f>ROUND(E264*P264,2)</f>
        <v>0</v>
      </c>
      <c r="R264" s="241" t="s">
        <v>892</v>
      </c>
      <c r="S264" s="241" t="s">
        <v>280</v>
      </c>
      <c r="T264" s="242" t="s">
        <v>441</v>
      </c>
      <c r="U264" s="222">
        <v>0.105</v>
      </c>
      <c r="V264" s="222">
        <f>ROUND(E264*U264,2)</f>
        <v>73.61</v>
      </c>
      <c r="W264" s="222"/>
      <c r="X264" s="222" t="s">
        <v>399</v>
      </c>
      <c r="Y264" s="222" t="s">
        <v>283</v>
      </c>
      <c r="Z264" s="212"/>
      <c r="AA264" s="212"/>
      <c r="AB264" s="212"/>
      <c r="AC264" s="212"/>
      <c r="AD264" s="212"/>
      <c r="AE264" s="212"/>
      <c r="AF264" s="212"/>
      <c r="AG264" s="212" t="s">
        <v>2369</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49" t="s">
        <v>2375</v>
      </c>
      <c r="D265" s="226"/>
      <c r="E265" s="227">
        <v>87.628889999999998</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288</v>
      </c>
      <c r="AH265" s="212">
        <v>5</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66" t="s">
        <v>2376</v>
      </c>
      <c r="D266" s="254"/>
      <c r="E266" s="255">
        <v>613.40223000000003</v>
      </c>
      <c r="F266" s="222"/>
      <c r="G266" s="222"/>
      <c r="H266" s="222"/>
      <c r="I266" s="222"/>
      <c r="J266" s="222"/>
      <c r="K266" s="222"/>
      <c r="L266" s="222"/>
      <c r="M266" s="222"/>
      <c r="N266" s="221"/>
      <c r="O266" s="221"/>
      <c r="P266" s="221"/>
      <c r="Q266" s="221"/>
      <c r="R266" s="222"/>
      <c r="S266" s="222"/>
      <c r="T266" s="222"/>
      <c r="U266" s="222"/>
      <c r="V266" s="222"/>
      <c r="W266" s="222"/>
      <c r="X266" s="222"/>
      <c r="Y266" s="222"/>
      <c r="Z266" s="212"/>
      <c r="AA266" s="212"/>
      <c r="AB266" s="212"/>
      <c r="AC266" s="212"/>
      <c r="AD266" s="212"/>
      <c r="AE266" s="212"/>
      <c r="AF266" s="212"/>
      <c r="AG266" s="212" t="s">
        <v>288</v>
      </c>
      <c r="AH266" s="212">
        <v>4</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ht="22.5" outlineLevel="1" x14ac:dyDescent="0.2">
      <c r="A267" s="257">
        <v>77</v>
      </c>
      <c r="B267" s="258" t="s">
        <v>2377</v>
      </c>
      <c r="C267" s="265" t="s">
        <v>2378</v>
      </c>
      <c r="D267" s="259" t="s">
        <v>482</v>
      </c>
      <c r="E267" s="260">
        <v>87.628889999999998</v>
      </c>
      <c r="F267" s="261"/>
      <c r="G267" s="262">
        <f>ROUND(E267*F267,2)</f>
        <v>0</v>
      </c>
      <c r="H267" s="261"/>
      <c r="I267" s="262">
        <f>ROUND(E267*H267,2)</f>
        <v>0</v>
      </c>
      <c r="J267" s="261"/>
      <c r="K267" s="262">
        <f>ROUND(E267*J267,2)</f>
        <v>0</v>
      </c>
      <c r="L267" s="262">
        <v>21</v>
      </c>
      <c r="M267" s="262">
        <f>G267*(1+L267/100)</f>
        <v>0</v>
      </c>
      <c r="N267" s="260">
        <v>0</v>
      </c>
      <c r="O267" s="260">
        <f>ROUND(E267*N267,2)</f>
        <v>0</v>
      </c>
      <c r="P267" s="260">
        <v>0</v>
      </c>
      <c r="Q267" s="260">
        <f>ROUND(E267*P267,2)</f>
        <v>0</v>
      </c>
      <c r="R267" s="262" t="s">
        <v>892</v>
      </c>
      <c r="S267" s="262" t="s">
        <v>280</v>
      </c>
      <c r="T267" s="263" t="s">
        <v>441</v>
      </c>
      <c r="U267" s="222">
        <v>0</v>
      </c>
      <c r="V267" s="222">
        <f>ROUND(E267*U267,2)</f>
        <v>0</v>
      </c>
      <c r="W267" s="222"/>
      <c r="X267" s="222" t="s">
        <v>399</v>
      </c>
      <c r="Y267" s="222" t="s">
        <v>283</v>
      </c>
      <c r="Z267" s="212"/>
      <c r="AA267" s="212"/>
      <c r="AB267" s="212"/>
      <c r="AC267" s="212"/>
      <c r="AD267" s="212"/>
      <c r="AE267" s="212"/>
      <c r="AF267" s="212"/>
      <c r="AG267" s="212" t="s">
        <v>2369</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
      <c r="A268" s="236">
        <v>78</v>
      </c>
      <c r="B268" s="237" t="s">
        <v>2379</v>
      </c>
      <c r="C268" s="247" t="s">
        <v>2380</v>
      </c>
      <c r="D268" s="238" t="s">
        <v>482</v>
      </c>
      <c r="E268" s="239">
        <v>87.628889999999998</v>
      </c>
      <c r="F268" s="240"/>
      <c r="G268" s="241">
        <f>ROUND(E268*F268,2)</f>
        <v>0</v>
      </c>
      <c r="H268" s="240"/>
      <c r="I268" s="241">
        <f>ROUND(E268*H268,2)</f>
        <v>0</v>
      </c>
      <c r="J268" s="240"/>
      <c r="K268" s="241">
        <f>ROUND(E268*J268,2)</f>
        <v>0</v>
      </c>
      <c r="L268" s="241">
        <v>21</v>
      </c>
      <c r="M268" s="241">
        <f>G268*(1+L268/100)</f>
        <v>0</v>
      </c>
      <c r="N268" s="239">
        <v>0</v>
      </c>
      <c r="O268" s="239">
        <f>ROUND(E268*N268,2)</f>
        <v>0</v>
      </c>
      <c r="P268" s="239">
        <v>0</v>
      </c>
      <c r="Q268" s="239">
        <f>ROUND(E268*P268,2)</f>
        <v>0</v>
      </c>
      <c r="R268" s="241" t="s">
        <v>2381</v>
      </c>
      <c r="S268" s="241" t="s">
        <v>280</v>
      </c>
      <c r="T268" s="242" t="s">
        <v>441</v>
      </c>
      <c r="U268" s="222">
        <v>6.0000000000000001E-3</v>
      </c>
      <c r="V268" s="222">
        <f>ROUND(E268*U268,2)</f>
        <v>0.53</v>
      </c>
      <c r="W268" s="222"/>
      <c r="X268" s="222" t="s">
        <v>399</v>
      </c>
      <c r="Y268" s="222" t="s">
        <v>283</v>
      </c>
      <c r="Z268" s="212"/>
      <c r="AA268" s="212"/>
      <c r="AB268" s="212"/>
      <c r="AC268" s="212"/>
      <c r="AD268" s="212"/>
      <c r="AE268" s="212"/>
      <c r="AF268" s="212"/>
      <c r="AG268" s="212" t="s">
        <v>2369</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2" x14ac:dyDescent="0.2">
      <c r="A269" s="219"/>
      <c r="B269" s="220"/>
      <c r="C269" s="264" t="s">
        <v>2382</v>
      </c>
      <c r="D269" s="256"/>
      <c r="E269" s="256"/>
      <c r="F269" s="256"/>
      <c r="G269" s="256"/>
      <c r="H269" s="222"/>
      <c r="I269" s="222"/>
      <c r="J269" s="222"/>
      <c r="K269" s="222"/>
      <c r="L269" s="222"/>
      <c r="M269" s="222"/>
      <c r="N269" s="221"/>
      <c r="O269" s="221"/>
      <c r="P269" s="221"/>
      <c r="Q269" s="221"/>
      <c r="R269" s="222"/>
      <c r="S269" s="222"/>
      <c r="T269" s="222"/>
      <c r="U269" s="222"/>
      <c r="V269" s="222"/>
      <c r="W269" s="222"/>
      <c r="X269" s="222"/>
      <c r="Y269" s="222"/>
      <c r="Z269" s="212"/>
      <c r="AA269" s="212"/>
      <c r="AB269" s="212"/>
      <c r="AC269" s="212"/>
      <c r="AD269" s="212"/>
      <c r="AE269" s="212"/>
      <c r="AF269" s="212"/>
      <c r="AG269" s="212" t="s">
        <v>448</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x14ac:dyDescent="0.2">
      <c r="A270" s="3"/>
      <c r="B270" s="4"/>
      <c r="C270" s="251"/>
      <c r="D270" s="6"/>
      <c r="E270" s="3"/>
      <c r="F270" s="3"/>
      <c r="G270" s="3"/>
      <c r="H270" s="3"/>
      <c r="I270" s="3"/>
      <c r="J270" s="3"/>
      <c r="K270" s="3"/>
      <c r="L270" s="3"/>
      <c r="M270" s="3"/>
      <c r="N270" s="3"/>
      <c r="O270" s="3"/>
      <c r="P270" s="3"/>
      <c r="Q270" s="3"/>
      <c r="R270" s="3"/>
      <c r="S270" s="3"/>
      <c r="T270" s="3"/>
      <c r="U270" s="3"/>
      <c r="V270" s="3"/>
      <c r="W270" s="3"/>
      <c r="X270" s="3"/>
      <c r="Y270" s="3"/>
      <c r="AE270">
        <v>15</v>
      </c>
      <c r="AF270">
        <v>21</v>
      </c>
      <c r="AG270" t="s">
        <v>261</v>
      </c>
    </row>
    <row r="271" spans="1:60" x14ac:dyDescent="0.2">
      <c r="A271" s="215"/>
      <c r="B271" s="216" t="s">
        <v>29</v>
      </c>
      <c r="C271" s="252"/>
      <c r="D271" s="217"/>
      <c r="E271" s="218"/>
      <c r="F271" s="218"/>
      <c r="G271" s="235">
        <f>G8+G18+G24+G33+G35+G39+G48+G52+G115+G119+G136+G141+G161+G164+G171+G179+G184+G235+G242+G247+G251</f>
        <v>0</v>
      </c>
      <c r="H271" s="3"/>
      <c r="I271" s="3"/>
      <c r="J271" s="3"/>
      <c r="K271" s="3"/>
      <c r="L271" s="3"/>
      <c r="M271" s="3"/>
      <c r="N271" s="3"/>
      <c r="O271" s="3"/>
      <c r="P271" s="3"/>
      <c r="Q271" s="3"/>
      <c r="R271" s="3"/>
      <c r="S271" s="3"/>
      <c r="T271" s="3"/>
      <c r="U271" s="3"/>
      <c r="V271" s="3"/>
      <c r="W271" s="3"/>
      <c r="X271" s="3"/>
      <c r="Y271" s="3"/>
      <c r="AE271">
        <f>SUMIF(L7:L269,AE270,G7:G269)</f>
        <v>0</v>
      </c>
      <c r="AF271">
        <f>SUMIF(L7:L269,AF270,G7:G269)</f>
        <v>0</v>
      </c>
      <c r="AG271" t="s">
        <v>405</v>
      </c>
    </row>
    <row r="272" spans="1:60" x14ac:dyDescent="0.2">
      <c r="C272" s="253"/>
      <c r="D272" s="10"/>
      <c r="AG272" t="s">
        <v>435</v>
      </c>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87QVvcuZGuLUcc0N5M5EkE/g3ZPRNDswEF7fMaUk3QeIuwr3+ldf+ySfpC+nw5OoOHhnRdbFxpzv/bRXhxJTA==" saltValue="1qu971NSrgTjaDPt9ZI/Lw==" spinCount="100000" sheet="1" formatRows="0"/>
  <mergeCells count="48">
    <mergeCell ref="C234:G234"/>
    <mergeCell ref="C241:G241"/>
    <mergeCell ref="C244:G244"/>
    <mergeCell ref="C253:G253"/>
    <mergeCell ref="C259:G259"/>
    <mergeCell ref="C269:G269"/>
    <mergeCell ref="C178:G178"/>
    <mergeCell ref="C183:G183"/>
    <mergeCell ref="C188:G188"/>
    <mergeCell ref="C208:G208"/>
    <mergeCell ref="C211:G211"/>
    <mergeCell ref="C213:G213"/>
    <mergeCell ref="C122:G122"/>
    <mergeCell ref="C131:G131"/>
    <mergeCell ref="C145:G145"/>
    <mergeCell ref="C163:G163"/>
    <mergeCell ref="C170:G170"/>
    <mergeCell ref="C173:G173"/>
    <mergeCell ref="C92:G92"/>
    <mergeCell ref="C93:G93"/>
    <mergeCell ref="C110:G110"/>
    <mergeCell ref="C111:G111"/>
    <mergeCell ref="C117:G117"/>
    <mergeCell ref="C121:G121"/>
    <mergeCell ref="C54:G54"/>
    <mergeCell ref="C61:G61"/>
    <mergeCell ref="C62:G62"/>
    <mergeCell ref="C69:G69"/>
    <mergeCell ref="C70:G70"/>
    <mergeCell ref="C86:G86"/>
    <mergeCell ref="C42:G42"/>
    <mergeCell ref="C43:G43"/>
    <mergeCell ref="C44:G44"/>
    <mergeCell ref="C45:G45"/>
    <mergeCell ref="C46:G46"/>
    <mergeCell ref="C50:G50"/>
    <mergeCell ref="C15:G15"/>
    <mergeCell ref="C17:G17"/>
    <mergeCell ref="C26:G26"/>
    <mergeCell ref="C29:G29"/>
    <mergeCell ref="C37:G37"/>
    <mergeCell ref="C41:G41"/>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0A5F-B091-47E4-AB5F-8687D86E5DB4}">
  <sheetPr codeName="List6">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62</v>
      </c>
      <c r="C3" s="201" t="s">
        <v>63</v>
      </c>
      <c r="D3" s="199"/>
      <c r="E3" s="199"/>
      <c r="F3" s="199"/>
      <c r="G3" s="200"/>
      <c r="AC3" s="176" t="s">
        <v>248</v>
      </c>
      <c r="AG3" t="s">
        <v>251</v>
      </c>
    </row>
    <row r="4" spans="1:60" ht="24.95" customHeight="1" x14ac:dyDescent="0.2">
      <c r="A4" s="202" t="s">
        <v>9</v>
      </c>
      <c r="B4" s="203" t="s">
        <v>64</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SUMIF(AG9:AG36,"&lt;&gt;NOR",G9:G36)</f>
        <v>0</v>
      </c>
      <c r="H8" s="233"/>
      <c r="I8" s="233">
        <f>SUM(I9:I36)</f>
        <v>0</v>
      </c>
      <c r="J8" s="233"/>
      <c r="K8" s="233">
        <f>SUM(K9:K36)</f>
        <v>0</v>
      </c>
      <c r="L8" s="233"/>
      <c r="M8" s="233">
        <f>SUM(M9:M36)</f>
        <v>0</v>
      </c>
      <c r="N8" s="232"/>
      <c r="O8" s="232">
        <f>SUM(O9:O36)</f>
        <v>0</v>
      </c>
      <c r="P8" s="232"/>
      <c r="Q8" s="232">
        <f>SUM(Q9:Q36)</f>
        <v>354.74</v>
      </c>
      <c r="R8" s="233"/>
      <c r="S8" s="233"/>
      <c r="T8" s="234"/>
      <c r="U8" s="228"/>
      <c r="V8" s="228">
        <f>SUM(V9:V36)</f>
        <v>292.52</v>
      </c>
      <c r="W8" s="228"/>
      <c r="X8" s="228"/>
      <c r="Y8" s="228"/>
      <c r="AG8" t="s">
        <v>276</v>
      </c>
    </row>
    <row r="9" spans="1:60" ht="22.5" outlineLevel="1" x14ac:dyDescent="0.2">
      <c r="A9" s="236">
        <v>1</v>
      </c>
      <c r="B9" s="237" t="s">
        <v>2383</v>
      </c>
      <c r="C9" s="247" t="s">
        <v>2384</v>
      </c>
      <c r="D9" s="238" t="s">
        <v>439</v>
      </c>
      <c r="E9" s="239">
        <v>88.7</v>
      </c>
      <c r="F9" s="240"/>
      <c r="G9" s="241">
        <f>ROUND(E9*F9,2)</f>
        <v>0</v>
      </c>
      <c r="H9" s="240"/>
      <c r="I9" s="241">
        <f>ROUND(E9*H9,2)</f>
        <v>0</v>
      </c>
      <c r="J9" s="240"/>
      <c r="K9" s="241">
        <f>ROUND(E9*J9,2)</f>
        <v>0</v>
      </c>
      <c r="L9" s="241">
        <v>21</v>
      </c>
      <c r="M9" s="241">
        <f>G9*(1+L9/100)</f>
        <v>0</v>
      </c>
      <c r="N9" s="239">
        <v>0</v>
      </c>
      <c r="O9" s="239">
        <f>ROUND(E9*N9,2)</f>
        <v>0</v>
      </c>
      <c r="P9" s="239">
        <v>0.13800000000000001</v>
      </c>
      <c r="Q9" s="239">
        <f>ROUND(E9*P9,2)</f>
        <v>12.24</v>
      </c>
      <c r="R9" s="241" t="s">
        <v>440</v>
      </c>
      <c r="S9" s="241" t="s">
        <v>280</v>
      </c>
      <c r="T9" s="242" t="s">
        <v>441</v>
      </c>
      <c r="U9" s="222">
        <v>0.16</v>
      </c>
      <c r="V9" s="222">
        <f>ROUND(E9*U9,2)</f>
        <v>14.19</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4" t="s">
        <v>2385</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57">
        <v>2</v>
      </c>
      <c r="B11" s="258" t="s">
        <v>2386</v>
      </c>
      <c r="C11" s="265" t="s">
        <v>2387</v>
      </c>
      <c r="D11" s="259" t="s">
        <v>439</v>
      </c>
      <c r="E11" s="260">
        <v>88.7</v>
      </c>
      <c r="F11" s="261"/>
      <c r="G11" s="262">
        <f>ROUND(E11*F11,2)</f>
        <v>0</v>
      </c>
      <c r="H11" s="261"/>
      <c r="I11" s="262">
        <f>ROUND(E11*H11,2)</f>
        <v>0</v>
      </c>
      <c r="J11" s="261"/>
      <c r="K11" s="262">
        <f>ROUND(E11*J11,2)</f>
        <v>0</v>
      </c>
      <c r="L11" s="262">
        <v>21</v>
      </c>
      <c r="M11" s="262">
        <f>G11*(1+L11/100)</f>
        <v>0</v>
      </c>
      <c r="N11" s="260">
        <v>0</v>
      </c>
      <c r="O11" s="260">
        <f>ROUND(E11*N11,2)</f>
        <v>0</v>
      </c>
      <c r="P11" s="260">
        <v>0.33</v>
      </c>
      <c r="Q11" s="260">
        <f>ROUND(E11*P11,2)</f>
        <v>29.27</v>
      </c>
      <c r="R11" s="262" t="s">
        <v>440</v>
      </c>
      <c r="S11" s="262" t="s">
        <v>280</v>
      </c>
      <c r="T11" s="263" t="s">
        <v>441</v>
      </c>
      <c r="U11" s="222">
        <v>0.52649999999999997</v>
      </c>
      <c r="V11" s="222">
        <f>ROUND(E11*U11,2)</f>
        <v>46.7</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1" x14ac:dyDescent="0.2">
      <c r="A12" s="236">
        <v>3</v>
      </c>
      <c r="B12" s="237" t="s">
        <v>2388</v>
      </c>
      <c r="C12" s="247" t="s">
        <v>2389</v>
      </c>
      <c r="D12" s="238" t="s">
        <v>439</v>
      </c>
      <c r="E12" s="239">
        <v>569.5</v>
      </c>
      <c r="F12" s="240"/>
      <c r="G12" s="241">
        <f>ROUND(E12*F12,2)</f>
        <v>0</v>
      </c>
      <c r="H12" s="240"/>
      <c r="I12" s="241">
        <f>ROUND(E12*H12,2)</f>
        <v>0</v>
      </c>
      <c r="J12" s="240"/>
      <c r="K12" s="241">
        <f>ROUND(E12*J12,2)</f>
        <v>0</v>
      </c>
      <c r="L12" s="241">
        <v>21</v>
      </c>
      <c r="M12" s="241">
        <f>G12*(1+L12/100)</f>
        <v>0</v>
      </c>
      <c r="N12" s="239">
        <v>0</v>
      </c>
      <c r="O12" s="239">
        <f>ROUND(E12*N12,2)</f>
        <v>0</v>
      </c>
      <c r="P12" s="239">
        <v>0.55000000000000004</v>
      </c>
      <c r="Q12" s="239">
        <f>ROUND(E12*P12,2)</f>
        <v>313.23</v>
      </c>
      <c r="R12" s="241" t="s">
        <v>440</v>
      </c>
      <c r="S12" s="241" t="s">
        <v>280</v>
      </c>
      <c r="T12" s="242" t="s">
        <v>441</v>
      </c>
      <c r="U12" s="222">
        <v>0.20100000000000001</v>
      </c>
      <c r="V12" s="222">
        <f>ROUND(E12*U12,2)</f>
        <v>114.47</v>
      </c>
      <c r="W12" s="222"/>
      <c r="X12" s="222" t="s">
        <v>399</v>
      </c>
      <c r="Y12" s="222" t="s">
        <v>283</v>
      </c>
      <c r="Z12" s="212"/>
      <c r="AA12" s="212"/>
      <c r="AB12" s="212"/>
      <c r="AC12" s="212"/>
      <c r="AD12" s="212"/>
      <c r="AE12" s="212"/>
      <c r="AF12" s="212"/>
      <c r="AG12" s="212" t="s">
        <v>400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2" x14ac:dyDescent="0.2">
      <c r="A13" s="219"/>
      <c r="B13" s="220"/>
      <c r="C13" s="249" t="s">
        <v>2390</v>
      </c>
      <c r="D13" s="226"/>
      <c r="E13" s="227">
        <v>569.5</v>
      </c>
      <c r="F13" s="222"/>
      <c r="G13" s="222"/>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288</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36">
        <v>4</v>
      </c>
      <c r="B14" s="237" t="s">
        <v>2391</v>
      </c>
      <c r="C14" s="247" t="s">
        <v>2392</v>
      </c>
      <c r="D14" s="238" t="s">
        <v>445</v>
      </c>
      <c r="E14" s="239">
        <v>25.084</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446</v>
      </c>
      <c r="S14" s="241" t="s">
        <v>280</v>
      </c>
      <c r="T14" s="242" t="s">
        <v>441</v>
      </c>
      <c r="U14" s="222">
        <v>0.36799999999999999</v>
      </c>
      <c r="V14" s="222">
        <f>ROUND(E14*U14,2)</f>
        <v>9.23</v>
      </c>
      <c r="W14" s="222"/>
      <c r="X14" s="222" t="s">
        <v>399</v>
      </c>
      <c r="Y14" s="222" t="s">
        <v>283</v>
      </c>
      <c r="Z14" s="212"/>
      <c r="AA14" s="212"/>
      <c r="AB14" s="212"/>
      <c r="AC14" s="212"/>
      <c r="AD14" s="212"/>
      <c r="AE14" s="212"/>
      <c r="AF14" s="212"/>
      <c r="AG14" s="212" t="s">
        <v>400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64" t="s">
        <v>2393</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49" t="s">
        <v>2394</v>
      </c>
      <c r="D16" s="226"/>
      <c r="E16" s="227">
        <v>10.464</v>
      </c>
      <c r="F16" s="222"/>
      <c r="G16" s="222"/>
      <c r="H16" s="222"/>
      <c r="I16" s="222"/>
      <c r="J16" s="222"/>
      <c r="K16" s="222"/>
      <c r="L16" s="222"/>
      <c r="M16" s="222"/>
      <c r="N16" s="221"/>
      <c r="O16" s="221"/>
      <c r="P16" s="221"/>
      <c r="Q16" s="221"/>
      <c r="R16" s="222"/>
      <c r="S16" s="222"/>
      <c r="T16" s="222"/>
      <c r="U16" s="222"/>
      <c r="V16" s="222"/>
      <c r="W16" s="222"/>
      <c r="X16" s="222"/>
      <c r="Y16" s="222"/>
      <c r="Z16" s="212"/>
      <c r="AA16" s="212"/>
      <c r="AB16" s="212"/>
      <c r="AC16" s="212"/>
      <c r="AD16" s="212"/>
      <c r="AE16" s="212"/>
      <c r="AF16" s="212"/>
      <c r="AG16" s="212" t="s">
        <v>288</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49" t="s">
        <v>2395</v>
      </c>
      <c r="D17" s="226"/>
      <c r="E17" s="227">
        <v>14.62</v>
      </c>
      <c r="F17" s="222"/>
      <c r="G17" s="222"/>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288</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6">
        <v>5</v>
      </c>
      <c r="B18" s="237" t="s">
        <v>2138</v>
      </c>
      <c r="C18" s="247" t="s">
        <v>2139</v>
      </c>
      <c r="D18" s="238" t="s">
        <v>445</v>
      </c>
      <c r="E18" s="239">
        <v>72.225200000000001</v>
      </c>
      <c r="F18" s="240"/>
      <c r="G18" s="241">
        <f>ROUND(E18*F18,2)</f>
        <v>0</v>
      </c>
      <c r="H18" s="240"/>
      <c r="I18" s="241">
        <f>ROUND(E18*H18,2)</f>
        <v>0</v>
      </c>
      <c r="J18" s="240"/>
      <c r="K18" s="241">
        <f>ROUND(E18*J18,2)</f>
        <v>0</v>
      </c>
      <c r="L18" s="241">
        <v>21</v>
      </c>
      <c r="M18" s="241">
        <f>G18*(1+L18/100)</f>
        <v>0</v>
      </c>
      <c r="N18" s="239">
        <v>0</v>
      </c>
      <c r="O18" s="239">
        <f>ROUND(E18*N18,2)</f>
        <v>0</v>
      </c>
      <c r="P18" s="239">
        <v>0</v>
      </c>
      <c r="Q18" s="239">
        <f>ROUND(E18*P18,2)</f>
        <v>0</v>
      </c>
      <c r="R18" s="241" t="s">
        <v>446</v>
      </c>
      <c r="S18" s="241" t="s">
        <v>280</v>
      </c>
      <c r="T18" s="242" t="s">
        <v>441</v>
      </c>
      <c r="U18" s="222">
        <v>0.2</v>
      </c>
      <c r="V18" s="222">
        <f>ROUND(E18*U18,2)</f>
        <v>14.45</v>
      </c>
      <c r="W18" s="222"/>
      <c r="X18" s="222" t="s">
        <v>399</v>
      </c>
      <c r="Y18" s="222" t="s">
        <v>283</v>
      </c>
      <c r="Z18" s="212"/>
      <c r="AA18" s="212"/>
      <c r="AB18" s="212"/>
      <c r="AC18" s="212"/>
      <c r="AD18" s="212"/>
      <c r="AE18" s="212"/>
      <c r="AF18" s="212"/>
      <c r="AG18" s="212" t="s">
        <v>400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2" x14ac:dyDescent="0.2">
      <c r="A19" s="219"/>
      <c r="B19" s="220"/>
      <c r="C19" s="264" t="s">
        <v>2140</v>
      </c>
      <c r="D19" s="256"/>
      <c r="E19" s="256"/>
      <c r="F19" s="256"/>
      <c r="G19" s="256"/>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448</v>
      </c>
      <c r="AH19" s="212"/>
      <c r="AI19" s="212"/>
      <c r="AJ19" s="212"/>
      <c r="AK19" s="212"/>
      <c r="AL19" s="212"/>
      <c r="AM19" s="212"/>
      <c r="AN19" s="212"/>
      <c r="AO19" s="212"/>
      <c r="AP19" s="212"/>
      <c r="AQ19" s="212"/>
      <c r="AR19" s="212"/>
      <c r="AS19" s="212"/>
      <c r="AT19" s="212"/>
      <c r="AU19" s="212"/>
      <c r="AV19" s="212"/>
      <c r="AW19" s="212"/>
      <c r="AX19" s="212"/>
      <c r="AY19" s="212"/>
      <c r="AZ19" s="212"/>
      <c r="BA19" s="243"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212"/>
      <c r="BC19" s="212"/>
      <c r="BD19" s="212"/>
      <c r="BE19" s="212"/>
      <c r="BF19" s="212"/>
      <c r="BG19" s="212"/>
      <c r="BH19" s="212"/>
    </row>
    <row r="20" spans="1:60" ht="22.5" outlineLevel="2" x14ac:dyDescent="0.2">
      <c r="A20" s="219"/>
      <c r="B20" s="220"/>
      <c r="C20" s="249" t="s">
        <v>2396</v>
      </c>
      <c r="D20" s="226"/>
      <c r="E20" s="227">
        <v>30.985199999999999</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49" t="s">
        <v>2397</v>
      </c>
      <c r="D21" s="226"/>
      <c r="E21" s="227">
        <v>41.24</v>
      </c>
      <c r="F21" s="222"/>
      <c r="G21" s="222"/>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288</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6">
        <v>6</v>
      </c>
      <c r="B22" s="237" t="s">
        <v>2398</v>
      </c>
      <c r="C22" s="247" t="s">
        <v>2399</v>
      </c>
      <c r="D22" s="238" t="s">
        <v>445</v>
      </c>
      <c r="E22" s="239">
        <v>3.2294999999999998</v>
      </c>
      <c r="F22" s="240"/>
      <c r="G22" s="241">
        <f>ROUND(E22*F22,2)</f>
        <v>0</v>
      </c>
      <c r="H22" s="240"/>
      <c r="I22" s="241">
        <f>ROUND(E22*H22,2)</f>
        <v>0</v>
      </c>
      <c r="J22" s="240"/>
      <c r="K22" s="241">
        <f>ROUND(E22*J22,2)</f>
        <v>0</v>
      </c>
      <c r="L22" s="241">
        <v>21</v>
      </c>
      <c r="M22" s="241">
        <f>G22*(1+L22/100)</f>
        <v>0</v>
      </c>
      <c r="N22" s="239">
        <v>0</v>
      </c>
      <c r="O22" s="239">
        <f>ROUND(E22*N22,2)</f>
        <v>0</v>
      </c>
      <c r="P22" s="239">
        <v>0</v>
      </c>
      <c r="Q22" s="239">
        <f>ROUND(E22*P22,2)</f>
        <v>0</v>
      </c>
      <c r="R22" s="241" t="s">
        <v>446</v>
      </c>
      <c r="S22" s="241" t="s">
        <v>280</v>
      </c>
      <c r="T22" s="242" t="s">
        <v>441</v>
      </c>
      <c r="U22" s="222">
        <v>3.5329999999999999</v>
      </c>
      <c r="V22" s="222">
        <f>ROUND(E22*U22,2)</f>
        <v>11.41</v>
      </c>
      <c r="W22" s="222"/>
      <c r="X22" s="222" t="s">
        <v>399</v>
      </c>
      <c r="Y22" s="222" t="s">
        <v>283</v>
      </c>
      <c r="Z22" s="212"/>
      <c r="AA22" s="212"/>
      <c r="AB22" s="212"/>
      <c r="AC22" s="212"/>
      <c r="AD22" s="212"/>
      <c r="AE22" s="212"/>
      <c r="AF22" s="212"/>
      <c r="AG22" s="212" t="s">
        <v>400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4" t="s">
        <v>447</v>
      </c>
      <c r="D23" s="256"/>
      <c r="E23" s="256"/>
      <c r="F23" s="256"/>
      <c r="G23" s="256"/>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448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49" t="s">
        <v>2400</v>
      </c>
      <c r="D24" s="226"/>
      <c r="E24" s="227">
        <v>2.4375</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49" t="s">
        <v>2401</v>
      </c>
      <c r="D25" s="226"/>
      <c r="E25" s="227">
        <v>0.79200000000000004</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288</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36">
        <v>7</v>
      </c>
      <c r="B26" s="237" t="s">
        <v>2142</v>
      </c>
      <c r="C26" s="247" t="s">
        <v>2143</v>
      </c>
      <c r="D26" s="238" t="s">
        <v>445</v>
      </c>
      <c r="E26" s="239">
        <v>113.5467</v>
      </c>
      <c r="F26" s="240"/>
      <c r="G26" s="241">
        <f>ROUND(E26*F26,2)</f>
        <v>0</v>
      </c>
      <c r="H26" s="240"/>
      <c r="I26" s="241">
        <f>ROUND(E26*H26,2)</f>
        <v>0</v>
      </c>
      <c r="J26" s="240"/>
      <c r="K26" s="241">
        <f>ROUND(E26*J26,2)</f>
        <v>0</v>
      </c>
      <c r="L26" s="241">
        <v>21</v>
      </c>
      <c r="M26" s="241">
        <f>G26*(1+L26/100)</f>
        <v>0</v>
      </c>
      <c r="N26" s="239">
        <v>0</v>
      </c>
      <c r="O26" s="239">
        <f>ROUND(E26*N26,2)</f>
        <v>0</v>
      </c>
      <c r="P26" s="239">
        <v>0</v>
      </c>
      <c r="Q26" s="239">
        <f>ROUND(E26*P26,2)</f>
        <v>0</v>
      </c>
      <c r="R26" s="241" t="s">
        <v>446</v>
      </c>
      <c r="S26" s="241" t="s">
        <v>280</v>
      </c>
      <c r="T26" s="242" t="s">
        <v>441</v>
      </c>
      <c r="U26" s="222">
        <v>0.34499999999999997</v>
      </c>
      <c r="V26" s="222">
        <f>ROUND(E26*U26,2)</f>
        <v>39.17</v>
      </c>
      <c r="W26" s="222"/>
      <c r="X26" s="222" t="s">
        <v>399</v>
      </c>
      <c r="Y26" s="222" t="s">
        <v>283</v>
      </c>
      <c r="Z26" s="212"/>
      <c r="AA26" s="212"/>
      <c r="AB26" s="212"/>
      <c r="AC26" s="212"/>
      <c r="AD26" s="212"/>
      <c r="AE26" s="212"/>
      <c r="AF26" s="212"/>
      <c r="AG26" s="212" t="s">
        <v>400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64" t="s">
        <v>2144</v>
      </c>
      <c r="D27" s="256"/>
      <c r="E27" s="256"/>
      <c r="F27" s="256"/>
      <c r="G27" s="256"/>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448</v>
      </c>
      <c r="AH27" s="212"/>
      <c r="AI27" s="212"/>
      <c r="AJ27" s="212"/>
      <c r="AK27" s="212"/>
      <c r="AL27" s="212"/>
      <c r="AM27" s="212"/>
      <c r="AN27" s="212"/>
      <c r="AO27" s="212"/>
      <c r="AP27" s="212"/>
      <c r="AQ27" s="212"/>
      <c r="AR27" s="212"/>
      <c r="AS27" s="212"/>
      <c r="AT27" s="212"/>
      <c r="AU27" s="212"/>
      <c r="AV27" s="212"/>
      <c r="AW27" s="212"/>
      <c r="AX27" s="212"/>
      <c r="AY27" s="212"/>
      <c r="AZ27" s="212"/>
      <c r="BA27" s="243" t="str">
        <f>C27</f>
        <v>bez naložení do dopravní nádoby, ale s vyprázdněním dopravní nádoby na hromadu nebo na dopravní prostředek,</v>
      </c>
      <c r="BB27" s="212"/>
      <c r="BC27" s="212"/>
      <c r="BD27" s="212"/>
      <c r="BE27" s="212"/>
      <c r="BF27" s="212"/>
      <c r="BG27" s="212"/>
      <c r="BH27" s="212"/>
    </row>
    <row r="28" spans="1:60" ht="22.5" outlineLevel="1" x14ac:dyDescent="0.2">
      <c r="A28" s="236">
        <v>8</v>
      </c>
      <c r="B28" s="237" t="s">
        <v>453</v>
      </c>
      <c r="C28" s="247" t="s">
        <v>454</v>
      </c>
      <c r="D28" s="238" t="s">
        <v>445</v>
      </c>
      <c r="E28" s="239">
        <v>113.5467</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446</v>
      </c>
      <c r="S28" s="241" t="s">
        <v>280</v>
      </c>
      <c r="T28" s="242" t="s">
        <v>441</v>
      </c>
      <c r="U28" s="222">
        <v>1.0999999999999999E-2</v>
      </c>
      <c r="V28" s="222">
        <f>ROUND(E28*U28,2)</f>
        <v>1.25</v>
      </c>
      <c r="W28" s="222"/>
      <c r="X28" s="222" t="s">
        <v>399</v>
      </c>
      <c r="Y28" s="222" t="s">
        <v>283</v>
      </c>
      <c r="Z28" s="212"/>
      <c r="AA28" s="212"/>
      <c r="AB28" s="212"/>
      <c r="AC28" s="212"/>
      <c r="AD28" s="212"/>
      <c r="AE28" s="212"/>
      <c r="AF28" s="212"/>
      <c r="AG28" s="212" t="s">
        <v>400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4" t="s">
        <v>455</v>
      </c>
      <c r="D29" s="256"/>
      <c r="E29" s="256"/>
      <c r="F29" s="256"/>
      <c r="G29" s="256"/>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448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36">
        <v>9</v>
      </c>
      <c r="B30" s="237" t="s">
        <v>456</v>
      </c>
      <c r="C30" s="247" t="s">
        <v>457</v>
      </c>
      <c r="D30" s="238" t="s">
        <v>445</v>
      </c>
      <c r="E30" s="239">
        <v>454.18680000000001</v>
      </c>
      <c r="F30" s="240"/>
      <c r="G30" s="241">
        <f>ROUND(E30*F30,2)</f>
        <v>0</v>
      </c>
      <c r="H30" s="240"/>
      <c r="I30" s="241">
        <f>ROUND(E30*H30,2)</f>
        <v>0</v>
      </c>
      <c r="J30" s="240"/>
      <c r="K30" s="241">
        <f>ROUND(E30*J30,2)</f>
        <v>0</v>
      </c>
      <c r="L30" s="241">
        <v>21</v>
      </c>
      <c r="M30" s="241">
        <f>G30*(1+L30/100)</f>
        <v>0</v>
      </c>
      <c r="N30" s="239">
        <v>0</v>
      </c>
      <c r="O30" s="239">
        <f>ROUND(E30*N30,2)</f>
        <v>0</v>
      </c>
      <c r="P30" s="239">
        <v>0</v>
      </c>
      <c r="Q30" s="239">
        <f>ROUND(E30*P30,2)</f>
        <v>0</v>
      </c>
      <c r="R30" s="241" t="s">
        <v>446</v>
      </c>
      <c r="S30" s="241" t="s">
        <v>280</v>
      </c>
      <c r="T30" s="242" t="s">
        <v>441</v>
      </c>
      <c r="U30" s="222">
        <v>0</v>
      </c>
      <c r="V30" s="222">
        <f>ROUND(E30*U30,2)</f>
        <v>0</v>
      </c>
      <c r="W30" s="222"/>
      <c r="X30" s="222" t="s">
        <v>399</v>
      </c>
      <c r="Y30" s="222" t="s">
        <v>283</v>
      </c>
      <c r="Z30" s="212"/>
      <c r="AA30" s="212"/>
      <c r="AB30" s="212"/>
      <c r="AC30" s="212"/>
      <c r="AD30" s="212"/>
      <c r="AE30" s="212"/>
      <c r="AF30" s="212"/>
      <c r="AG30" s="212" t="s">
        <v>400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64" t="s">
        <v>455</v>
      </c>
      <c r="D31" s="256"/>
      <c r="E31" s="256"/>
      <c r="F31" s="256"/>
      <c r="G31" s="256"/>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448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49" t="s">
        <v>2402</v>
      </c>
      <c r="D32" s="226"/>
      <c r="E32" s="227">
        <v>454.18680000000001</v>
      </c>
      <c r="F32" s="222"/>
      <c r="G32" s="222"/>
      <c r="H32" s="222"/>
      <c r="I32" s="222"/>
      <c r="J32" s="222"/>
      <c r="K32" s="222"/>
      <c r="L32" s="222"/>
      <c r="M32" s="222"/>
      <c r="N32" s="221"/>
      <c r="O32" s="221"/>
      <c r="P32" s="221"/>
      <c r="Q32" s="221"/>
      <c r="R32" s="222"/>
      <c r="S32" s="222"/>
      <c r="T32" s="222"/>
      <c r="U32" s="222"/>
      <c r="V32" s="222"/>
      <c r="W32" s="222"/>
      <c r="X32" s="222"/>
      <c r="Y32" s="222"/>
      <c r="Z32" s="212"/>
      <c r="AA32" s="212"/>
      <c r="AB32" s="212"/>
      <c r="AC32" s="212"/>
      <c r="AD32" s="212"/>
      <c r="AE32" s="212"/>
      <c r="AF32" s="212"/>
      <c r="AG32" s="212" t="s">
        <v>288</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2.5" outlineLevel="1" x14ac:dyDescent="0.2">
      <c r="A33" s="257">
        <v>10</v>
      </c>
      <c r="B33" s="258" t="s">
        <v>2403</v>
      </c>
      <c r="C33" s="265" t="s">
        <v>2404</v>
      </c>
      <c r="D33" s="259" t="s">
        <v>445</v>
      </c>
      <c r="E33" s="260">
        <v>113.5467</v>
      </c>
      <c r="F33" s="261"/>
      <c r="G33" s="262">
        <f>ROUND(E33*F33,2)</f>
        <v>0</v>
      </c>
      <c r="H33" s="261"/>
      <c r="I33" s="262">
        <f>ROUND(E33*H33,2)</f>
        <v>0</v>
      </c>
      <c r="J33" s="261"/>
      <c r="K33" s="262">
        <f>ROUND(E33*J33,2)</f>
        <v>0</v>
      </c>
      <c r="L33" s="262">
        <v>21</v>
      </c>
      <c r="M33" s="262">
        <f>G33*(1+L33/100)</f>
        <v>0</v>
      </c>
      <c r="N33" s="260">
        <v>0</v>
      </c>
      <c r="O33" s="260">
        <f>ROUND(E33*N33,2)</f>
        <v>0</v>
      </c>
      <c r="P33" s="260">
        <v>0</v>
      </c>
      <c r="Q33" s="260">
        <f>ROUND(E33*P33,2)</f>
        <v>0</v>
      </c>
      <c r="R33" s="262" t="s">
        <v>446</v>
      </c>
      <c r="S33" s="262" t="s">
        <v>280</v>
      </c>
      <c r="T33" s="263" t="s">
        <v>441</v>
      </c>
      <c r="U33" s="222">
        <v>5.2999999999999999E-2</v>
      </c>
      <c r="V33" s="222">
        <f>ROUND(E33*U33,2)</f>
        <v>6.02</v>
      </c>
      <c r="W33" s="222"/>
      <c r="X33" s="222" t="s">
        <v>399</v>
      </c>
      <c r="Y33" s="222" t="s">
        <v>283</v>
      </c>
      <c r="Z33" s="212"/>
      <c r="AA33" s="212"/>
      <c r="AB33" s="212"/>
      <c r="AC33" s="212"/>
      <c r="AD33" s="212"/>
      <c r="AE33" s="212"/>
      <c r="AF33" s="212"/>
      <c r="AG33" s="212" t="s">
        <v>400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36">
        <v>11</v>
      </c>
      <c r="B34" s="237" t="s">
        <v>2147</v>
      </c>
      <c r="C34" s="247" t="s">
        <v>2148</v>
      </c>
      <c r="D34" s="238" t="s">
        <v>445</v>
      </c>
      <c r="E34" s="239">
        <v>30.985199999999999</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t="s">
        <v>446</v>
      </c>
      <c r="S34" s="241" t="s">
        <v>280</v>
      </c>
      <c r="T34" s="242" t="s">
        <v>441</v>
      </c>
      <c r="U34" s="222">
        <v>1.1499999999999999</v>
      </c>
      <c r="V34" s="222">
        <f>ROUND(E34*U34,2)</f>
        <v>35.630000000000003</v>
      </c>
      <c r="W34" s="222"/>
      <c r="X34" s="222" t="s">
        <v>399</v>
      </c>
      <c r="Y34" s="222" t="s">
        <v>283</v>
      </c>
      <c r="Z34" s="212"/>
      <c r="AA34" s="212"/>
      <c r="AB34" s="212"/>
      <c r="AC34" s="212"/>
      <c r="AD34" s="212"/>
      <c r="AE34" s="212"/>
      <c r="AF34" s="212"/>
      <c r="AG34" s="212" t="s">
        <v>400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64" t="s">
        <v>464</v>
      </c>
      <c r="D35" s="256"/>
      <c r="E35" s="256"/>
      <c r="F35" s="256"/>
      <c r="G35" s="25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448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57">
        <v>12</v>
      </c>
      <c r="B36" s="258" t="s">
        <v>468</v>
      </c>
      <c r="C36" s="265" t="s">
        <v>469</v>
      </c>
      <c r="D36" s="259" t="s">
        <v>445</v>
      </c>
      <c r="E36" s="260">
        <v>113.5467</v>
      </c>
      <c r="F36" s="261"/>
      <c r="G36" s="262">
        <f>ROUND(E36*F36,2)</f>
        <v>0</v>
      </c>
      <c r="H36" s="261"/>
      <c r="I36" s="262">
        <f>ROUND(E36*H36,2)</f>
        <v>0</v>
      </c>
      <c r="J36" s="261"/>
      <c r="K36" s="262">
        <f>ROUND(E36*J36,2)</f>
        <v>0</v>
      </c>
      <c r="L36" s="262">
        <v>21</v>
      </c>
      <c r="M36" s="262">
        <f>G36*(1+L36/100)</f>
        <v>0</v>
      </c>
      <c r="N36" s="260">
        <v>0</v>
      </c>
      <c r="O36" s="260">
        <f>ROUND(E36*N36,2)</f>
        <v>0</v>
      </c>
      <c r="P36" s="260">
        <v>0</v>
      </c>
      <c r="Q36" s="260">
        <f>ROUND(E36*P36,2)</f>
        <v>0</v>
      </c>
      <c r="R36" s="262" t="s">
        <v>446</v>
      </c>
      <c r="S36" s="262" t="s">
        <v>280</v>
      </c>
      <c r="T36" s="263" t="s">
        <v>441</v>
      </c>
      <c r="U36" s="222">
        <v>0</v>
      </c>
      <c r="V36" s="222">
        <f>ROUND(E36*U36,2)</f>
        <v>0</v>
      </c>
      <c r="W36" s="222"/>
      <c r="X36" s="222" t="s">
        <v>399</v>
      </c>
      <c r="Y36" s="222" t="s">
        <v>283</v>
      </c>
      <c r="Z36" s="212"/>
      <c r="AA36" s="212"/>
      <c r="AB36" s="212"/>
      <c r="AC36" s="212"/>
      <c r="AD36" s="212"/>
      <c r="AE36" s="212"/>
      <c r="AF36" s="212"/>
      <c r="AG36" s="212" t="s">
        <v>400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
      <c r="A37" s="229" t="s">
        <v>275</v>
      </c>
      <c r="B37" s="230" t="s">
        <v>61</v>
      </c>
      <c r="C37" s="246" t="s">
        <v>147</v>
      </c>
      <c r="D37" s="231"/>
      <c r="E37" s="232"/>
      <c r="F37" s="233"/>
      <c r="G37" s="233">
        <f>SUMIF(AG38:AG56,"&lt;&gt;NOR",G38:G56)</f>
        <v>0</v>
      </c>
      <c r="H37" s="233"/>
      <c r="I37" s="233">
        <f>SUM(I38:I56)</f>
        <v>0</v>
      </c>
      <c r="J37" s="233"/>
      <c r="K37" s="233">
        <f>SUM(K38:K56)</f>
        <v>0</v>
      </c>
      <c r="L37" s="233"/>
      <c r="M37" s="233">
        <f>SUM(M38:M56)</f>
        <v>0</v>
      </c>
      <c r="N37" s="232"/>
      <c r="O37" s="232">
        <f>SUM(O38:O56)</f>
        <v>22.790000000000003</v>
      </c>
      <c r="P37" s="232"/>
      <c r="Q37" s="232">
        <f>SUM(Q38:Q56)</f>
        <v>0</v>
      </c>
      <c r="R37" s="233"/>
      <c r="S37" s="233"/>
      <c r="T37" s="234"/>
      <c r="U37" s="228"/>
      <c r="V37" s="228">
        <f>SUM(V38:V56)</f>
        <v>28.880000000000003</v>
      </c>
      <c r="W37" s="228"/>
      <c r="X37" s="228"/>
      <c r="Y37" s="228"/>
      <c r="AG37" t="s">
        <v>276</v>
      </c>
    </row>
    <row r="38" spans="1:60" outlineLevel="1" x14ac:dyDescent="0.2">
      <c r="A38" s="236">
        <v>13</v>
      </c>
      <c r="B38" s="237" t="s">
        <v>2405</v>
      </c>
      <c r="C38" s="247" t="s">
        <v>2406</v>
      </c>
      <c r="D38" s="238" t="s">
        <v>564</v>
      </c>
      <c r="E38" s="239">
        <v>86.6</v>
      </c>
      <c r="F38" s="240"/>
      <c r="G38" s="241">
        <f>ROUND(E38*F38,2)</f>
        <v>0</v>
      </c>
      <c r="H38" s="240"/>
      <c r="I38" s="241">
        <f>ROUND(E38*H38,2)</f>
        <v>0</v>
      </c>
      <c r="J38" s="240"/>
      <c r="K38" s="241">
        <f>ROUND(E38*J38,2)</f>
        <v>0</v>
      </c>
      <c r="L38" s="241">
        <v>21</v>
      </c>
      <c r="M38" s="241">
        <f>G38*(1+L38/100)</f>
        <v>0</v>
      </c>
      <c r="N38" s="239">
        <v>0.22106999999999999</v>
      </c>
      <c r="O38" s="239">
        <f>ROUND(E38*N38,2)</f>
        <v>19.14</v>
      </c>
      <c r="P38" s="239">
        <v>0</v>
      </c>
      <c r="Q38" s="239">
        <f>ROUND(E38*P38,2)</f>
        <v>0</v>
      </c>
      <c r="R38" s="241" t="s">
        <v>2407</v>
      </c>
      <c r="S38" s="241" t="s">
        <v>280</v>
      </c>
      <c r="T38" s="242" t="s">
        <v>441</v>
      </c>
      <c r="U38" s="222">
        <v>0.185</v>
      </c>
      <c r="V38" s="222">
        <f>ROUND(E38*U38,2)</f>
        <v>16.02</v>
      </c>
      <c r="W38" s="222"/>
      <c r="X38" s="222" t="s">
        <v>399</v>
      </c>
      <c r="Y38" s="222" t="s">
        <v>283</v>
      </c>
      <c r="Z38" s="212"/>
      <c r="AA38" s="212"/>
      <c r="AB38" s="212"/>
      <c r="AC38" s="212"/>
      <c r="AD38" s="212"/>
      <c r="AE38" s="212"/>
      <c r="AF38" s="212"/>
      <c r="AG38" s="212" t="s">
        <v>400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64" t="s">
        <v>2408</v>
      </c>
      <c r="D39" s="256"/>
      <c r="E39" s="256"/>
      <c r="F39" s="256"/>
      <c r="G39" s="256"/>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448</v>
      </c>
      <c r="AH39" s="212"/>
      <c r="AI39" s="212"/>
      <c r="AJ39" s="212"/>
      <c r="AK39" s="212"/>
      <c r="AL39" s="212"/>
      <c r="AM39" s="212"/>
      <c r="AN39" s="212"/>
      <c r="AO39" s="212"/>
      <c r="AP39" s="212"/>
      <c r="AQ39" s="212"/>
      <c r="AR39" s="212"/>
      <c r="AS39" s="212"/>
      <c r="AT39" s="212"/>
      <c r="AU39" s="212"/>
      <c r="AV39" s="212"/>
      <c r="AW39" s="212"/>
      <c r="AX39" s="212"/>
      <c r="AY39" s="212"/>
      <c r="AZ39" s="212"/>
      <c r="BA39" s="243" t="str">
        <f>C39</f>
        <v>se zřízením štěrkopískového lože pod trubky a s jejich obsypem v průměrném celkovém množství do 0,15 m3/m,</v>
      </c>
      <c r="BB39" s="212"/>
      <c r="BC39" s="212"/>
      <c r="BD39" s="212"/>
      <c r="BE39" s="212"/>
      <c r="BF39" s="212"/>
      <c r="BG39" s="212"/>
      <c r="BH39" s="212"/>
    </row>
    <row r="40" spans="1:60" outlineLevel="2" x14ac:dyDescent="0.2">
      <c r="A40" s="219"/>
      <c r="B40" s="220"/>
      <c r="C40" s="249" t="s">
        <v>2409</v>
      </c>
      <c r="D40" s="226"/>
      <c r="E40" s="227">
        <v>86.6</v>
      </c>
      <c r="F40" s="222"/>
      <c r="G40" s="222"/>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288</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ht="22.5" outlineLevel="1" x14ac:dyDescent="0.2">
      <c r="A41" s="236">
        <v>14</v>
      </c>
      <c r="B41" s="237" t="s">
        <v>2410</v>
      </c>
      <c r="C41" s="247" t="s">
        <v>2411</v>
      </c>
      <c r="D41" s="238" t="s">
        <v>439</v>
      </c>
      <c r="E41" s="239">
        <v>628</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t="s">
        <v>446</v>
      </c>
      <c r="S41" s="241" t="s">
        <v>280</v>
      </c>
      <c r="T41" s="242" t="s">
        <v>441</v>
      </c>
      <c r="U41" s="222">
        <v>5.0000000000000001E-3</v>
      </c>
      <c r="V41" s="222">
        <f>ROUND(E41*U41,2)</f>
        <v>3.14</v>
      </c>
      <c r="W41" s="222"/>
      <c r="X41" s="222" t="s">
        <v>399</v>
      </c>
      <c r="Y41" s="222" t="s">
        <v>283</v>
      </c>
      <c r="Z41" s="212"/>
      <c r="AA41" s="212"/>
      <c r="AB41" s="212"/>
      <c r="AC41" s="212"/>
      <c r="AD41" s="212"/>
      <c r="AE41" s="212"/>
      <c r="AF41" s="212"/>
      <c r="AG41" s="212" t="s">
        <v>400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64" t="s">
        <v>2412</v>
      </c>
      <c r="D42" s="256"/>
      <c r="E42" s="256"/>
      <c r="F42" s="256"/>
      <c r="G42" s="256"/>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448</v>
      </c>
      <c r="AH42" s="212"/>
      <c r="AI42" s="212"/>
      <c r="AJ42" s="212"/>
      <c r="AK42" s="212"/>
      <c r="AL42" s="212"/>
      <c r="AM42" s="212"/>
      <c r="AN42" s="212"/>
      <c r="AO42" s="212"/>
      <c r="AP42" s="212"/>
      <c r="AQ42" s="212"/>
      <c r="AR42" s="212"/>
      <c r="AS42" s="212"/>
      <c r="AT42" s="212"/>
      <c r="AU42" s="212"/>
      <c r="AV42" s="212"/>
      <c r="AW42" s="212"/>
      <c r="AX42" s="212"/>
      <c r="AY42" s="212"/>
      <c r="AZ42" s="212"/>
      <c r="BA42" s="243" t="str">
        <f>C42</f>
        <v>z rostlé horniny tř.1 - 4 pod násypy z hornin soudržných do 92% PS a hornin nesoudržných sypkých relativní ulehlosti I(d) do 0,8</v>
      </c>
      <c r="BB42" s="212"/>
      <c r="BC42" s="212"/>
      <c r="BD42" s="212"/>
      <c r="BE42" s="212"/>
      <c r="BF42" s="212"/>
      <c r="BG42" s="212"/>
      <c r="BH42" s="212"/>
    </row>
    <row r="43" spans="1:60" outlineLevel="2" x14ac:dyDescent="0.2">
      <c r="A43" s="219"/>
      <c r="B43" s="220"/>
      <c r="C43" s="249" t="s">
        <v>2413</v>
      </c>
      <c r="D43" s="226"/>
      <c r="E43" s="227">
        <v>140</v>
      </c>
      <c r="F43" s="222"/>
      <c r="G43" s="222"/>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288</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49" t="s">
        <v>2414</v>
      </c>
      <c r="D44" s="226"/>
      <c r="E44" s="227">
        <v>34</v>
      </c>
      <c r="F44" s="222"/>
      <c r="G44" s="222"/>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288</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49" t="s">
        <v>2415</v>
      </c>
      <c r="D45" s="226"/>
      <c r="E45" s="227">
        <v>454</v>
      </c>
      <c r="F45" s="222"/>
      <c r="G45" s="222"/>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288</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36">
        <v>15</v>
      </c>
      <c r="B46" s="237" t="s">
        <v>2416</v>
      </c>
      <c r="C46" s="247" t="s">
        <v>2417</v>
      </c>
      <c r="D46" s="238" t="s">
        <v>445</v>
      </c>
      <c r="E46" s="239">
        <v>1.34175</v>
      </c>
      <c r="F46" s="240"/>
      <c r="G46" s="241">
        <f>ROUND(E46*F46,2)</f>
        <v>0</v>
      </c>
      <c r="H46" s="240"/>
      <c r="I46" s="241">
        <f>ROUND(E46*H46,2)</f>
        <v>0</v>
      </c>
      <c r="J46" s="240"/>
      <c r="K46" s="241">
        <f>ROUND(E46*J46,2)</f>
        <v>0</v>
      </c>
      <c r="L46" s="241">
        <v>21</v>
      </c>
      <c r="M46" s="241">
        <f>G46*(1+L46/100)</f>
        <v>0</v>
      </c>
      <c r="N46" s="239">
        <v>2.5249999999999999</v>
      </c>
      <c r="O46" s="239">
        <f>ROUND(E46*N46,2)</f>
        <v>3.39</v>
      </c>
      <c r="P46" s="239">
        <v>0</v>
      </c>
      <c r="Q46" s="239">
        <f>ROUND(E46*P46,2)</f>
        <v>0</v>
      </c>
      <c r="R46" s="241" t="s">
        <v>472</v>
      </c>
      <c r="S46" s="241" t="s">
        <v>280</v>
      </c>
      <c r="T46" s="242" t="s">
        <v>441</v>
      </c>
      <c r="U46" s="222">
        <v>0.47699999999999998</v>
      </c>
      <c r="V46" s="222">
        <f>ROUND(E46*U46,2)</f>
        <v>0.64</v>
      </c>
      <c r="W46" s="222"/>
      <c r="X46" s="222" t="s">
        <v>399</v>
      </c>
      <c r="Y46" s="222" t="s">
        <v>283</v>
      </c>
      <c r="Z46" s="212"/>
      <c r="AA46" s="212"/>
      <c r="AB46" s="212"/>
      <c r="AC46" s="212"/>
      <c r="AD46" s="212"/>
      <c r="AE46" s="212"/>
      <c r="AF46" s="212"/>
      <c r="AG46" s="212" t="s">
        <v>400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48" t="s">
        <v>487</v>
      </c>
      <c r="D47" s="244"/>
      <c r="E47" s="244"/>
      <c r="F47" s="244"/>
      <c r="G47" s="244"/>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49" t="s">
        <v>2418</v>
      </c>
      <c r="D48" s="226"/>
      <c r="E48" s="227">
        <v>0.52500000000000002</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49" t="s">
        <v>2419</v>
      </c>
      <c r="D49" s="226"/>
      <c r="E49" s="227">
        <v>0.81674999999999998</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288</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36">
        <v>16</v>
      </c>
      <c r="B50" s="237" t="s">
        <v>2420</v>
      </c>
      <c r="C50" s="247" t="s">
        <v>2421</v>
      </c>
      <c r="D50" s="238" t="s">
        <v>439</v>
      </c>
      <c r="E50" s="239">
        <v>6.63</v>
      </c>
      <c r="F50" s="240"/>
      <c r="G50" s="241">
        <f>ROUND(E50*F50,2)</f>
        <v>0</v>
      </c>
      <c r="H50" s="240"/>
      <c r="I50" s="241">
        <f>ROUND(E50*H50,2)</f>
        <v>0</v>
      </c>
      <c r="J50" s="240"/>
      <c r="K50" s="241">
        <f>ROUND(E50*J50,2)</f>
        <v>0</v>
      </c>
      <c r="L50" s="241">
        <v>21</v>
      </c>
      <c r="M50" s="241">
        <f>G50*(1+L50/100)</f>
        <v>0</v>
      </c>
      <c r="N50" s="239">
        <v>3.916E-2</v>
      </c>
      <c r="O50" s="239">
        <f>ROUND(E50*N50,2)</f>
        <v>0.26</v>
      </c>
      <c r="P50" s="239">
        <v>0</v>
      </c>
      <c r="Q50" s="239">
        <f>ROUND(E50*P50,2)</f>
        <v>0</v>
      </c>
      <c r="R50" s="241" t="s">
        <v>472</v>
      </c>
      <c r="S50" s="241" t="s">
        <v>280</v>
      </c>
      <c r="T50" s="242" t="s">
        <v>441</v>
      </c>
      <c r="U50" s="222">
        <v>1.05</v>
      </c>
      <c r="V50" s="222">
        <f>ROUND(E50*U50,2)</f>
        <v>6.96</v>
      </c>
      <c r="W50" s="222"/>
      <c r="X50" s="222" t="s">
        <v>399</v>
      </c>
      <c r="Y50" s="222" t="s">
        <v>283</v>
      </c>
      <c r="Z50" s="212"/>
      <c r="AA50" s="212"/>
      <c r="AB50" s="212"/>
      <c r="AC50" s="212"/>
      <c r="AD50" s="212"/>
      <c r="AE50" s="212"/>
      <c r="AF50" s="212"/>
      <c r="AG50" s="212" t="s">
        <v>400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2" x14ac:dyDescent="0.2">
      <c r="A51" s="219"/>
      <c r="B51" s="220"/>
      <c r="C51" s="264" t="s">
        <v>2422</v>
      </c>
      <c r="D51" s="256"/>
      <c r="E51" s="256"/>
      <c r="F51" s="256"/>
      <c r="G51" s="256"/>
      <c r="H51" s="222"/>
      <c r="I51" s="222"/>
      <c r="J51" s="222"/>
      <c r="K51" s="222"/>
      <c r="L51" s="222"/>
      <c r="M51" s="222"/>
      <c r="N51" s="221"/>
      <c r="O51" s="221"/>
      <c r="P51" s="221"/>
      <c r="Q51" s="221"/>
      <c r="R51" s="222"/>
      <c r="S51" s="222"/>
      <c r="T51" s="222"/>
      <c r="U51" s="222"/>
      <c r="V51" s="222"/>
      <c r="W51" s="222"/>
      <c r="X51" s="222"/>
      <c r="Y51" s="222"/>
      <c r="Z51" s="212"/>
      <c r="AA51" s="212"/>
      <c r="AB51" s="212"/>
      <c r="AC51" s="212"/>
      <c r="AD51" s="212"/>
      <c r="AE51" s="212"/>
      <c r="AF51" s="212"/>
      <c r="AG51" s="212" t="s">
        <v>448</v>
      </c>
      <c r="AH51" s="212"/>
      <c r="AI51" s="212"/>
      <c r="AJ51" s="212"/>
      <c r="AK51" s="212"/>
      <c r="AL51" s="212"/>
      <c r="AM51" s="212"/>
      <c r="AN51" s="212"/>
      <c r="AO51" s="212"/>
      <c r="AP51" s="212"/>
      <c r="AQ51" s="212"/>
      <c r="AR51" s="212"/>
      <c r="AS51" s="212"/>
      <c r="AT51" s="212"/>
      <c r="AU51" s="212"/>
      <c r="AV51" s="212"/>
      <c r="AW51" s="212"/>
      <c r="AX51" s="212"/>
      <c r="AY51" s="212"/>
      <c r="AZ51" s="212"/>
      <c r="BA51" s="243" t="str">
        <f>C51</f>
        <v>svislé nebo šikmé (odkloněné), půdorysně přímé nebo zalomené, stěn základových pasů ve volných nebo zapažených jámách, rýhách, šachtách, včetně případných vzpěr,</v>
      </c>
      <c r="BB51" s="212"/>
      <c r="BC51" s="212"/>
      <c r="BD51" s="212"/>
      <c r="BE51" s="212"/>
      <c r="BF51" s="212"/>
      <c r="BG51" s="212"/>
      <c r="BH51" s="212"/>
    </row>
    <row r="52" spans="1:60" outlineLevel="2" x14ac:dyDescent="0.2">
      <c r="A52" s="219"/>
      <c r="B52" s="220"/>
      <c r="C52" s="249" t="s">
        <v>2423</v>
      </c>
      <c r="D52" s="226"/>
      <c r="E52" s="227">
        <v>3</v>
      </c>
      <c r="F52" s="222"/>
      <c r="G52" s="222"/>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288</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49" t="s">
        <v>2424</v>
      </c>
      <c r="D53" s="226"/>
      <c r="E53" s="227">
        <v>3.63</v>
      </c>
      <c r="F53" s="222"/>
      <c r="G53" s="222"/>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288</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36">
        <v>17</v>
      </c>
      <c r="B54" s="237" t="s">
        <v>2425</v>
      </c>
      <c r="C54" s="247" t="s">
        <v>2426</v>
      </c>
      <c r="D54" s="238" t="s">
        <v>439</v>
      </c>
      <c r="E54" s="239">
        <v>6.63</v>
      </c>
      <c r="F54" s="240"/>
      <c r="G54" s="241">
        <f>ROUND(E54*F54,2)</f>
        <v>0</v>
      </c>
      <c r="H54" s="240"/>
      <c r="I54" s="241">
        <f>ROUND(E54*H54,2)</f>
        <v>0</v>
      </c>
      <c r="J54" s="240"/>
      <c r="K54" s="241">
        <f>ROUND(E54*J54,2)</f>
        <v>0</v>
      </c>
      <c r="L54" s="241">
        <v>21</v>
      </c>
      <c r="M54" s="241">
        <f>G54*(1+L54/100)</f>
        <v>0</v>
      </c>
      <c r="N54" s="239">
        <v>0</v>
      </c>
      <c r="O54" s="239">
        <f>ROUND(E54*N54,2)</f>
        <v>0</v>
      </c>
      <c r="P54" s="239">
        <v>0</v>
      </c>
      <c r="Q54" s="239">
        <f>ROUND(E54*P54,2)</f>
        <v>0</v>
      </c>
      <c r="R54" s="241" t="s">
        <v>472</v>
      </c>
      <c r="S54" s="241" t="s">
        <v>280</v>
      </c>
      <c r="T54" s="242" t="s">
        <v>441</v>
      </c>
      <c r="U54" s="222">
        <v>0.32</v>
      </c>
      <c r="V54" s="222">
        <f>ROUND(E54*U54,2)</f>
        <v>2.12</v>
      </c>
      <c r="W54" s="222"/>
      <c r="X54" s="222" t="s">
        <v>399</v>
      </c>
      <c r="Y54" s="222" t="s">
        <v>283</v>
      </c>
      <c r="Z54" s="212"/>
      <c r="AA54" s="212"/>
      <c r="AB54" s="212"/>
      <c r="AC54" s="212"/>
      <c r="AD54" s="212"/>
      <c r="AE54" s="212"/>
      <c r="AF54" s="212"/>
      <c r="AG54" s="212" t="s">
        <v>400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2" x14ac:dyDescent="0.2">
      <c r="A55" s="219"/>
      <c r="B55" s="220"/>
      <c r="C55" s="264" t="s">
        <v>2422</v>
      </c>
      <c r="D55" s="256"/>
      <c r="E55" s="256"/>
      <c r="F55" s="256"/>
      <c r="G55" s="256"/>
      <c r="H55" s="222"/>
      <c r="I55" s="222"/>
      <c r="J55" s="222"/>
      <c r="K55" s="222"/>
      <c r="L55" s="222"/>
      <c r="M55" s="222"/>
      <c r="N55" s="221"/>
      <c r="O55" s="221"/>
      <c r="P55" s="221"/>
      <c r="Q55" s="221"/>
      <c r="R55" s="222"/>
      <c r="S55" s="222"/>
      <c r="T55" s="222"/>
      <c r="U55" s="222"/>
      <c r="V55" s="222"/>
      <c r="W55" s="222"/>
      <c r="X55" s="222"/>
      <c r="Y55" s="222"/>
      <c r="Z55" s="212"/>
      <c r="AA55" s="212"/>
      <c r="AB55" s="212"/>
      <c r="AC55" s="212"/>
      <c r="AD55" s="212"/>
      <c r="AE55" s="212"/>
      <c r="AF55" s="212"/>
      <c r="AG55" s="212" t="s">
        <v>448</v>
      </c>
      <c r="AH55" s="212"/>
      <c r="AI55" s="212"/>
      <c r="AJ55" s="212"/>
      <c r="AK55" s="212"/>
      <c r="AL55" s="212"/>
      <c r="AM55" s="212"/>
      <c r="AN55" s="212"/>
      <c r="AO55" s="212"/>
      <c r="AP55" s="212"/>
      <c r="AQ55" s="212"/>
      <c r="AR55" s="212"/>
      <c r="AS55" s="212"/>
      <c r="AT55" s="212"/>
      <c r="AU55" s="212"/>
      <c r="AV55" s="212"/>
      <c r="AW55" s="212"/>
      <c r="AX55" s="212"/>
      <c r="AY55" s="212"/>
      <c r="AZ55" s="212"/>
      <c r="BA55" s="243" t="str">
        <f>C55</f>
        <v>svislé nebo šikmé (odkloněné), půdorysně přímé nebo zalomené, stěn základových pasů ve volných nebo zapažených jámách, rýhách, šachtách, včetně případných vzpěr,</v>
      </c>
      <c r="BB55" s="212"/>
      <c r="BC55" s="212"/>
      <c r="BD55" s="212"/>
      <c r="BE55" s="212"/>
      <c r="BF55" s="212"/>
      <c r="BG55" s="212"/>
      <c r="BH55" s="212"/>
    </row>
    <row r="56" spans="1:60" outlineLevel="2" x14ac:dyDescent="0.2">
      <c r="A56" s="219"/>
      <c r="B56" s="220"/>
      <c r="C56" s="250" t="s">
        <v>2427</v>
      </c>
      <c r="D56" s="245"/>
      <c r="E56" s="245"/>
      <c r="F56" s="245"/>
      <c r="G56" s="245"/>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286</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x14ac:dyDescent="0.2">
      <c r="A57" s="229" t="s">
        <v>275</v>
      </c>
      <c r="B57" s="230" t="s">
        <v>64</v>
      </c>
      <c r="C57" s="246" t="s">
        <v>148</v>
      </c>
      <c r="D57" s="231"/>
      <c r="E57" s="232"/>
      <c r="F57" s="233"/>
      <c r="G57" s="233">
        <f>SUMIF(AG58:AG96,"&lt;&gt;NOR",G58:G96)</f>
        <v>0</v>
      </c>
      <c r="H57" s="233"/>
      <c r="I57" s="233">
        <f>SUM(I58:I96)</f>
        <v>0</v>
      </c>
      <c r="J57" s="233"/>
      <c r="K57" s="233">
        <f>SUM(K58:K96)</f>
        <v>0</v>
      </c>
      <c r="L57" s="233"/>
      <c r="M57" s="233">
        <f>SUM(M58:M96)</f>
        <v>0</v>
      </c>
      <c r="N57" s="232"/>
      <c r="O57" s="232">
        <f>SUM(O58:O96)</f>
        <v>7.88</v>
      </c>
      <c r="P57" s="232"/>
      <c r="Q57" s="232">
        <f>SUM(Q58:Q96)</f>
        <v>0</v>
      </c>
      <c r="R57" s="233"/>
      <c r="S57" s="233"/>
      <c r="T57" s="234"/>
      <c r="U57" s="228"/>
      <c r="V57" s="228">
        <f>SUM(V58:V96)</f>
        <v>110.98</v>
      </c>
      <c r="W57" s="228"/>
      <c r="X57" s="228"/>
      <c r="Y57" s="228"/>
      <c r="AG57" t="s">
        <v>276</v>
      </c>
    </row>
    <row r="58" spans="1:60" ht="22.5" outlineLevel="1" x14ac:dyDescent="0.2">
      <c r="A58" s="236">
        <v>18</v>
      </c>
      <c r="B58" s="237" t="s">
        <v>2155</v>
      </c>
      <c r="C58" s="247" t="s">
        <v>2156</v>
      </c>
      <c r="D58" s="238" t="s">
        <v>445</v>
      </c>
      <c r="E58" s="239">
        <v>1.2350000000000001</v>
      </c>
      <c r="F58" s="240"/>
      <c r="G58" s="241">
        <f>ROUND(E58*F58,2)</f>
        <v>0</v>
      </c>
      <c r="H58" s="240"/>
      <c r="I58" s="241">
        <f>ROUND(E58*H58,2)</f>
        <v>0</v>
      </c>
      <c r="J58" s="240"/>
      <c r="K58" s="241">
        <f>ROUND(E58*J58,2)</f>
        <v>0</v>
      </c>
      <c r="L58" s="241">
        <v>21</v>
      </c>
      <c r="M58" s="241">
        <f>G58*(1+L58/100)</f>
        <v>0</v>
      </c>
      <c r="N58" s="239">
        <v>1.62836</v>
      </c>
      <c r="O58" s="239">
        <f>ROUND(E58*N58,2)</f>
        <v>2.0099999999999998</v>
      </c>
      <c r="P58" s="239">
        <v>0</v>
      </c>
      <c r="Q58" s="239">
        <f>ROUND(E58*P58,2)</f>
        <v>0</v>
      </c>
      <c r="R58" s="241" t="s">
        <v>493</v>
      </c>
      <c r="S58" s="241" t="s">
        <v>280</v>
      </c>
      <c r="T58" s="242" t="s">
        <v>441</v>
      </c>
      <c r="U58" s="222">
        <v>4.8899999999999997</v>
      </c>
      <c r="V58" s="222">
        <f>ROUND(E58*U58,2)</f>
        <v>6.04</v>
      </c>
      <c r="W58" s="222"/>
      <c r="X58" s="222" t="s">
        <v>399</v>
      </c>
      <c r="Y58" s="222" t="s">
        <v>283</v>
      </c>
      <c r="Z58" s="212"/>
      <c r="AA58" s="212"/>
      <c r="AB58" s="212"/>
      <c r="AC58" s="212"/>
      <c r="AD58" s="212"/>
      <c r="AE58" s="212"/>
      <c r="AF58" s="212"/>
      <c r="AG58" s="212" t="s">
        <v>400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64" t="s">
        <v>494</v>
      </c>
      <c r="D59" s="256"/>
      <c r="E59" s="256"/>
      <c r="F59" s="256"/>
      <c r="G59" s="256"/>
      <c r="H59" s="222"/>
      <c r="I59" s="222"/>
      <c r="J59" s="222"/>
      <c r="K59" s="222"/>
      <c r="L59" s="222"/>
      <c r="M59" s="222"/>
      <c r="N59" s="221"/>
      <c r="O59" s="221"/>
      <c r="P59" s="221"/>
      <c r="Q59" s="221"/>
      <c r="R59" s="222"/>
      <c r="S59" s="222"/>
      <c r="T59" s="222"/>
      <c r="U59" s="222"/>
      <c r="V59" s="222"/>
      <c r="W59" s="222"/>
      <c r="X59" s="222"/>
      <c r="Y59" s="222"/>
      <c r="Z59" s="212"/>
      <c r="AA59" s="212"/>
      <c r="AB59" s="212"/>
      <c r="AC59" s="212"/>
      <c r="AD59" s="212"/>
      <c r="AE59" s="212"/>
      <c r="AF59" s="212"/>
      <c r="AG59" s="212" t="s">
        <v>448</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49" t="s">
        <v>2157</v>
      </c>
      <c r="D60" s="226"/>
      <c r="E60" s="227">
        <v>1.2350000000000001</v>
      </c>
      <c r="F60" s="222"/>
      <c r="G60" s="222"/>
      <c r="H60" s="222"/>
      <c r="I60" s="222"/>
      <c r="J60" s="222"/>
      <c r="K60" s="222"/>
      <c r="L60" s="222"/>
      <c r="M60" s="222"/>
      <c r="N60" s="221"/>
      <c r="O60" s="221"/>
      <c r="P60" s="221"/>
      <c r="Q60" s="221"/>
      <c r="R60" s="222"/>
      <c r="S60" s="222"/>
      <c r="T60" s="222"/>
      <c r="U60" s="222"/>
      <c r="V60" s="222"/>
      <c r="W60" s="222"/>
      <c r="X60" s="222"/>
      <c r="Y60" s="222"/>
      <c r="Z60" s="212"/>
      <c r="AA60" s="212"/>
      <c r="AB60" s="212"/>
      <c r="AC60" s="212"/>
      <c r="AD60" s="212"/>
      <c r="AE60" s="212"/>
      <c r="AF60" s="212"/>
      <c r="AG60" s="212" t="s">
        <v>288</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1" x14ac:dyDescent="0.2">
      <c r="A61" s="236">
        <v>19</v>
      </c>
      <c r="B61" s="237" t="s">
        <v>2158</v>
      </c>
      <c r="C61" s="247" t="s">
        <v>2159</v>
      </c>
      <c r="D61" s="238" t="s">
        <v>482</v>
      </c>
      <c r="E61" s="239">
        <v>0.10839</v>
      </c>
      <c r="F61" s="240"/>
      <c r="G61" s="241">
        <f>ROUND(E61*F61,2)</f>
        <v>0</v>
      </c>
      <c r="H61" s="240"/>
      <c r="I61" s="241">
        <f>ROUND(E61*H61,2)</f>
        <v>0</v>
      </c>
      <c r="J61" s="240"/>
      <c r="K61" s="241">
        <f>ROUND(E61*J61,2)</f>
        <v>0</v>
      </c>
      <c r="L61" s="241">
        <v>21</v>
      </c>
      <c r="M61" s="241">
        <f>G61*(1+L61/100)</f>
        <v>0</v>
      </c>
      <c r="N61" s="239">
        <v>1.9539999999999998E-2</v>
      </c>
      <c r="O61" s="239">
        <f>ROUND(E61*N61,2)</f>
        <v>0</v>
      </c>
      <c r="P61" s="239">
        <v>0</v>
      </c>
      <c r="Q61" s="239">
        <f>ROUND(E61*P61,2)</f>
        <v>0</v>
      </c>
      <c r="R61" s="241" t="s">
        <v>472</v>
      </c>
      <c r="S61" s="241" t="s">
        <v>280</v>
      </c>
      <c r="T61" s="242" t="s">
        <v>441</v>
      </c>
      <c r="U61" s="222">
        <v>18.175000000000001</v>
      </c>
      <c r="V61" s="222">
        <f>ROUND(E61*U61,2)</f>
        <v>1.97</v>
      </c>
      <c r="W61" s="222"/>
      <c r="X61" s="222" t="s">
        <v>399</v>
      </c>
      <c r="Y61" s="222" t="s">
        <v>283</v>
      </c>
      <c r="Z61" s="212"/>
      <c r="AA61" s="212"/>
      <c r="AB61" s="212"/>
      <c r="AC61" s="212"/>
      <c r="AD61" s="212"/>
      <c r="AE61" s="212"/>
      <c r="AF61" s="212"/>
      <c r="AG61" s="212" t="s">
        <v>400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64" t="s">
        <v>2160</v>
      </c>
      <c r="D62" s="256"/>
      <c r="E62" s="256"/>
      <c r="F62" s="256"/>
      <c r="G62" s="256"/>
      <c r="H62" s="222"/>
      <c r="I62" s="222"/>
      <c r="J62" s="222"/>
      <c r="K62" s="222"/>
      <c r="L62" s="222"/>
      <c r="M62" s="222"/>
      <c r="N62" s="221"/>
      <c r="O62" s="221"/>
      <c r="P62" s="221"/>
      <c r="Q62" s="221"/>
      <c r="R62" s="222"/>
      <c r="S62" s="222"/>
      <c r="T62" s="222"/>
      <c r="U62" s="222"/>
      <c r="V62" s="222"/>
      <c r="W62" s="222"/>
      <c r="X62" s="222"/>
      <c r="Y62" s="222"/>
      <c r="Z62" s="212"/>
      <c r="AA62" s="212"/>
      <c r="AB62" s="212"/>
      <c r="AC62" s="212"/>
      <c r="AD62" s="212"/>
      <c r="AE62" s="212"/>
      <c r="AF62" s="212"/>
      <c r="AG62" s="212" t="s">
        <v>448</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49" t="s">
        <v>2161</v>
      </c>
      <c r="D63" s="226"/>
      <c r="E63" s="227">
        <v>0.10839</v>
      </c>
      <c r="F63" s="222"/>
      <c r="G63" s="222"/>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288</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36">
        <v>20</v>
      </c>
      <c r="B64" s="237" t="s">
        <v>2428</v>
      </c>
      <c r="C64" s="247" t="s">
        <v>2429</v>
      </c>
      <c r="D64" s="238" t="s">
        <v>439</v>
      </c>
      <c r="E64" s="239">
        <v>10</v>
      </c>
      <c r="F64" s="240"/>
      <c r="G64" s="241">
        <f>ROUND(E64*F64,2)</f>
        <v>0</v>
      </c>
      <c r="H64" s="240"/>
      <c r="I64" s="241">
        <f>ROUND(E64*H64,2)</f>
        <v>0</v>
      </c>
      <c r="J64" s="240"/>
      <c r="K64" s="241">
        <f>ROUND(E64*J64,2)</f>
        <v>0</v>
      </c>
      <c r="L64" s="241">
        <v>21</v>
      </c>
      <c r="M64" s="241">
        <f>G64*(1+L64/100)</f>
        <v>0</v>
      </c>
      <c r="N64" s="239">
        <v>4.9459999999999997E-2</v>
      </c>
      <c r="O64" s="239">
        <f>ROUND(E64*N64,2)</f>
        <v>0.49</v>
      </c>
      <c r="P64" s="239">
        <v>0</v>
      </c>
      <c r="Q64" s="239">
        <f>ROUND(E64*P64,2)</f>
        <v>0</v>
      </c>
      <c r="R64" s="241" t="s">
        <v>493</v>
      </c>
      <c r="S64" s="241" t="s">
        <v>280</v>
      </c>
      <c r="T64" s="242" t="s">
        <v>441</v>
      </c>
      <c r="U64" s="222">
        <v>0.61</v>
      </c>
      <c r="V64" s="222">
        <f>ROUND(E64*U64,2)</f>
        <v>6.1</v>
      </c>
      <c r="W64" s="222"/>
      <c r="X64" s="222" t="s">
        <v>399</v>
      </c>
      <c r="Y64" s="222" t="s">
        <v>283</v>
      </c>
      <c r="Z64" s="212"/>
      <c r="AA64" s="212"/>
      <c r="AB64" s="212"/>
      <c r="AC64" s="212"/>
      <c r="AD64" s="212"/>
      <c r="AE64" s="212"/>
      <c r="AF64" s="212"/>
      <c r="AG64" s="212" t="s">
        <v>400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
      <c r="A65" s="219"/>
      <c r="B65" s="220"/>
      <c r="C65" s="264" t="s">
        <v>2430</v>
      </c>
      <c r="D65" s="256"/>
      <c r="E65" s="256"/>
      <c r="F65" s="256"/>
      <c r="G65" s="256"/>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448</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49" t="s">
        <v>2431</v>
      </c>
      <c r="D66" s="226"/>
      <c r="E66" s="227">
        <v>10</v>
      </c>
      <c r="F66" s="222"/>
      <c r="G66" s="222"/>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288</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6">
        <v>21</v>
      </c>
      <c r="B67" s="237" t="s">
        <v>2432</v>
      </c>
      <c r="C67" s="247" t="s">
        <v>2433</v>
      </c>
      <c r="D67" s="238" t="s">
        <v>492</v>
      </c>
      <c r="E67" s="239">
        <v>16</v>
      </c>
      <c r="F67" s="240"/>
      <c r="G67" s="241">
        <f>ROUND(E67*F67,2)</f>
        <v>0</v>
      </c>
      <c r="H67" s="240"/>
      <c r="I67" s="241">
        <f>ROUND(E67*H67,2)</f>
        <v>0</v>
      </c>
      <c r="J67" s="240"/>
      <c r="K67" s="241">
        <f>ROUND(E67*J67,2)</f>
        <v>0</v>
      </c>
      <c r="L67" s="241">
        <v>21</v>
      </c>
      <c r="M67" s="241">
        <f>G67*(1+L67/100)</f>
        <v>0</v>
      </c>
      <c r="N67" s="239">
        <v>0.125</v>
      </c>
      <c r="O67" s="239">
        <f>ROUND(E67*N67,2)</f>
        <v>2</v>
      </c>
      <c r="P67" s="239">
        <v>0</v>
      </c>
      <c r="Q67" s="239">
        <f>ROUND(E67*P67,2)</f>
        <v>0</v>
      </c>
      <c r="R67" s="241"/>
      <c r="S67" s="241" t="s">
        <v>316</v>
      </c>
      <c r="T67" s="242" t="s">
        <v>441</v>
      </c>
      <c r="U67" s="222">
        <v>0.52</v>
      </c>
      <c r="V67" s="222">
        <f>ROUND(E67*U67,2)</f>
        <v>8.32</v>
      </c>
      <c r="W67" s="222"/>
      <c r="X67" s="222" t="s">
        <v>399</v>
      </c>
      <c r="Y67" s="222" t="s">
        <v>283</v>
      </c>
      <c r="Z67" s="212"/>
      <c r="AA67" s="212"/>
      <c r="AB67" s="212"/>
      <c r="AC67" s="212"/>
      <c r="AD67" s="212"/>
      <c r="AE67" s="212"/>
      <c r="AF67" s="212"/>
      <c r="AG67" s="212" t="s">
        <v>400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49" t="s">
        <v>2434</v>
      </c>
      <c r="D68" s="226"/>
      <c r="E68" s="227">
        <v>13</v>
      </c>
      <c r="F68" s="222"/>
      <c r="G68" s="222"/>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288</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49" t="s">
        <v>2435</v>
      </c>
      <c r="D69" s="226"/>
      <c r="E69" s="227">
        <v>3</v>
      </c>
      <c r="F69" s="222"/>
      <c r="G69" s="222"/>
      <c r="H69" s="222"/>
      <c r="I69" s="222"/>
      <c r="J69" s="222"/>
      <c r="K69" s="222"/>
      <c r="L69" s="222"/>
      <c r="M69" s="222"/>
      <c r="N69" s="221"/>
      <c r="O69" s="221"/>
      <c r="P69" s="221"/>
      <c r="Q69" s="221"/>
      <c r="R69" s="222"/>
      <c r="S69" s="222"/>
      <c r="T69" s="222"/>
      <c r="U69" s="222"/>
      <c r="V69" s="222"/>
      <c r="W69" s="222"/>
      <c r="X69" s="222"/>
      <c r="Y69" s="222"/>
      <c r="Z69" s="212"/>
      <c r="AA69" s="212"/>
      <c r="AB69" s="212"/>
      <c r="AC69" s="212"/>
      <c r="AD69" s="212"/>
      <c r="AE69" s="212"/>
      <c r="AF69" s="212"/>
      <c r="AG69" s="212" t="s">
        <v>288</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1" x14ac:dyDescent="0.2">
      <c r="A70" s="257">
        <v>22</v>
      </c>
      <c r="B70" s="258" t="s">
        <v>2436</v>
      </c>
      <c r="C70" s="265" t="s">
        <v>2437</v>
      </c>
      <c r="D70" s="259" t="s">
        <v>351</v>
      </c>
      <c r="E70" s="260">
        <v>10</v>
      </c>
      <c r="F70" s="261"/>
      <c r="G70" s="262">
        <f>ROUND(E70*F70,2)</f>
        <v>0</v>
      </c>
      <c r="H70" s="261"/>
      <c r="I70" s="262">
        <f>ROUND(E70*H70,2)</f>
        <v>0</v>
      </c>
      <c r="J70" s="261"/>
      <c r="K70" s="262">
        <f>ROUND(E70*J70,2)</f>
        <v>0</v>
      </c>
      <c r="L70" s="262">
        <v>21</v>
      </c>
      <c r="M70" s="262">
        <f>G70*(1+L70/100)</f>
        <v>0</v>
      </c>
      <c r="N70" s="260">
        <v>3.073E-2</v>
      </c>
      <c r="O70" s="260">
        <f>ROUND(E70*N70,2)</f>
        <v>0.31</v>
      </c>
      <c r="P70" s="260">
        <v>0</v>
      </c>
      <c r="Q70" s="260">
        <f>ROUND(E70*P70,2)</f>
        <v>0</v>
      </c>
      <c r="R70" s="262" t="s">
        <v>472</v>
      </c>
      <c r="S70" s="262" t="s">
        <v>280</v>
      </c>
      <c r="T70" s="263" t="s">
        <v>1410</v>
      </c>
      <c r="U70" s="222">
        <v>0.47</v>
      </c>
      <c r="V70" s="222">
        <f>ROUND(E70*U70,2)</f>
        <v>4.7</v>
      </c>
      <c r="W70" s="222"/>
      <c r="X70" s="222" t="s">
        <v>399</v>
      </c>
      <c r="Y70" s="222" t="s">
        <v>283</v>
      </c>
      <c r="Z70" s="212"/>
      <c r="AA70" s="212"/>
      <c r="AB70" s="212"/>
      <c r="AC70" s="212"/>
      <c r="AD70" s="212"/>
      <c r="AE70" s="212"/>
      <c r="AF70" s="212"/>
      <c r="AG70" s="212" t="s">
        <v>400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ht="22.5" outlineLevel="1" x14ac:dyDescent="0.2">
      <c r="A71" s="236">
        <v>23</v>
      </c>
      <c r="B71" s="237" t="s">
        <v>2438</v>
      </c>
      <c r="C71" s="247" t="s">
        <v>2439</v>
      </c>
      <c r="D71" s="238" t="s">
        <v>564</v>
      </c>
      <c r="E71" s="239">
        <v>17.55</v>
      </c>
      <c r="F71" s="240"/>
      <c r="G71" s="241">
        <f>ROUND(E71*F71,2)</f>
        <v>0</v>
      </c>
      <c r="H71" s="240"/>
      <c r="I71" s="241">
        <f>ROUND(E71*H71,2)</f>
        <v>0</v>
      </c>
      <c r="J71" s="240"/>
      <c r="K71" s="241">
        <f>ROUND(E71*J71,2)</f>
        <v>0</v>
      </c>
      <c r="L71" s="241">
        <v>21</v>
      </c>
      <c r="M71" s="241">
        <f>G71*(1+L71/100)</f>
        <v>0</v>
      </c>
      <c r="N71" s="239">
        <v>4.5440000000000001E-2</v>
      </c>
      <c r="O71" s="239">
        <f>ROUND(E71*N71,2)</f>
        <v>0.8</v>
      </c>
      <c r="P71" s="239">
        <v>0</v>
      </c>
      <c r="Q71" s="239">
        <f>ROUND(E71*P71,2)</f>
        <v>0</v>
      </c>
      <c r="R71" s="241" t="s">
        <v>472</v>
      </c>
      <c r="S71" s="241" t="s">
        <v>280</v>
      </c>
      <c r="T71" s="242" t="s">
        <v>441</v>
      </c>
      <c r="U71" s="222">
        <v>0.34</v>
      </c>
      <c r="V71" s="222">
        <f>ROUND(E71*U71,2)</f>
        <v>5.97</v>
      </c>
      <c r="W71" s="222"/>
      <c r="X71" s="222" t="s">
        <v>399</v>
      </c>
      <c r="Y71" s="222" t="s">
        <v>283</v>
      </c>
      <c r="Z71" s="212"/>
      <c r="AA71" s="212"/>
      <c r="AB71" s="212"/>
      <c r="AC71" s="212"/>
      <c r="AD71" s="212"/>
      <c r="AE71" s="212"/>
      <c r="AF71" s="212"/>
      <c r="AG71" s="212" t="s">
        <v>400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49" t="s">
        <v>2440</v>
      </c>
      <c r="D72" s="226"/>
      <c r="E72" s="227">
        <v>17.55</v>
      </c>
      <c r="F72" s="222"/>
      <c r="G72" s="222"/>
      <c r="H72" s="222"/>
      <c r="I72" s="222"/>
      <c r="J72" s="222"/>
      <c r="K72" s="222"/>
      <c r="L72" s="222"/>
      <c r="M72" s="222"/>
      <c r="N72" s="221"/>
      <c r="O72" s="221"/>
      <c r="P72" s="221"/>
      <c r="Q72" s="221"/>
      <c r="R72" s="222"/>
      <c r="S72" s="222"/>
      <c r="T72" s="222"/>
      <c r="U72" s="222"/>
      <c r="V72" s="222"/>
      <c r="W72" s="222"/>
      <c r="X72" s="222"/>
      <c r="Y72" s="222"/>
      <c r="Z72" s="212"/>
      <c r="AA72" s="212"/>
      <c r="AB72" s="212"/>
      <c r="AC72" s="212"/>
      <c r="AD72" s="212"/>
      <c r="AE72" s="212"/>
      <c r="AF72" s="212"/>
      <c r="AG72" s="212" t="s">
        <v>288</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24</v>
      </c>
      <c r="B73" s="237" t="s">
        <v>2441</v>
      </c>
      <c r="C73" s="247" t="s">
        <v>2442</v>
      </c>
      <c r="D73" s="238" t="s">
        <v>492</v>
      </c>
      <c r="E73" s="239">
        <v>18</v>
      </c>
      <c r="F73" s="240"/>
      <c r="G73" s="241">
        <f>ROUND(E73*F73,2)</f>
        <v>0</v>
      </c>
      <c r="H73" s="240"/>
      <c r="I73" s="241">
        <f>ROUND(E73*H73,2)</f>
        <v>0</v>
      </c>
      <c r="J73" s="240"/>
      <c r="K73" s="241">
        <f>ROUND(E73*J73,2)</f>
        <v>0</v>
      </c>
      <c r="L73" s="241">
        <v>21</v>
      </c>
      <c r="M73" s="241">
        <f>G73*(1+L73/100)</f>
        <v>0</v>
      </c>
      <c r="N73" s="239">
        <v>1.465E-2</v>
      </c>
      <c r="O73" s="239">
        <f>ROUND(E73*N73,2)</f>
        <v>0.26</v>
      </c>
      <c r="P73" s="239">
        <v>0</v>
      </c>
      <c r="Q73" s="239">
        <f>ROUND(E73*P73,2)</f>
        <v>0</v>
      </c>
      <c r="R73" s="241"/>
      <c r="S73" s="241" t="s">
        <v>280</v>
      </c>
      <c r="T73" s="242" t="s">
        <v>441</v>
      </c>
      <c r="U73" s="222">
        <v>0.62</v>
      </c>
      <c r="V73" s="222">
        <f>ROUND(E73*U73,2)</f>
        <v>11.16</v>
      </c>
      <c r="W73" s="222"/>
      <c r="X73" s="222" t="s">
        <v>399</v>
      </c>
      <c r="Y73" s="222" t="s">
        <v>283</v>
      </c>
      <c r="Z73" s="212"/>
      <c r="AA73" s="212"/>
      <c r="AB73" s="212"/>
      <c r="AC73" s="212"/>
      <c r="AD73" s="212"/>
      <c r="AE73" s="212"/>
      <c r="AF73" s="212"/>
      <c r="AG73" s="212" t="s">
        <v>400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49" t="s">
        <v>2443</v>
      </c>
      <c r="D74" s="226"/>
      <c r="E74" s="227">
        <v>18</v>
      </c>
      <c r="F74" s="222"/>
      <c r="G74" s="222"/>
      <c r="H74" s="222"/>
      <c r="I74" s="222"/>
      <c r="J74" s="222"/>
      <c r="K74" s="222"/>
      <c r="L74" s="222"/>
      <c r="M74" s="222"/>
      <c r="N74" s="221"/>
      <c r="O74" s="221"/>
      <c r="P74" s="221"/>
      <c r="Q74" s="221"/>
      <c r="R74" s="222"/>
      <c r="S74" s="222"/>
      <c r="T74" s="222"/>
      <c r="U74" s="222"/>
      <c r="V74" s="222"/>
      <c r="W74" s="222"/>
      <c r="X74" s="222"/>
      <c r="Y74" s="222"/>
      <c r="Z74" s="212"/>
      <c r="AA74" s="212"/>
      <c r="AB74" s="212"/>
      <c r="AC74" s="212"/>
      <c r="AD74" s="212"/>
      <c r="AE74" s="212"/>
      <c r="AF74" s="212"/>
      <c r="AG74" s="212" t="s">
        <v>288</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36">
        <v>25</v>
      </c>
      <c r="B75" s="237" t="s">
        <v>2444</v>
      </c>
      <c r="C75" s="247" t="s">
        <v>2445</v>
      </c>
      <c r="D75" s="238" t="s">
        <v>492</v>
      </c>
      <c r="E75" s="239">
        <v>52</v>
      </c>
      <c r="F75" s="240"/>
      <c r="G75" s="241">
        <f>ROUND(E75*F75,2)</f>
        <v>0</v>
      </c>
      <c r="H75" s="240"/>
      <c r="I75" s="241">
        <f>ROUND(E75*H75,2)</f>
        <v>0</v>
      </c>
      <c r="J75" s="240"/>
      <c r="K75" s="241">
        <f>ROUND(E75*J75,2)</f>
        <v>0</v>
      </c>
      <c r="L75" s="241">
        <v>21</v>
      </c>
      <c r="M75" s="241">
        <f>G75*(1+L75/100)</f>
        <v>0</v>
      </c>
      <c r="N75" s="239">
        <v>2.513E-2</v>
      </c>
      <c r="O75" s="239">
        <f>ROUND(E75*N75,2)</f>
        <v>1.31</v>
      </c>
      <c r="P75" s="239">
        <v>0</v>
      </c>
      <c r="Q75" s="239">
        <f>ROUND(E75*P75,2)</f>
        <v>0</v>
      </c>
      <c r="R75" s="241"/>
      <c r="S75" s="241" t="s">
        <v>280</v>
      </c>
      <c r="T75" s="242" t="s">
        <v>441</v>
      </c>
      <c r="U75" s="222">
        <v>1.2829999999999999</v>
      </c>
      <c r="V75" s="222">
        <f>ROUND(E75*U75,2)</f>
        <v>66.72</v>
      </c>
      <c r="W75" s="222"/>
      <c r="X75" s="222" t="s">
        <v>399</v>
      </c>
      <c r="Y75" s="222" t="s">
        <v>283</v>
      </c>
      <c r="Z75" s="212"/>
      <c r="AA75" s="212"/>
      <c r="AB75" s="212"/>
      <c r="AC75" s="212"/>
      <c r="AD75" s="212"/>
      <c r="AE75" s="212"/>
      <c r="AF75" s="212"/>
      <c r="AG75" s="212" t="s">
        <v>400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49" t="s">
        <v>2446</v>
      </c>
      <c r="D76" s="226"/>
      <c r="E76" s="227">
        <v>26</v>
      </c>
      <c r="F76" s="222"/>
      <c r="G76" s="222"/>
      <c r="H76" s="222"/>
      <c r="I76" s="222"/>
      <c r="J76" s="222"/>
      <c r="K76" s="222"/>
      <c r="L76" s="222"/>
      <c r="M76" s="222"/>
      <c r="N76" s="221"/>
      <c r="O76" s="221"/>
      <c r="P76" s="221"/>
      <c r="Q76" s="221"/>
      <c r="R76" s="222"/>
      <c r="S76" s="222"/>
      <c r="T76" s="222"/>
      <c r="U76" s="222"/>
      <c r="V76" s="222"/>
      <c r="W76" s="222"/>
      <c r="X76" s="222"/>
      <c r="Y76" s="222"/>
      <c r="Z76" s="212"/>
      <c r="AA76" s="212"/>
      <c r="AB76" s="212"/>
      <c r="AC76" s="212"/>
      <c r="AD76" s="212"/>
      <c r="AE76" s="212"/>
      <c r="AF76" s="212"/>
      <c r="AG76" s="212" t="s">
        <v>288</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49" t="s">
        <v>2447</v>
      </c>
      <c r="D77" s="226"/>
      <c r="E77" s="227">
        <v>10</v>
      </c>
      <c r="F77" s="222"/>
      <c r="G77" s="222"/>
      <c r="H77" s="222"/>
      <c r="I77" s="222"/>
      <c r="J77" s="222"/>
      <c r="K77" s="222"/>
      <c r="L77" s="222"/>
      <c r="M77" s="222"/>
      <c r="N77" s="221"/>
      <c r="O77" s="221"/>
      <c r="P77" s="221"/>
      <c r="Q77" s="221"/>
      <c r="R77" s="222"/>
      <c r="S77" s="222"/>
      <c r="T77" s="222"/>
      <c r="U77" s="222"/>
      <c r="V77" s="222"/>
      <c r="W77" s="222"/>
      <c r="X77" s="222"/>
      <c r="Y77" s="222"/>
      <c r="Z77" s="212"/>
      <c r="AA77" s="212"/>
      <c r="AB77" s="212"/>
      <c r="AC77" s="212"/>
      <c r="AD77" s="212"/>
      <c r="AE77" s="212"/>
      <c r="AF77" s="212"/>
      <c r="AG77" s="212" t="s">
        <v>288</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49" t="s">
        <v>2448</v>
      </c>
      <c r="D78" s="226"/>
      <c r="E78" s="227">
        <v>4</v>
      </c>
      <c r="F78" s="222"/>
      <c r="G78" s="222"/>
      <c r="H78" s="222"/>
      <c r="I78" s="222"/>
      <c r="J78" s="222"/>
      <c r="K78" s="222"/>
      <c r="L78" s="222"/>
      <c r="M78" s="222"/>
      <c r="N78" s="221"/>
      <c r="O78" s="221"/>
      <c r="P78" s="221"/>
      <c r="Q78" s="221"/>
      <c r="R78" s="222"/>
      <c r="S78" s="222"/>
      <c r="T78" s="222"/>
      <c r="U78" s="222"/>
      <c r="V78" s="222"/>
      <c r="W78" s="222"/>
      <c r="X78" s="222"/>
      <c r="Y78" s="222"/>
      <c r="Z78" s="212"/>
      <c r="AA78" s="212"/>
      <c r="AB78" s="212"/>
      <c r="AC78" s="212"/>
      <c r="AD78" s="212"/>
      <c r="AE78" s="212"/>
      <c r="AF78" s="212"/>
      <c r="AG78" s="212" t="s">
        <v>288</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49" t="s">
        <v>2449</v>
      </c>
      <c r="D79" s="226"/>
      <c r="E79" s="227">
        <v>12</v>
      </c>
      <c r="F79" s="222"/>
      <c r="G79" s="222"/>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288</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1" x14ac:dyDescent="0.2">
      <c r="A80" s="236">
        <v>26</v>
      </c>
      <c r="B80" s="237" t="s">
        <v>2162</v>
      </c>
      <c r="C80" s="247" t="s">
        <v>2163</v>
      </c>
      <c r="D80" s="238" t="s">
        <v>482</v>
      </c>
      <c r="E80" s="239">
        <v>0.11923</v>
      </c>
      <c r="F80" s="240"/>
      <c r="G80" s="241">
        <f>ROUND(E80*F80,2)</f>
        <v>0</v>
      </c>
      <c r="H80" s="240"/>
      <c r="I80" s="241">
        <f>ROUND(E80*H80,2)</f>
        <v>0</v>
      </c>
      <c r="J80" s="240"/>
      <c r="K80" s="241">
        <f>ROUND(E80*J80,2)</f>
        <v>0</v>
      </c>
      <c r="L80" s="241">
        <v>21</v>
      </c>
      <c r="M80" s="241">
        <f>G80*(1+L80/100)</f>
        <v>0</v>
      </c>
      <c r="N80" s="239">
        <v>1</v>
      </c>
      <c r="O80" s="239">
        <f>ROUND(E80*N80,2)</f>
        <v>0.12</v>
      </c>
      <c r="P80" s="239">
        <v>0</v>
      </c>
      <c r="Q80" s="239">
        <f>ROUND(E80*P80,2)</f>
        <v>0</v>
      </c>
      <c r="R80" s="241" t="s">
        <v>889</v>
      </c>
      <c r="S80" s="241" t="s">
        <v>280</v>
      </c>
      <c r="T80" s="242" t="s">
        <v>441</v>
      </c>
      <c r="U80" s="222">
        <v>0</v>
      </c>
      <c r="V80" s="222">
        <f>ROUND(E80*U80,2)</f>
        <v>0</v>
      </c>
      <c r="W80" s="222"/>
      <c r="X80" s="222" t="s">
        <v>831</v>
      </c>
      <c r="Y80" s="222" t="s">
        <v>283</v>
      </c>
      <c r="Z80" s="212"/>
      <c r="AA80" s="212"/>
      <c r="AB80" s="212"/>
      <c r="AC80" s="212"/>
      <c r="AD80" s="212"/>
      <c r="AE80" s="212"/>
      <c r="AF80" s="212"/>
      <c r="AG80" s="212" t="s">
        <v>832</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49" t="s">
        <v>2164</v>
      </c>
      <c r="D81" s="226"/>
      <c r="E81" s="227">
        <v>0.11923</v>
      </c>
      <c r="F81" s="222"/>
      <c r="G81" s="222"/>
      <c r="H81" s="222"/>
      <c r="I81" s="222"/>
      <c r="J81" s="222"/>
      <c r="K81" s="222"/>
      <c r="L81" s="222"/>
      <c r="M81" s="222"/>
      <c r="N81" s="221"/>
      <c r="O81" s="221"/>
      <c r="P81" s="221"/>
      <c r="Q81" s="221"/>
      <c r="R81" s="222"/>
      <c r="S81" s="222"/>
      <c r="T81" s="222"/>
      <c r="U81" s="222"/>
      <c r="V81" s="222"/>
      <c r="W81" s="222"/>
      <c r="X81" s="222"/>
      <c r="Y81" s="222"/>
      <c r="Z81" s="212"/>
      <c r="AA81" s="212"/>
      <c r="AB81" s="212"/>
      <c r="AC81" s="212"/>
      <c r="AD81" s="212"/>
      <c r="AE81" s="212"/>
      <c r="AF81" s="212"/>
      <c r="AG81" s="212" t="s">
        <v>288</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6">
        <v>27</v>
      </c>
      <c r="B82" s="237" t="s">
        <v>2450</v>
      </c>
      <c r="C82" s="247" t="s">
        <v>2451</v>
      </c>
      <c r="D82" s="238" t="s">
        <v>351</v>
      </c>
      <c r="E82" s="239">
        <v>1</v>
      </c>
      <c r="F82" s="240"/>
      <c r="G82" s="241">
        <f>ROUND(E82*F82,2)</f>
        <v>0</v>
      </c>
      <c r="H82" s="240"/>
      <c r="I82" s="241">
        <f>ROUND(E82*H82,2)</f>
        <v>0</v>
      </c>
      <c r="J82" s="240"/>
      <c r="K82" s="241">
        <f>ROUND(E82*J82,2)</f>
        <v>0</v>
      </c>
      <c r="L82" s="241">
        <v>21</v>
      </c>
      <c r="M82" s="241">
        <f>G82*(1+L82/100)</f>
        <v>0</v>
      </c>
      <c r="N82" s="239">
        <v>0.57999999999999996</v>
      </c>
      <c r="O82" s="239">
        <f>ROUND(E82*N82,2)</f>
        <v>0.57999999999999996</v>
      </c>
      <c r="P82" s="239">
        <v>0</v>
      </c>
      <c r="Q82" s="239">
        <f>ROUND(E82*P82,2)</f>
        <v>0</v>
      </c>
      <c r="R82" s="241"/>
      <c r="S82" s="241" t="s">
        <v>316</v>
      </c>
      <c r="T82" s="242" t="s">
        <v>281</v>
      </c>
      <c r="U82" s="222">
        <v>0</v>
      </c>
      <c r="V82" s="222">
        <f>ROUND(E82*U82,2)</f>
        <v>0</v>
      </c>
      <c r="W82" s="222"/>
      <c r="X82" s="222" t="s">
        <v>831</v>
      </c>
      <c r="Y82" s="222" t="s">
        <v>283</v>
      </c>
      <c r="Z82" s="212"/>
      <c r="AA82" s="212"/>
      <c r="AB82" s="212"/>
      <c r="AC82" s="212"/>
      <c r="AD82" s="212"/>
      <c r="AE82" s="212"/>
      <c r="AF82" s="212"/>
      <c r="AG82" s="212" t="s">
        <v>832</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49" t="s">
        <v>2452</v>
      </c>
      <c r="D83" s="226"/>
      <c r="E83" s="227"/>
      <c r="F83" s="222"/>
      <c r="G83" s="222"/>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288</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49" t="s">
        <v>2453</v>
      </c>
      <c r="D84" s="226"/>
      <c r="E84" s="227"/>
      <c r="F84" s="222"/>
      <c r="G84" s="222"/>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288</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49" t="s">
        <v>2454</v>
      </c>
      <c r="D85" s="226"/>
      <c r="E85" s="227">
        <v>1</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288</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36">
        <v>28</v>
      </c>
      <c r="B86" s="237" t="s">
        <v>2455</v>
      </c>
      <c r="C86" s="247" t="s">
        <v>2456</v>
      </c>
      <c r="D86" s="238" t="s">
        <v>351</v>
      </c>
      <c r="E86" s="239">
        <v>1</v>
      </c>
      <c r="F86" s="240"/>
      <c r="G86" s="241">
        <f>ROUND(E86*F86,2)</f>
        <v>0</v>
      </c>
      <c r="H86" s="240"/>
      <c r="I86" s="241">
        <f>ROUND(E86*H86,2)</f>
        <v>0</v>
      </c>
      <c r="J86" s="240"/>
      <c r="K86" s="241">
        <f>ROUND(E86*J86,2)</f>
        <v>0</v>
      </c>
      <c r="L86" s="241">
        <v>21</v>
      </c>
      <c r="M86" s="241">
        <f>G86*(1+L86/100)</f>
        <v>0</v>
      </c>
      <c r="N86" s="239">
        <v>0</v>
      </c>
      <c r="O86" s="239">
        <f>ROUND(E86*N86,2)</f>
        <v>0</v>
      </c>
      <c r="P86" s="239">
        <v>0</v>
      </c>
      <c r="Q86" s="239">
        <f>ROUND(E86*P86,2)</f>
        <v>0</v>
      </c>
      <c r="R86" s="241"/>
      <c r="S86" s="241" t="s">
        <v>316</v>
      </c>
      <c r="T86" s="242" t="s">
        <v>281</v>
      </c>
      <c r="U86" s="222">
        <v>0</v>
      </c>
      <c r="V86" s="222">
        <f>ROUND(E86*U86,2)</f>
        <v>0</v>
      </c>
      <c r="W86" s="222"/>
      <c r="X86" s="222" t="s">
        <v>831</v>
      </c>
      <c r="Y86" s="222" t="s">
        <v>283</v>
      </c>
      <c r="Z86" s="212"/>
      <c r="AA86" s="212"/>
      <c r="AB86" s="212"/>
      <c r="AC86" s="212"/>
      <c r="AD86" s="212"/>
      <c r="AE86" s="212"/>
      <c r="AF86" s="212"/>
      <c r="AG86" s="212" t="s">
        <v>832</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48" t="s">
        <v>2457</v>
      </c>
      <c r="D87" s="244"/>
      <c r="E87" s="244"/>
      <c r="F87" s="244"/>
      <c r="G87" s="244"/>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286</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67" t="s">
        <v>1702</v>
      </c>
      <c r="D88" s="223"/>
      <c r="E88" s="224"/>
      <c r="F88" s="225"/>
      <c r="G88" s="225"/>
      <c r="H88" s="222"/>
      <c r="I88" s="222"/>
      <c r="J88" s="222"/>
      <c r="K88" s="222"/>
      <c r="L88" s="222"/>
      <c r="M88" s="222"/>
      <c r="N88" s="221"/>
      <c r="O88" s="221"/>
      <c r="P88" s="221"/>
      <c r="Q88" s="221"/>
      <c r="R88" s="222"/>
      <c r="S88" s="222"/>
      <c r="T88" s="222"/>
      <c r="U88" s="222"/>
      <c r="V88" s="222"/>
      <c r="W88" s="222"/>
      <c r="X88" s="222"/>
      <c r="Y88" s="222"/>
      <c r="Z88" s="212"/>
      <c r="AA88" s="212"/>
      <c r="AB88" s="212"/>
      <c r="AC88" s="212"/>
      <c r="AD88" s="212"/>
      <c r="AE88" s="212"/>
      <c r="AF88" s="212"/>
      <c r="AG88" s="212" t="s">
        <v>286</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50" t="s">
        <v>2458</v>
      </c>
      <c r="D89" s="245"/>
      <c r="E89" s="245"/>
      <c r="F89" s="245"/>
      <c r="G89" s="245"/>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286</v>
      </c>
      <c r="AH89" s="212"/>
      <c r="AI89" s="212"/>
      <c r="AJ89" s="212"/>
      <c r="AK89" s="212"/>
      <c r="AL89" s="212"/>
      <c r="AM89" s="212"/>
      <c r="AN89" s="212"/>
      <c r="AO89" s="212"/>
      <c r="AP89" s="212"/>
      <c r="AQ89" s="212"/>
      <c r="AR89" s="212"/>
      <c r="AS89" s="212"/>
      <c r="AT89" s="212"/>
      <c r="AU89" s="212"/>
      <c r="AV89" s="212"/>
      <c r="AW89" s="212"/>
      <c r="AX89" s="212"/>
      <c r="AY89" s="212"/>
      <c r="AZ89" s="212"/>
      <c r="BA89" s="243" t="str">
        <f>C89</f>
        <v>- Prefabrikované betonové bloky, mrazuvzdorné, opatřené vnitřním ochranným systémem proti znečištění a pronikání vody.</v>
      </c>
      <c r="BB89" s="212"/>
      <c r="BC89" s="212"/>
      <c r="BD89" s="212"/>
      <c r="BE89" s="212"/>
      <c r="BF89" s="212"/>
      <c r="BG89" s="212"/>
      <c r="BH89" s="212"/>
    </row>
    <row r="90" spans="1:60" outlineLevel="2" x14ac:dyDescent="0.2">
      <c r="A90" s="219"/>
      <c r="B90" s="220"/>
      <c r="C90" s="249" t="s">
        <v>2459</v>
      </c>
      <c r="D90" s="226"/>
      <c r="E90" s="227"/>
      <c r="F90" s="222"/>
      <c r="G90" s="222"/>
      <c r="H90" s="222"/>
      <c r="I90" s="222"/>
      <c r="J90" s="222"/>
      <c r="K90" s="222"/>
      <c r="L90" s="222"/>
      <c r="M90" s="222"/>
      <c r="N90" s="221"/>
      <c r="O90" s="221"/>
      <c r="P90" s="221"/>
      <c r="Q90" s="221"/>
      <c r="R90" s="222"/>
      <c r="S90" s="222"/>
      <c r="T90" s="222"/>
      <c r="U90" s="222"/>
      <c r="V90" s="222"/>
      <c r="W90" s="222"/>
      <c r="X90" s="222"/>
      <c r="Y90" s="222"/>
      <c r="Z90" s="212"/>
      <c r="AA90" s="212"/>
      <c r="AB90" s="212"/>
      <c r="AC90" s="212"/>
      <c r="AD90" s="212"/>
      <c r="AE90" s="212"/>
      <c r="AF90" s="212"/>
      <c r="AG90" s="212" t="s">
        <v>288</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49" t="s">
        <v>2460</v>
      </c>
      <c r="D91" s="226"/>
      <c r="E91" s="227"/>
      <c r="F91" s="222"/>
      <c r="G91" s="222"/>
      <c r="H91" s="222"/>
      <c r="I91" s="222"/>
      <c r="J91" s="222"/>
      <c r="K91" s="222"/>
      <c r="L91" s="222"/>
      <c r="M91" s="222"/>
      <c r="N91" s="221"/>
      <c r="O91" s="221"/>
      <c r="P91" s="221"/>
      <c r="Q91" s="221"/>
      <c r="R91" s="222"/>
      <c r="S91" s="222"/>
      <c r="T91" s="222"/>
      <c r="U91" s="222"/>
      <c r="V91" s="222"/>
      <c r="W91" s="222"/>
      <c r="X91" s="222"/>
      <c r="Y91" s="222"/>
      <c r="Z91" s="212"/>
      <c r="AA91" s="212"/>
      <c r="AB91" s="212"/>
      <c r="AC91" s="212"/>
      <c r="AD91" s="212"/>
      <c r="AE91" s="212"/>
      <c r="AF91" s="212"/>
      <c r="AG91" s="212" t="s">
        <v>288</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49" t="s">
        <v>2454</v>
      </c>
      <c r="D92" s="226"/>
      <c r="E92" s="227">
        <v>1</v>
      </c>
      <c r="F92" s="222"/>
      <c r="G92" s="222"/>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288</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36">
        <v>29</v>
      </c>
      <c r="B93" s="237" t="s">
        <v>2461</v>
      </c>
      <c r="C93" s="247" t="s">
        <v>2462</v>
      </c>
      <c r="D93" s="238" t="s">
        <v>886</v>
      </c>
      <c r="E93" s="239">
        <v>4</v>
      </c>
      <c r="F93" s="240"/>
      <c r="G93" s="241">
        <f>ROUND(E93*F93,2)</f>
        <v>0</v>
      </c>
      <c r="H93" s="240"/>
      <c r="I93" s="241">
        <f>ROUND(E93*H93,2)</f>
        <v>0</v>
      </c>
      <c r="J93" s="240"/>
      <c r="K93" s="241">
        <f>ROUND(E93*J93,2)</f>
        <v>0</v>
      </c>
      <c r="L93" s="241">
        <v>21</v>
      </c>
      <c r="M93" s="241">
        <f>G93*(1+L93/100)</f>
        <v>0</v>
      </c>
      <c r="N93" s="239">
        <v>0</v>
      </c>
      <c r="O93" s="239">
        <f>ROUND(E93*N93,2)</f>
        <v>0</v>
      </c>
      <c r="P93" s="239">
        <v>0</v>
      </c>
      <c r="Q93" s="239">
        <f>ROUND(E93*P93,2)</f>
        <v>0</v>
      </c>
      <c r="R93" s="241"/>
      <c r="S93" s="241" t="s">
        <v>316</v>
      </c>
      <c r="T93" s="242" t="s">
        <v>281</v>
      </c>
      <c r="U93" s="222">
        <v>0</v>
      </c>
      <c r="V93" s="222">
        <f>ROUND(E93*U93,2)</f>
        <v>0</v>
      </c>
      <c r="W93" s="222"/>
      <c r="X93" s="222" t="s">
        <v>831</v>
      </c>
      <c r="Y93" s="222" t="s">
        <v>283</v>
      </c>
      <c r="Z93" s="212"/>
      <c r="AA93" s="212"/>
      <c r="AB93" s="212"/>
      <c r="AC93" s="212"/>
      <c r="AD93" s="212"/>
      <c r="AE93" s="212"/>
      <c r="AF93" s="212"/>
      <c r="AG93" s="212" t="s">
        <v>832</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49" t="s">
        <v>2463</v>
      </c>
      <c r="D94" s="226"/>
      <c r="E94" s="227"/>
      <c r="F94" s="222"/>
      <c r="G94" s="222"/>
      <c r="H94" s="222"/>
      <c r="I94" s="222"/>
      <c r="J94" s="222"/>
      <c r="K94" s="222"/>
      <c r="L94" s="222"/>
      <c r="M94" s="222"/>
      <c r="N94" s="221"/>
      <c r="O94" s="221"/>
      <c r="P94" s="221"/>
      <c r="Q94" s="221"/>
      <c r="R94" s="222"/>
      <c r="S94" s="222"/>
      <c r="T94" s="222"/>
      <c r="U94" s="222"/>
      <c r="V94" s="222"/>
      <c r="W94" s="222"/>
      <c r="X94" s="222"/>
      <c r="Y94" s="222"/>
      <c r="Z94" s="212"/>
      <c r="AA94" s="212"/>
      <c r="AB94" s="212"/>
      <c r="AC94" s="212"/>
      <c r="AD94" s="212"/>
      <c r="AE94" s="212"/>
      <c r="AF94" s="212"/>
      <c r="AG94" s="212" t="s">
        <v>288</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49" t="s">
        <v>2464</v>
      </c>
      <c r="D95" s="226"/>
      <c r="E95" s="227"/>
      <c r="F95" s="222"/>
      <c r="G95" s="222"/>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288</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49" t="s">
        <v>2465</v>
      </c>
      <c r="D96" s="226"/>
      <c r="E96" s="227">
        <v>4</v>
      </c>
      <c r="F96" s="222"/>
      <c r="G96" s="222"/>
      <c r="H96" s="222"/>
      <c r="I96" s="222"/>
      <c r="J96" s="222"/>
      <c r="K96" s="222"/>
      <c r="L96" s="222"/>
      <c r="M96" s="222"/>
      <c r="N96" s="221"/>
      <c r="O96" s="221"/>
      <c r="P96" s="221"/>
      <c r="Q96" s="221"/>
      <c r="R96" s="222"/>
      <c r="S96" s="222"/>
      <c r="T96" s="222"/>
      <c r="U96" s="222"/>
      <c r="V96" s="222"/>
      <c r="W96" s="222"/>
      <c r="X96" s="222"/>
      <c r="Y96" s="222"/>
      <c r="Z96" s="212"/>
      <c r="AA96" s="212"/>
      <c r="AB96" s="212"/>
      <c r="AC96" s="212"/>
      <c r="AD96" s="212"/>
      <c r="AE96" s="212"/>
      <c r="AF96" s="212"/>
      <c r="AG96" s="212" t="s">
        <v>288</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x14ac:dyDescent="0.2">
      <c r="A97" s="229" t="s">
        <v>275</v>
      </c>
      <c r="B97" s="230" t="s">
        <v>67</v>
      </c>
      <c r="C97" s="246" t="s">
        <v>149</v>
      </c>
      <c r="D97" s="231"/>
      <c r="E97" s="232"/>
      <c r="F97" s="233"/>
      <c r="G97" s="233">
        <f>SUMIF(AG98:AG106,"&lt;&gt;NOR",G98:G106)</f>
        <v>0</v>
      </c>
      <c r="H97" s="233"/>
      <c r="I97" s="233">
        <f>SUM(I98:I106)</f>
        <v>0</v>
      </c>
      <c r="J97" s="233"/>
      <c r="K97" s="233">
        <f>SUM(K98:K106)</f>
        <v>0</v>
      </c>
      <c r="L97" s="233"/>
      <c r="M97" s="233">
        <f>SUM(M98:M106)</f>
        <v>0</v>
      </c>
      <c r="N97" s="232"/>
      <c r="O97" s="232">
        <f>SUM(O98:O106)</f>
        <v>1.9500000000000002</v>
      </c>
      <c r="P97" s="232"/>
      <c r="Q97" s="232">
        <f>SUM(Q98:Q106)</f>
        <v>0</v>
      </c>
      <c r="R97" s="233"/>
      <c r="S97" s="233"/>
      <c r="T97" s="234"/>
      <c r="U97" s="228"/>
      <c r="V97" s="228">
        <f>SUM(V98:V106)</f>
        <v>13</v>
      </c>
      <c r="W97" s="228"/>
      <c r="X97" s="228"/>
      <c r="Y97" s="228"/>
      <c r="AG97" t="s">
        <v>276</v>
      </c>
    </row>
    <row r="98" spans="1:60" outlineLevel="1" x14ac:dyDescent="0.2">
      <c r="A98" s="257">
        <v>30</v>
      </c>
      <c r="B98" s="258" t="s">
        <v>2165</v>
      </c>
      <c r="C98" s="265" t="s">
        <v>2166</v>
      </c>
      <c r="D98" s="259" t="s">
        <v>492</v>
      </c>
      <c r="E98" s="260">
        <v>38</v>
      </c>
      <c r="F98" s="261"/>
      <c r="G98" s="262">
        <f>ROUND(E98*F98,2)</f>
        <v>0</v>
      </c>
      <c r="H98" s="261"/>
      <c r="I98" s="262">
        <f>ROUND(E98*H98,2)</f>
        <v>0</v>
      </c>
      <c r="J98" s="261"/>
      <c r="K98" s="262">
        <f>ROUND(E98*J98,2)</f>
        <v>0</v>
      </c>
      <c r="L98" s="262">
        <v>21</v>
      </c>
      <c r="M98" s="262">
        <f>G98*(1+L98/100)</f>
        <v>0</v>
      </c>
      <c r="N98" s="260">
        <v>2.094E-2</v>
      </c>
      <c r="O98" s="260">
        <f>ROUND(E98*N98,2)</f>
        <v>0.8</v>
      </c>
      <c r="P98" s="260">
        <v>0</v>
      </c>
      <c r="Q98" s="260">
        <f>ROUND(E98*P98,2)</f>
        <v>0</v>
      </c>
      <c r="R98" s="262" t="s">
        <v>493</v>
      </c>
      <c r="S98" s="262" t="s">
        <v>280</v>
      </c>
      <c r="T98" s="263" t="s">
        <v>441</v>
      </c>
      <c r="U98" s="222">
        <v>0.2014</v>
      </c>
      <c r="V98" s="222">
        <f>ROUND(E98*U98,2)</f>
        <v>7.65</v>
      </c>
      <c r="W98" s="222"/>
      <c r="X98" s="222" t="s">
        <v>399</v>
      </c>
      <c r="Y98" s="222" t="s">
        <v>283</v>
      </c>
      <c r="Z98" s="212"/>
      <c r="AA98" s="212"/>
      <c r="AB98" s="212"/>
      <c r="AC98" s="212"/>
      <c r="AD98" s="212"/>
      <c r="AE98" s="212"/>
      <c r="AF98" s="212"/>
      <c r="AG98" s="212" t="s">
        <v>400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2.5" outlineLevel="1" x14ac:dyDescent="0.2">
      <c r="A99" s="236">
        <v>31</v>
      </c>
      <c r="B99" s="237" t="s">
        <v>2466</v>
      </c>
      <c r="C99" s="247" t="s">
        <v>2467</v>
      </c>
      <c r="D99" s="238" t="s">
        <v>445</v>
      </c>
      <c r="E99" s="239">
        <v>0.43</v>
      </c>
      <c r="F99" s="240"/>
      <c r="G99" s="241">
        <f>ROUND(E99*F99,2)</f>
        <v>0</v>
      </c>
      <c r="H99" s="240"/>
      <c r="I99" s="241">
        <f>ROUND(E99*H99,2)</f>
        <v>0</v>
      </c>
      <c r="J99" s="240"/>
      <c r="K99" s="241">
        <f>ROUND(E99*J99,2)</f>
        <v>0</v>
      </c>
      <c r="L99" s="241">
        <v>21</v>
      </c>
      <c r="M99" s="241">
        <f>G99*(1+L99/100)</f>
        <v>0</v>
      </c>
      <c r="N99" s="239">
        <v>2.52508</v>
      </c>
      <c r="O99" s="239">
        <f>ROUND(E99*N99,2)</f>
        <v>1.0900000000000001</v>
      </c>
      <c r="P99" s="239">
        <v>0</v>
      </c>
      <c r="Q99" s="239">
        <f>ROUND(E99*P99,2)</f>
        <v>0</v>
      </c>
      <c r="R99" s="241" t="s">
        <v>472</v>
      </c>
      <c r="S99" s="241" t="s">
        <v>280</v>
      </c>
      <c r="T99" s="242" t="s">
        <v>441</v>
      </c>
      <c r="U99" s="222">
        <v>3.6749999999999998</v>
      </c>
      <c r="V99" s="222">
        <f>ROUND(E99*U99,2)</f>
        <v>1.58</v>
      </c>
      <c r="W99" s="222"/>
      <c r="X99" s="222" t="s">
        <v>399</v>
      </c>
      <c r="Y99" s="222" t="s">
        <v>283</v>
      </c>
      <c r="Z99" s="212"/>
      <c r="AA99" s="212"/>
      <c r="AB99" s="212"/>
      <c r="AC99" s="212"/>
      <c r="AD99" s="212"/>
      <c r="AE99" s="212"/>
      <c r="AF99" s="212"/>
      <c r="AG99" s="212" t="s">
        <v>400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49" t="s">
        <v>2468</v>
      </c>
      <c r="D100" s="226"/>
      <c r="E100" s="227">
        <v>0.43</v>
      </c>
      <c r="F100" s="222"/>
      <c r="G100" s="222"/>
      <c r="H100" s="222"/>
      <c r="I100" s="222"/>
      <c r="J100" s="222"/>
      <c r="K100" s="222"/>
      <c r="L100" s="222"/>
      <c r="M100" s="222"/>
      <c r="N100" s="221"/>
      <c r="O100" s="221"/>
      <c r="P100" s="221"/>
      <c r="Q100" s="221"/>
      <c r="R100" s="222"/>
      <c r="S100" s="222"/>
      <c r="T100" s="222"/>
      <c r="U100" s="222"/>
      <c r="V100" s="222"/>
      <c r="W100" s="222"/>
      <c r="X100" s="222"/>
      <c r="Y100" s="222"/>
      <c r="Z100" s="212"/>
      <c r="AA100" s="212"/>
      <c r="AB100" s="212"/>
      <c r="AC100" s="212"/>
      <c r="AD100" s="212"/>
      <c r="AE100" s="212"/>
      <c r="AF100" s="212"/>
      <c r="AG100" s="212" t="s">
        <v>288</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1" x14ac:dyDescent="0.2">
      <c r="A101" s="236">
        <v>32</v>
      </c>
      <c r="B101" s="237" t="s">
        <v>2469</v>
      </c>
      <c r="C101" s="247" t="s">
        <v>2470</v>
      </c>
      <c r="D101" s="238" t="s">
        <v>482</v>
      </c>
      <c r="E101" s="239">
        <v>2.664E-2</v>
      </c>
      <c r="F101" s="240"/>
      <c r="G101" s="241">
        <f>ROUND(E101*F101,2)</f>
        <v>0</v>
      </c>
      <c r="H101" s="240"/>
      <c r="I101" s="241">
        <f>ROUND(E101*H101,2)</f>
        <v>0</v>
      </c>
      <c r="J101" s="240"/>
      <c r="K101" s="241">
        <f>ROUND(E101*J101,2)</f>
        <v>0</v>
      </c>
      <c r="L101" s="241">
        <v>21</v>
      </c>
      <c r="M101" s="241">
        <f>G101*(1+L101/100)</f>
        <v>0</v>
      </c>
      <c r="N101" s="239">
        <v>1.0579400000000001</v>
      </c>
      <c r="O101" s="239">
        <f>ROUND(E101*N101,2)</f>
        <v>0.03</v>
      </c>
      <c r="P101" s="239">
        <v>0</v>
      </c>
      <c r="Q101" s="239">
        <f>ROUND(E101*P101,2)</f>
        <v>0</v>
      </c>
      <c r="R101" s="241" t="s">
        <v>472</v>
      </c>
      <c r="S101" s="241" t="s">
        <v>280</v>
      </c>
      <c r="T101" s="242" t="s">
        <v>441</v>
      </c>
      <c r="U101" s="222">
        <v>22.816500000000001</v>
      </c>
      <c r="V101" s="222">
        <f>ROUND(E101*U101,2)</f>
        <v>0.61</v>
      </c>
      <c r="W101" s="222"/>
      <c r="X101" s="222" t="s">
        <v>399</v>
      </c>
      <c r="Y101" s="222" t="s">
        <v>283</v>
      </c>
      <c r="Z101" s="212"/>
      <c r="AA101" s="212"/>
      <c r="AB101" s="212"/>
      <c r="AC101" s="212"/>
      <c r="AD101" s="212"/>
      <c r="AE101" s="212"/>
      <c r="AF101" s="212"/>
      <c r="AG101" s="212" t="s">
        <v>400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64" t="s">
        <v>681</v>
      </c>
      <c r="D102" s="256"/>
      <c r="E102" s="256"/>
      <c r="F102" s="256"/>
      <c r="G102" s="256"/>
      <c r="H102" s="222"/>
      <c r="I102" s="222"/>
      <c r="J102" s="222"/>
      <c r="K102" s="222"/>
      <c r="L102" s="222"/>
      <c r="M102" s="222"/>
      <c r="N102" s="221"/>
      <c r="O102" s="221"/>
      <c r="P102" s="221"/>
      <c r="Q102" s="221"/>
      <c r="R102" s="222"/>
      <c r="S102" s="222"/>
      <c r="T102" s="222"/>
      <c r="U102" s="222"/>
      <c r="V102" s="222"/>
      <c r="W102" s="222"/>
      <c r="X102" s="222"/>
      <c r="Y102" s="222"/>
      <c r="Z102" s="212"/>
      <c r="AA102" s="212"/>
      <c r="AB102" s="212"/>
      <c r="AC102" s="212"/>
      <c r="AD102" s="212"/>
      <c r="AE102" s="212"/>
      <c r="AF102" s="212"/>
      <c r="AG102" s="212" t="s">
        <v>448</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49" t="s">
        <v>2471</v>
      </c>
      <c r="D103" s="226"/>
      <c r="E103" s="227">
        <v>2.664E-2</v>
      </c>
      <c r="F103" s="222"/>
      <c r="G103" s="222"/>
      <c r="H103" s="222"/>
      <c r="I103" s="222"/>
      <c r="J103" s="222"/>
      <c r="K103" s="222"/>
      <c r="L103" s="222"/>
      <c r="M103" s="222"/>
      <c r="N103" s="221"/>
      <c r="O103" s="221"/>
      <c r="P103" s="221"/>
      <c r="Q103" s="221"/>
      <c r="R103" s="222"/>
      <c r="S103" s="222"/>
      <c r="T103" s="222"/>
      <c r="U103" s="222"/>
      <c r="V103" s="222"/>
      <c r="W103" s="222"/>
      <c r="X103" s="222"/>
      <c r="Y103" s="222"/>
      <c r="Z103" s="212"/>
      <c r="AA103" s="212"/>
      <c r="AB103" s="212"/>
      <c r="AC103" s="212"/>
      <c r="AD103" s="212"/>
      <c r="AE103" s="212"/>
      <c r="AF103" s="212"/>
      <c r="AG103" s="212" t="s">
        <v>288</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ht="22.5" outlineLevel="1" x14ac:dyDescent="0.2">
      <c r="A104" s="236">
        <v>33</v>
      </c>
      <c r="B104" s="237" t="s">
        <v>2472</v>
      </c>
      <c r="C104" s="247" t="s">
        <v>2473</v>
      </c>
      <c r="D104" s="238" t="s">
        <v>439</v>
      </c>
      <c r="E104" s="239">
        <v>1.7549999999999999</v>
      </c>
      <c r="F104" s="240"/>
      <c r="G104" s="241">
        <f>ROUND(E104*F104,2)</f>
        <v>0</v>
      </c>
      <c r="H104" s="240"/>
      <c r="I104" s="241">
        <f>ROUND(E104*H104,2)</f>
        <v>0</v>
      </c>
      <c r="J104" s="240"/>
      <c r="K104" s="241">
        <f>ROUND(E104*J104,2)</f>
        <v>0</v>
      </c>
      <c r="L104" s="241">
        <v>21</v>
      </c>
      <c r="M104" s="241">
        <f>G104*(1+L104/100)</f>
        <v>0</v>
      </c>
      <c r="N104" s="239">
        <v>1.6930000000000001E-2</v>
      </c>
      <c r="O104" s="239">
        <f>ROUND(E104*N104,2)</f>
        <v>0.03</v>
      </c>
      <c r="P104" s="239">
        <v>0</v>
      </c>
      <c r="Q104" s="239">
        <f>ROUND(E104*P104,2)</f>
        <v>0</v>
      </c>
      <c r="R104" s="241" t="s">
        <v>472</v>
      </c>
      <c r="S104" s="241" t="s">
        <v>280</v>
      </c>
      <c r="T104" s="242" t="s">
        <v>441</v>
      </c>
      <c r="U104" s="222">
        <v>1.5396000000000001</v>
      </c>
      <c r="V104" s="222">
        <f>ROUND(E104*U104,2)</f>
        <v>2.7</v>
      </c>
      <c r="W104" s="222"/>
      <c r="X104" s="222" t="s">
        <v>399</v>
      </c>
      <c r="Y104" s="222" t="s">
        <v>283</v>
      </c>
      <c r="Z104" s="212"/>
      <c r="AA104" s="212"/>
      <c r="AB104" s="212"/>
      <c r="AC104" s="212"/>
      <c r="AD104" s="212"/>
      <c r="AE104" s="212"/>
      <c r="AF104" s="212"/>
      <c r="AG104" s="212" t="s">
        <v>400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49" t="s">
        <v>2474</v>
      </c>
      <c r="D105" s="226"/>
      <c r="E105" s="227">
        <v>1.7549999999999999</v>
      </c>
      <c r="F105" s="222"/>
      <c r="G105" s="222"/>
      <c r="H105" s="222"/>
      <c r="I105" s="222"/>
      <c r="J105" s="222"/>
      <c r="K105" s="222"/>
      <c r="L105" s="222"/>
      <c r="M105" s="222"/>
      <c r="N105" s="221"/>
      <c r="O105" s="221"/>
      <c r="P105" s="221"/>
      <c r="Q105" s="221"/>
      <c r="R105" s="222"/>
      <c r="S105" s="222"/>
      <c r="T105" s="222"/>
      <c r="U105" s="222"/>
      <c r="V105" s="222"/>
      <c r="W105" s="222"/>
      <c r="X105" s="222"/>
      <c r="Y105" s="222"/>
      <c r="Z105" s="212"/>
      <c r="AA105" s="212"/>
      <c r="AB105" s="212"/>
      <c r="AC105" s="212"/>
      <c r="AD105" s="212"/>
      <c r="AE105" s="212"/>
      <c r="AF105" s="212"/>
      <c r="AG105" s="212" t="s">
        <v>288</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1" x14ac:dyDescent="0.2">
      <c r="A106" s="257">
        <v>34</v>
      </c>
      <c r="B106" s="258" t="s">
        <v>2475</v>
      </c>
      <c r="C106" s="265" t="s">
        <v>2476</v>
      </c>
      <c r="D106" s="259" t="s">
        <v>439</v>
      </c>
      <c r="E106" s="260">
        <v>1.7549999999999999</v>
      </c>
      <c r="F106" s="261"/>
      <c r="G106" s="262">
        <f>ROUND(E106*F106,2)</f>
        <v>0</v>
      </c>
      <c r="H106" s="261"/>
      <c r="I106" s="262">
        <f>ROUND(E106*H106,2)</f>
        <v>0</v>
      </c>
      <c r="J106" s="261"/>
      <c r="K106" s="262">
        <f>ROUND(E106*J106,2)</f>
        <v>0</v>
      </c>
      <c r="L106" s="262">
        <v>21</v>
      </c>
      <c r="M106" s="262">
        <f>G106*(1+L106/100)</f>
        <v>0</v>
      </c>
      <c r="N106" s="260">
        <v>0</v>
      </c>
      <c r="O106" s="260">
        <f>ROUND(E106*N106,2)</f>
        <v>0</v>
      </c>
      <c r="P106" s="260">
        <v>0</v>
      </c>
      <c r="Q106" s="260">
        <f>ROUND(E106*P106,2)</f>
        <v>0</v>
      </c>
      <c r="R106" s="262" t="s">
        <v>472</v>
      </c>
      <c r="S106" s="262" t="s">
        <v>280</v>
      </c>
      <c r="T106" s="263" t="s">
        <v>441</v>
      </c>
      <c r="U106" s="222">
        <v>0.26</v>
      </c>
      <c r="V106" s="222">
        <f>ROUND(E106*U106,2)</f>
        <v>0.46</v>
      </c>
      <c r="W106" s="222"/>
      <c r="X106" s="222" t="s">
        <v>399</v>
      </c>
      <c r="Y106" s="222" t="s">
        <v>283</v>
      </c>
      <c r="Z106" s="212"/>
      <c r="AA106" s="212"/>
      <c r="AB106" s="212"/>
      <c r="AC106" s="212"/>
      <c r="AD106" s="212"/>
      <c r="AE106" s="212"/>
      <c r="AF106" s="212"/>
      <c r="AG106" s="212" t="s">
        <v>400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x14ac:dyDescent="0.2">
      <c r="A107" s="229" t="s">
        <v>275</v>
      </c>
      <c r="B107" s="230" t="s">
        <v>70</v>
      </c>
      <c r="C107" s="246" t="s">
        <v>151</v>
      </c>
      <c r="D107" s="231"/>
      <c r="E107" s="232"/>
      <c r="F107" s="233"/>
      <c r="G107" s="233">
        <f>SUMIF(AG108:AG155,"&lt;&gt;NOR",G108:G155)</f>
        <v>0</v>
      </c>
      <c r="H107" s="233"/>
      <c r="I107" s="233">
        <f>SUM(I108:I155)</f>
        <v>0</v>
      </c>
      <c r="J107" s="233"/>
      <c r="K107" s="233">
        <f>SUM(K108:K155)</f>
        <v>0</v>
      </c>
      <c r="L107" s="233"/>
      <c r="M107" s="233">
        <f>SUM(M108:M155)</f>
        <v>0</v>
      </c>
      <c r="N107" s="232"/>
      <c r="O107" s="232">
        <f>SUM(O108:O155)</f>
        <v>516.06999999999994</v>
      </c>
      <c r="P107" s="232"/>
      <c r="Q107" s="232">
        <f>SUM(Q108:Q155)</f>
        <v>0</v>
      </c>
      <c r="R107" s="233"/>
      <c r="S107" s="233"/>
      <c r="T107" s="234"/>
      <c r="U107" s="228"/>
      <c r="V107" s="228">
        <f>SUM(V108:V155)</f>
        <v>175.97</v>
      </c>
      <c r="W107" s="228"/>
      <c r="X107" s="228"/>
      <c r="Y107" s="228"/>
      <c r="AG107" t="s">
        <v>276</v>
      </c>
    </row>
    <row r="108" spans="1:60" outlineLevel="1" x14ac:dyDescent="0.2">
      <c r="A108" s="236">
        <v>35</v>
      </c>
      <c r="B108" s="237" t="s">
        <v>2477</v>
      </c>
      <c r="C108" s="247" t="s">
        <v>2478</v>
      </c>
      <c r="D108" s="238" t="s">
        <v>445</v>
      </c>
      <c r="E108" s="239">
        <v>9.08</v>
      </c>
      <c r="F108" s="240"/>
      <c r="G108" s="241">
        <f>ROUND(E108*F108,2)</f>
        <v>0</v>
      </c>
      <c r="H108" s="240"/>
      <c r="I108" s="241">
        <f>ROUND(E108*H108,2)</f>
        <v>0</v>
      </c>
      <c r="J108" s="240"/>
      <c r="K108" s="241">
        <f>ROUND(E108*J108,2)</f>
        <v>0</v>
      </c>
      <c r="L108" s="241">
        <v>21</v>
      </c>
      <c r="M108" s="241">
        <f>G108*(1+L108/100)</f>
        <v>0</v>
      </c>
      <c r="N108" s="239">
        <v>2.0240399999999998</v>
      </c>
      <c r="O108" s="239">
        <f>ROUND(E108*N108,2)</f>
        <v>18.38</v>
      </c>
      <c r="P108" s="239">
        <v>0</v>
      </c>
      <c r="Q108" s="239">
        <f>ROUND(E108*P108,2)</f>
        <v>0</v>
      </c>
      <c r="R108" s="241"/>
      <c r="S108" s="241" t="s">
        <v>280</v>
      </c>
      <c r="T108" s="242" t="s">
        <v>441</v>
      </c>
      <c r="U108" s="222">
        <v>0.121</v>
      </c>
      <c r="V108" s="222">
        <f>ROUND(E108*U108,2)</f>
        <v>1.1000000000000001</v>
      </c>
      <c r="W108" s="222"/>
      <c r="X108" s="222" t="s">
        <v>399</v>
      </c>
      <c r="Y108" s="222" t="s">
        <v>283</v>
      </c>
      <c r="Z108" s="212"/>
      <c r="AA108" s="212"/>
      <c r="AB108" s="212"/>
      <c r="AC108" s="212"/>
      <c r="AD108" s="212"/>
      <c r="AE108" s="212"/>
      <c r="AF108" s="212"/>
      <c r="AG108" s="212" t="s">
        <v>400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
      <c r="A109" s="219"/>
      <c r="B109" s="220"/>
      <c r="C109" s="249" t="s">
        <v>2479</v>
      </c>
      <c r="D109" s="226"/>
      <c r="E109" s="227">
        <v>9.08</v>
      </c>
      <c r="F109" s="222"/>
      <c r="G109" s="222"/>
      <c r="H109" s="222"/>
      <c r="I109" s="222"/>
      <c r="J109" s="222"/>
      <c r="K109" s="222"/>
      <c r="L109" s="222"/>
      <c r="M109" s="222"/>
      <c r="N109" s="221"/>
      <c r="O109" s="221"/>
      <c r="P109" s="221"/>
      <c r="Q109" s="221"/>
      <c r="R109" s="222"/>
      <c r="S109" s="222"/>
      <c r="T109" s="222"/>
      <c r="U109" s="222"/>
      <c r="V109" s="222"/>
      <c r="W109" s="222"/>
      <c r="X109" s="222"/>
      <c r="Y109" s="222"/>
      <c r="Z109" s="212"/>
      <c r="AA109" s="212"/>
      <c r="AB109" s="212"/>
      <c r="AC109" s="212"/>
      <c r="AD109" s="212"/>
      <c r="AE109" s="212"/>
      <c r="AF109" s="212"/>
      <c r="AG109" s="212" t="s">
        <v>288</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36">
        <v>36</v>
      </c>
      <c r="B110" s="237" t="s">
        <v>2480</v>
      </c>
      <c r="C110" s="247" t="s">
        <v>2481</v>
      </c>
      <c r="D110" s="238" t="s">
        <v>439</v>
      </c>
      <c r="E110" s="239">
        <v>97</v>
      </c>
      <c r="F110" s="240"/>
      <c r="G110" s="241">
        <f>ROUND(E110*F110,2)</f>
        <v>0</v>
      </c>
      <c r="H110" s="240"/>
      <c r="I110" s="241">
        <f>ROUND(E110*H110,2)</f>
        <v>0</v>
      </c>
      <c r="J110" s="240"/>
      <c r="K110" s="241">
        <f>ROUND(E110*J110,2)</f>
        <v>0</v>
      </c>
      <c r="L110" s="241">
        <v>21</v>
      </c>
      <c r="M110" s="241">
        <f>G110*(1+L110/100)</f>
        <v>0</v>
      </c>
      <c r="N110" s="239">
        <v>0.14168</v>
      </c>
      <c r="O110" s="239">
        <f>ROUND(E110*N110,2)</f>
        <v>13.74</v>
      </c>
      <c r="P110" s="239">
        <v>0</v>
      </c>
      <c r="Q110" s="239">
        <f>ROUND(E110*P110,2)</f>
        <v>0</v>
      </c>
      <c r="R110" s="241" t="s">
        <v>440</v>
      </c>
      <c r="S110" s="241" t="s">
        <v>280</v>
      </c>
      <c r="T110" s="242" t="s">
        <v>441</v>
      </c>
      <c r="U110" s="222">
        <v>2.4E-2</v>
      </c>
      <c r="V110" s="222">
        <f>ROUND(E110*U110,2)</f>
        <v>2.33</v>
      </c>
      <c r="W110" s="222"/>
      <c r="X110" s="222" t="s">
        <v>399</v>
      </c>
      <c r="Y110" s="222" t="s">
        <v>283</v>
      </c>
      <c r="Z110" s="212"/>
      <c r="AA110" s="212"/>
      <c r="AB110" s="212"/>
      <c r="AC110" s="212"/>
      <c r="AD110" s="212"/>
      <c r="AE110" s="212"/>
      <c r="AF110" s="212"/>
      <c r="AG110" s="212" t="s">
        <v>400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64" t="s">
        <v>2482</v>
      </c>
      <c r="D111" s="256"/>
      <c r="E111" s="256"/>
      <c r="F111" s="256"/>
      <c r="G111" s="256"/>
      <c r="H111" s="222"/>
      <c r="I111" s="222"/>
      <c r="J111" s="222"/>
      <c r="K111" s="222"/>
      <c r="L111" s="222"/>
      <c r="M111" s="222"/>
      <c r="N111" s="221"/>
      <c r="O111" s="221"/>
      <c r="P111" s="221"/>
      <c r="Q111" s="221"/>
      <c r="R111" s="222"/>
      <c r="S111" s="222"/>
      <c r="T111" s="222"/>
      <c r="U111" s="222"/>
      <c r="V111" s="222"/>
      <c r="W111" s="222"/>
      <c r="X111" s="222"/>
      <c r="Y111" s="222"/>
      <c r="Z111" s="212"/>
      <c r="AA111" s="212"/>
      <c r="AB111" s="212"/>
      <c r="AC111" s="212"/>
      <c r="AD111" s="212"/>
      <c r="AE111" s="212"/>
      <c r="AF111" s="212"/>
      <c r="AG111" s="212" t="s">
        <v>448</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49" t="s">
        <v>2483</v>
      </c>
      <c r="D112" s="226"/>
      <c r="E112" s="227">
        <v>97</v>
      </c>
      <c r="F112" s="222"/>
      <c r="G112" s="222"/>
      <c r="H112" s="222"/>
      <c r="I112" s="222"/>
      <c r="J112" s="222"/>
      <c r="K112" s="222"/>
      <c r="L112" s="222"/>
      <c r="M112" s="222"/>
      <c r="N112" s="221"/>
      <c r="O112" s="221"/>
      <c r="P112" s="221"/>
      <c r="Q112" s="221"/>
      <c r="R112" s="222"/>
      <c r="S112" s="222"/>
      <c r="T112" s="222"/>
      <c r="U112" s="222"/>
      <c r="V112" s="222"/>
      <c r="W112" s="222"/>
      <c r="X112" s="222"/>
      <c r="Y112" s="222"/>
      <c r="Z112" s="212"/>
      <c r="AA112" s="212"/>
      <c r="AB112" s="212"/>
      <c r="AC112" s="212"/>
      <c r="AD112" s="212"/>
      <c r="AE112" s="212"/>
      <c r="AF112" s="212"/>
      <c r="AG112" s="212" t="s">
        <v>288</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36">
        <v>37</v>
      </c>
      <c r="B113" s="237" t="s">
        <v>2484</v>
      </c>
      <c r="C113" s="247" t="s">
        <v>2485</v>
      </c>
      <c r="D113" s="238" t="s">
        <v>439</v>
      </c>
      <c r="E113" s="239">
        <v>454</v>
      </c>
      <c r="F113" s="240"/>
      <c r="G113" s="241">
        <f>ROUND(E113*F113,2)</f>
        <v>0</v>
      </c>
      <c r="H113" s="240"/>
      <c r="I113" s="241">
        <f>ROUND(E113*H113,2)</f>
        <v>0</v>
      </c>
      <c r="J113" s="240"/>
      <c r="K113" s="241">
        <f>ROUND(E113*J113,2)</f>
        <v>0</v>
      </c>
      <c r="L113" s="241">
        <v>21</v>
      </c>
      <c r="M113" s="241">
        <f>G113*(1+L113/100)</f>
        <v>0</v>
      </c>
      <c r="N113" s="239">
        <v>0.34399999999999997</v>
      </c>
      <c r="O113" s="239">
        <f>ROUND(E113*N113,2)</f>
        <v>156.18</v>
      </c>
      <c r="P113" s="239">
        <v>0</v>
      </c>
      <c r="Q113" s="239">
        <f>ROUND(E113*P113,2)</f>
        <v>0</v>
      </c>
      <c r="R113" s="241" t="s">
        <v>440</v>
      </c>
      <c r="S113" s="241" t="s">
        <v>280</v>
      </c>
      <c r="T113" s="242" t="s">
        <v>441</v>
      </c>
      <c r="U113" s="222">
        <v>2.5999999999999999E-2</v>
      </c>
      <c r="V113" s="222">
        <f>ROUND(E113*U113,2)</f>
        <v>11.8</v>
      </c>
      <c r="W113" s="222"/>
      <c r="X113" s="222" t="s">
        <v>399</v>
      </c>
      <c r="Y113" s="222" t="s">
        <v>283</v>
      </c>
      <c r="Z113" s="212"/>
      <c r="AA113" s="212"/>
      <c r="AB113" s="212"/>
      <c r="AC113" s="212"/>
      <c r="AD113" s="212"/>
      <c r="AE113" s="212"/>
      <c r="AF113" s="212"/>
      <c r="AG113" s="212" t="s">
        <v>400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64" t="s">
        <v>2486</v>
      </c>
      <c r="D114" s="256"/>
      <c r="E114" s="256"/>
      <c r="F114" s="256"/>
      <c r="G114" s="256"/>
      <c r="H114" s="222"/>
      <c r="I114" s="222"/>
      <c r="J114" s="222"/>
      <c r="K114" s="222"/>
      <c r="L114" s="222"/>
      <c r="M114" s="222"/>
      <c r="N114" s="221"/>
      <c r="O114" s="221"/>
      <c r="P114" s="221"/>
      <c r="Q114" s="221"/>
      <c r="R114" s="222"/>
      <c r="S114" s="222"/>
      <c r="T114" s="222"/>
      <c r="U114" s="222"/>
      <c r="V114" s="222"/>
      <c r="W114" s="222"/>
      <c r="X114" s="222"/>
      <c r="Y114" s="222"/>
      <c r="Z114" s="212"/>
      <c r="AA114" s="212"/>
      <c r="AB114" s="212"/>
      <c r="AC114" s="212"/>
      <c r="AD114" s="212"/>
      <c r="AE114" s="212"/>
      <c r="AF114" s="212"/>
      <c r="AG114" s="212" t="s">
        <v>448</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49" t="s">
        <v>2487</v>
      </c>
      <c r="D115" s="226"/>
      <c r="E115" s="227">
        <v>454</v>
      </c>
      <c r="F115" s="222"/>
      <c r="G115" s="222"/>
      <c r="H115" s="222"/>
      <c r="I115" s="222"/>
      <c r="J115" s="222"/>
      <c r="K115" s="222"/>
      <c r="L115" s="222"/>
      <c r="M115" s="222"/>
      <c r="N115" s="221"/>
      <c r="O115" s="221"/>
      <c r="P115" s="221"/>
      <c r="Q115" s="221"/>
      <c r="R115" s="222"/>
      <c r="S115" s="222"/>
      <c r="T115" s="222"/>
      <c r="U115" s="222"/>
      <c r="V115" s="222"/>
      <c r="W115" s="222"/>
      <c r="X115" s="222"/>
      <c r="Y115" s="222"/>
      <c r="Z115" s="212"/>
      <c r="AA115" s="212"/>
      <c r="AB115" s="212"/>
      <c r="AC115" s="212"/>
      <c r="AD115" s="212"/>
      <c r="AE115" s="212"/>
      <c r="AF115" s="212"/>
      <c r="AG115" s="212" t="s">
        <v>288</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36">
        <v>38</v>
      </c>
      <c r="B116" s="237" t="s">
        <v>2488</v>
      </c>
      <c r="C116" s="247" t="s">
        <v>2489</v>
      </c>
      <c r="D116" s="238" t="s">
        <v>439</v>
      </c>
      <c r="E116" s="239">
        <v>97</v>
      </c>
      <c r="F116" s="240"/>
      <c r="G116" s="241">
        <f>ROUND(E116*F116,2)</f>
        <v>0</v>
      </c>
      <c r="H116" s="240"/>
      <c r="I116" s="241">
        <f>ROUND(E116*H116,2)</f>
        <v>0</v>
      </c>
      <c r="J116" s="240"/>
      <c r="K116" s="241">
        <f>ROUND(E116*J116,2)</f>
        <v>0</v>
      </c>
      <c r="L116" s="241">
        <v>21</v>
      </c>
      <c r="M116" s="241">
        <f>G116*(1+L116/100)</f>
        <v>0</v>
      </c>
      <c r="N116" s="239">
        <v>0.25094</v>
      </c>
      <c r="O116" s="239">
        <f>ROUND(E116*N116,2)</f>
        <v>24.34</v>
      </c>
      <c r="P116" s="239">
        <v>0</v>
      </c>
      <c r="Q116" s="239">
        <f>ROUND(E116*P116,2)</f>
        <v>0</v>
      </c>
      <c r="R116" s="241" t="s">
        <v>440</v>
      </c>
      <c r="S116" s="241" t="s">
        <v>280</v>
      </c>
      <c r="T116" s="242" t="s">
        <v>441</v>
      </c>
      <c r="U116" s="222">
        <v>5.0999999999999997E-2</v>
      </c>
      <c r="V116" s="222">
        <f>ROUND(E116*U116,2)</f>
        <v>4.95</v>
      </c>
      <c r="W116" s="222"/>
      <c r="X116" s="222" t="s">
        <v>399</v>
      </c>
      <c r="Y116" s="222" t="s">
        <v>283</v>
      </c>
      <c r="Z116" s="212"/>
      <c r="AA116" s="212"/>
      <c r="AB116" s="212"/>
      <c r="AC116" s="212"/>
      <c r="AD116" s="212"/>
      <c r="AE116" s="212"/>
      <c r="AF116" s="212"/>
      <c r="AG116" s="212" t="s">
        <v>400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2" x14ac:dyDescent="0.2">
      <c r="A117" s="219"/>
      <c r="B117" s="220"/>
      <c r="C117" s="264" t="s">
        <v>2490</v>
      </c>
      <c r="D117" s="256"/>
      <c r="E117" s="256"/>
      <c r="F117" s="256"/>
      <c r="G117" s="256"/>
      <c r="H117" s="222"/>
      <c r="I117" s="222"/>
      <c r="J117" s="222"/>
      <c r="K117" s="222"/>
      <c r="L117" s="222"/>
      <c r="M117" s="222"/>
      <c r="N117" s="221"/>
      <c r="O117" s="221"/>
      <c r="P117" s="221"/>
      <c r="Q117" s="221"/>
      <c r="R117" s="222"/>
      <c r="S117" s="222"/>
      <c r="T117" s="222"/>
      <c r="U117" s="222"/>
      <c r="V117" s="222"/>
      <c r="W117" s="222"/>
      <c r="X117" s="222"/>
      <c r="Y117" s="222"/>
      <c r="Z117" s="212"/>
      <c r="AA117" s="212"/>
      <c r="AB117" s="212"/>
      <c r="AC117" s="212"/>
      <c r="AD117" s="212"/>
      <c r="AE117" s="212"/>
      <c r="AF117" s="212"/>
      <c r="AG117" s="212" t="s">
        <v>448</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43" t="str">
        <f>C117</f>
        <v>kamenivo hrubé drcené vel. 32 - 63 mm s výplňovým kamenivem (vibrovaný štěrk), s rozprostřením, vlhčením a zhutněním</v>
      </c>
      <c r="BB117" s="212"/>
      <c r="BC117" s="212"/>
      <c r="BD117" s="212"/>
      <c r="BE117" s="212"/>
      <c r="BF117" s="212"/>
      <c r="BG117" s="212"/>
      <c r="BH117" s="212"/>
    </row>
    <row r="118" spans="1:60" outlineLevel="1" x14ac:dyDescent="0.2">
      <c r="A118" s="236">
        <v>39</v>
      </c>
      <c r="B118" s="237" t="s">
        <v>2491</v>
      </c>
      <c r="C118" s="247" t="s">
        <v>2492</v>
      </c>
      <c r="D118" s="238" t="s">
        <v>439</v>
      </c>
      <c r="E118" s="239">
        <v>34</v>
      </c>
      <c r="F118" s="240"/>
      <c r="G118" s="241">
        <f>ROUND(E118*F118,2)</f>
        <v>0</v>
      </c>
      <c r="H118" s="240"/>
      <c r="I118" s="241">
        <f>ROUND(E118*H118,2)</f>
        <v>0</v>
      </c>
      <c r="J118" s="240"/>
      <c r="K118" s="241">
        <f>ROUND(E118*J118,2)</f>
        <v>0</v>
      </c>
      <c r="L118" s="241">
        <v>21</v>
      </c>
      <c r="M118" s="241">
        <f>G118*(1+L118/100)</f>
        <v>0</v>
      </c>
      <c r="N118" s="239">
        <v>0.36834</v>
      </c>
      <c r="O118" s="239">
        <f>ROUND(E118*N118,2)</f>
        <v>12.52</v>
      </c>
      <c r="P118" s="239">
        <v>0</v>
      </c>
      <c r="Q118" s="239">
        <f>ROUND(E118*P118,2)</f>
        <v>0</v>
      </c>
      <c r="R118" s="241" t="s">
        <v>440</v>
      </c>
      <c r="S118" s="241" t="s">
        <v>280</v>
      </c>
      <c r="T118" s="242" t="s">
        <v>441</v>
      </c>
      <c r="U118" s="222">
        <v>5.5E-2</v>
      </c>
      <c r="V118" s="222">
        <f>ROUND(E118*U118,2)</f>
        <v>1.87</v>
      </c>
      <c r="W118" s="222"/>
      <c r="X118" s="222" t="s">
        <v>399</v>
      </c>
      <c r="Y118" s="222" t="s">
        <v>283</v>
      </c>
      <c r="Z118" s="212"/>
      <c r="AA118" s="212"/>
      <c r="AB118" s="212"/>
      <c r="AC118" s="212"/>
      <c r="AD118" s="212"/>
      <c r="AE118" s="212"/>
      <c r="AF118" s="212"/>
      <c r="AG118" s="212" t="s">
        <v>400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64" t="s">
        <v>2490</v>
      </c>
      <c r="D119" s="256"/>
      <c r="E119" s="256"/>
      <c r="F119" s="256"/>
      <c r="G119" s="256"/>
      <c r="H119" s="222"/>
      <c r="I119" s="222"/>
      <c r="J119" s="222"/>
      <c r="K119" s="222"/>
      <c r="L119" s="222"/>
      <c r="M119" s="222"/>
      <c r="N119" s="221"/>
      <c r="O119" s="221"/>
      <c r="P119" s="221"/>
      <c r="Q119" s="221"/>
      <c r="R119" s="222"/>
      <c r="S119" s="222"/>
      <c r="T119" s="222"/>
      <c r="U119" s="222"/>
      <c r="V119" s="222"/>
      <c r="W119" s="222"/>
      <c r="X119" s="222"/>
      <c r="Y119" s="222"/>
      <c r="Z119" s="212"/>
      <c r="AA119" s="212"/>
      <c r="AB119" s="212"/>
      <c r="AC119" s="212"/>
      <c r="AD119" s="212"/>
      <c r="AE119" s="212"/>
      <c r="AF119" s="212"/>
      <c r="AG119" s="212" t="s">
        <v>448</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43" t="str">
        <f>C119</f>
        <v>kamenivo hrubé drcené vel. 32 - 63 mm s výplňovým kamenivem (vibrovaný štěrk), s rozprostřením, vlhčením a zhutněním</v>
      </c>
      <c r="BB119" s="212"/>
      <c r="BC119" s="212"/>
      <c r="BD119" s="212"/>
      <c r="BE119" s="212"/>
      <c r="BF119" s="212"/>
      <c r="BG119" s="212"/>
      <c r="BH119" s="212"/>
    </row>
    <row r="120" spans="1:60" outlineLevel="2" x14ac:dyDescent="0.2">
      <c r="A120" s="219"/>
      <c r="B120" s="220"/>
      <c r="C120" s="249" t="s">
        <v>2414</v>
      </c>
      <c r="D120" s="226"/>
      <c r="E120" s="227">
        <v>34</v>
      </c>
      <c r="F120" s="222"/>
      <c r="G120" s="222"/>
      <c r="H120" s="222"/>
      <c r="I120" s="222"/>
      <c r="J120" s="222"/>
      <c r="K120" s="222"/>
      <c r="L120" s="222"/>
      <c r="M120" s="222"/>
      <c r="N120" s="221"/>
      <c r="O120" s="221"/>
      <c r="P120" s="221"/>
      <c r="Q120" s="221"/>
      <c r="R120" s="222"/>
      <c r="S120" s="222"/>
      <c r="T120" s="222"/>
      <c r="U120" s="222"/>
      <c r="V120" s="222"/>
      <c r="W120" s="222"/>
      <c r="X120" s="222"/>
      <c r="Y120" s="222"/>
      <c r="Z120" s="212"/>
      <c r="AA120" s="212"/>
      <c r="AB120" s="212"/>
      <c r="AC120" s="212"/>
      <c r="AD120" s="212"/>
      <c r="AE120" s="212"/>
      <c r="AF120" s="212"/>
      <c r="AG120" s="212" t="s">
        <v>288</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ht="22.5" outlineLevel="1" x14ac:dyDescent="0.2">
      <c r="A121" s="236">
        <v>40</v>
      </c>
      <c r="B121" s="237" t="s">
        <v>2493</v>
      </c>
      <c r="C121" s="247" t="s">
        <v>2494</v>
      </c>
      <c r="D121" s="238" t="s">
        <v>439</v>
      </c>
      <c r="E121" s="239">
        <v>454</v>
      </c>
      <c r="F121" s="240"/>
      <c r="G121" s="241">
        <f>ROUND(E121*F121,2)</f>
        <v>0</v>
      </c>
      <c r="H121" s="240"/>
      <c r="I121" s="241">
        <f>ROUND(E121*H121,2)</f>
        <v>0</v>
      </c>
      <c r="J121" s="240"/>
      <c r="K121" s="241">
        <f>ROUND(E121*J121,2)</f>
        <v>0</v>
      </c>
      <c r="L121" s="241">
        <v>21</v>
      </c>
      <c r="M121" s="241">
        <f>G121*(1+L121/100)</f>
        <v>0</v>
      </c>
      <c r="N121" s="239">
        <v>0.1008</v>
      </c>
      <c r="O121" s="239">
        <f>ROUND(E121*N121,2)</f>
        <v>45.76</v>
      </c>
      <c r="P121" s="239">
        <v>0</v>
      </c>
      <c r="Q121" s="239">
        <f>ROUND(E121*P121,2)</f>
        <v>0</v>
      </c>
      <c r="R121" s="241" t="s">
        <v>440</v>
      </c>
      <c r="S121" s="241" t="s">
        <v>280</v>
      </c>
      <c r="T121" s="242" t="s">
        <v>441</v>
      </c>
      <c r="U121" s="222">
        <v>2.5000000000000001E-2</v>
      </c>
      <c r="V121" s="222">
        <f>ROUND(E121*U121,2)</f>
        <v>11.35</v>
      </c>
      <c r="W121" s="222"/>
      <c r="X121" s="222" t="s">
        <v>399</v>
      </c>
      <c r="Y121" s="222" t="s">
        <v>283</v>
      </c>
      <c r="Z121" s="212"/>
      <c r="AA121" s="212"/>
      <c r="AB121" s="212"/>
      <c r="AC121" s="212"/>
      <c r="AD121" s="212"/>
      <c r="AE121" s="212"/>
      <c r="AF121" s="212"/>
      <c r="AG121" s="212" t="s">
        <v>400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49" t="s">
        <v>2415</v>
      </c>
      <c r="D122" s="226"/>
      <c r="E122" s="227">
        <v>454</v>
      </c>
      <c r="F122" s="222"/>
      <c r="G122" s="222"/>
      <c r="H122" s="222"/>
      <c r="I122" s="222"/>
      <c r="J122" s="222"/>
      <c r="K122" s="222"/>
      <c r="L122" s="222"/>
      <c r="M122" s="222"/>
      <c r="N122" s="221"/>
      <c r="O122" s="221"/>
      <c r="P122" s="221"/>
      <c r="Q122" s="221"/>
      <c r="R122" s="222"/>
      <c r="S122" s="222"/>
      <c r="T122" s="222"/>
      <c r="U122" s="222"/>
      <c r="V122" s="222"/>
      <c r="W122" s="222"/>
      <c r="X122" s="222"/>
      <c r="Y122" s="222"/>
      <c r="Z122" s="212"/>
      <c r="AA122" s="212"/>
      <c r="AB122" s="212"/>
      <c r="AC122" s="212"/>
      <c r="AD122" s="212"/>
      <c r="AE122" s="212"/>
      <c r="AF122" s="212"/>
      <c r="AG122" s="212" t="s">
        <v>288</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ht="22.5" outlineLevel="1" x14ac:dyDescent="0.2">
      <c r="A123" s="236">
        <v>41</v>
      </c>
      <c r="B123" s="237" t="s">
        <v>684</v>
      </c>
      <c r="C123" s="247" t="s">
        <v>685</v>
      </c>
      <c r="D123" s="238" t="s">
        <v>439</v>
      </c>
      <c r="E123" s="239">
        <v>454</v>
      </c>
      <c r="F123" s="240"/>
      <c r="G123" s="241">
        <f>ROUND(E123*F123,2)</f>
        <v>0</v>
      </c>
      <c r="H123" s="240"/>
      <c r="I123" s="241">
        <f>ROUND(E123*H123,2)</f>
        <v>0</v>
      </c>
      <c r="J123" s="240"/>
      <c r="K123" s="241">
        <f>ROUND(E123*J123,2)</f>
        <v>0</v>
      </c>
      <c r="L123" s="241">
        <v>21</v>
      </c>
      <c r="M123" s="241">
        <f>G123*(1+L123/100)</f>
        <v>0</v>
      </c>
      <c r="N123" s="239">
        <v>0.126</v>
      </c>
      <c r="O123" s="239">
        <f>ROUND(E123*N123,2)</f>
        <v>57.2</v>
      </c>
      <c r="P123" s="239">
        <v>0</v>
      </c>
      <c r="Q123" s="239">
        <f>ROUND(E123*P123,2)</f>
        <v>0</v>
      </c>
      <c r="R123" s="241" t="s">
        <v>440</v>
      </c>
      <c r="S123" s="241" t="s">
        <v>280</v>
      </c>
      <c r="T123" s="242" t="s">
        <v>441</v>
      </c>
      <c r="U123" s="222">
        <v>2.1000000000000001E-2</v>
      </c>
      <c r="V123" s="222">
        <f>ROUND(E123*U123,2)</f>
        <v>9.5299999999999994</v>
      </c>
      <c r="W123" s="222"/>
      <c r="X123" s="222" t="s">
        <v>399</v>
      </c>
      <c r="Y123" s="222" t="s">
        <v>283</v>
      </c>
      <c r="Z123" s="212"/>
      <c r="AA123" s="212"/>
      <c r="AB123" s="212"/>
      <c r="AC123" s="212"/>
      <c r="AD123" s="212"/>
      <c r="AE123" s="212"/>
      <c r="AF123" s="212"/>
      <c r="AG123" s="212" t="s">
        <v>400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
      <c r="A124" s="219"/>
      <c r="B124" s="220"/>
      <c r="C124" s="249" t="s">
        <v>2415</v>
      </c>
      <c r="D124" s="226"/>
      <c r="E124" s="227">
        <v>454</v>
      </c>
      <c r="F124" s="222"/>
      <c r="G124" s="222"/>
      <c r="H124" s="222"/>
      <c r="I124" s="222"/>
      <c r="J124" s="222"/>
      <c r="K124" s="222"/>
      <c r="L124" s="222"/>
      <c r="M124" s="222"/>
      <c r="N124" s="221"/>
      <c r="O124" s="221"/>
      <c r="P124" s="221"/>
      <c r="Q124" s="221"/>
      <c r="R124" s="222"/>
      <c r="S124" s="222"/>
      <c r="T124" s="222"/>
      <c r="U124" s="222"/>
      <c r="V124" s="222"/>
      <c r="W124" s="222"/>
      <c r="X124" s="222"/>
      <c r="Y124" s="222"/>
      <c r="Z124" s="212"/>
      <c r="AA124" s="212"/>
      <c r="AB124" s="212"/>
      <c r="AC124" s="212"/>
      <c r="AD124" s="212"/>
      <c r="AE124" s="212"/>
      <c r="AF124" s="212"/>
      <c r="AG124" s="212" t="s">
        <v>288</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ht="22.5" outlineLevel="1" x14ac:dyDescent="0.2">
      <c r="A125" s="236">
        <v>42</v>
      </c>
      <c r="B125" s="237" t="s">
        <v>2495</v>
      </c>
      <c r="C125" s="247" t="s">
        <v>2496</v>
      </c>
      <c r="D125" s="238" t="s">
        <v>439</v>
      </c>
      <c r="E125" s="239">
        <v>454</v>
      </c>
      <c r="F125" s="240"/>
      <c r="G125" s="241">
        <f>ROUND(E125*F125,2)</f>
        <v>0</v>
      </c>
      <c r="H125" s="240"/>
      <c r="I125" s="241">
        <f>ROUND(E125*H125,2)</f>
        <v>0</v>
      </c>
      <c r="J125" s="240"/>
      <c r="K125" s="241">
        <f>ROUND(E125*J125,2)</f>
        <v>0</v>
      </c>
      <c r="L125" s="241">
        <v>21</v>
      </c>
      <c r="M125" s="241">
        <f>G125*(1+L125/100)</f>
        <v>0</v>
      </c>
      <c r="N125" s="239">
        <v>0.2016</v>
      </c>
      <c r="O125" s="239">
        <f>ROUND(E125*N125,2)</f>
        <v>91.53</v>
      </c>
      <c r="P125" s="239">
        <v>0</v>
      </c>
      <c r="Q125" s="239">
        <f>ROUND(E125*P125,2)</f>
        <v>0</v>
      </c>
      <c r="R125" s="241" t="s">
        <v>440</v>
      </c>
      <c r="S125" s="241" t="s">
        <v>280</v>
      </c>
      <c r="T125" s="242" t="s">
        <v>441</v>
      </c>
      <c r="U125" s="222">
        <v>2.4E-2</v>
      </c>
      <c r="V125" s="222">
        <f>ROUND(E125*U125,2)</f>
        <v>10.9</v>
      </c>
      <c r="W125" s="222"/>
      <c r="X125" s="222" t="s">
        <v>399</v>
      </c>
      <c r="Y125" s="222" t="s">
        <v>283</v>
      </c>
      <c r="Z125" s="212"/>
      <c r="AA125" s="212"/>
      <c r="AB125" s="212"/>
      <c r="AC125" s="212"/>
      <c r="AD125" s="212"/>
      <c r="AE125" s="212"/>
      <c r="AF125" s="212"/>
      <c r="AG125" s="212" t="s">
        <v>400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49" t="s">
        <v>2497</v>
      </c>
      <c r="D126" s="226"/>
      <c r="E126" s="227">
        <v>454</v>
      </c>
      <c r="F126" s="222"/>
      <c r="G126" s="222"/>
      <c r="H126" s="222"/>
      <c r="I126" s="222"/>
      <c r="J126" s="222"/>
      <c r="K126" s="222"/>
      <c r="L126" s="222"/>
      <c r="M126" s="222"/>
      <c r="N126" s="221"/>
      <c r="O126" s="221"/>
      <c r="P126" s="221"/>
      <c r="Q126" s="221"/>
      <c r="R126" s="222"/>
      <c r="S126" s="222"/>
      <c r="T126" s="222"/>
      <c r="U126" s="222"/>
      <c r="V126" s="222"/>
      <c r="W126" s="222"/>
      <c r="X126" s="222"/>
      <c r="Y126" s="222"/>
      <c r="Z126" s="212"/>
      <c r="AA126" s="212"/>
      <c r="AB126" s="212"/>
      <c r="AC126" s="212"/>
      <c r="AD126" s="212"/>
      <c r="AE126" s="212"/>
      <c r="AF126" s="212"/>
      <c r="AG126" s="212" t="s">
        <v>288</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ht="22.5" outlineLevel="1" x14ac:dyDescent="0.2">
      <c r="A127" s="236">
        <v>43</v>
      </c>
      <c r="B127" s="237" t="s">
        <v>2498</v>
      </c>
      <c r="C127" s="247" t="s">
        <v>2499</v>
      </c>
      <c r="D127" s="238" t="s">
        <v>439</v>
      </c>
      <c r="E127" s="239">
        <v>10.765000000000001</v>
      </c>
      <c r="F127" s="240"/>
      <c r="G127" s="241">
        <f>ROUND(E127*F127,2)</f>
        <v>0</v>
      </c>
      <c r="H127" s="240"/>
      <c r="I127" s="241">
        <f>ROUND(E127*H127,2)</f>
        <v>0</v>
      </c>
      <c r="J127" s="240"/>
      <c r="K127" s="241">
        <f>ROUND(E127*J127,2)</f>
        <v>0</v>
      </c>
      <c r="L127" s="241">
        <v>21</v>
      </c>
      <c r="M127" s="241">
        <f>G127*(1+L127/100)</f>
        <v>0</v>
      </c>
      <c r="N127" s="239">
        <v>0.378</v>
      </c>
      <c r="O127" s="239">
        <f>ROUND(E127*N127,2)</f>
        <v>4.07</v>
      </c>
      <c r="P127" s="239">
        <v>0</v>
      </c>
      <c r="Q127" s="239">
        <f>ROUND(E127*P127,2)</f>
        <v>0</v>
      </c>
      <c r="R127" s="241" t="s">
        <v>440</v>
      </c>
      <c r="S127" s="241" t="s">
        <v>280</v>
      </c>
      <c r="T127" s="242" t="s">
        <v>441</v>
      </c>
      <c r="U127" s="222">
        <v>2.5999999999999999E-2</v>
      </c>
      <c r="V127" s="222">
        <f>ROUND(E127*U127,2)</f>
        <v>0.28000000000000003</v>
      </c>
      <c r="W127" s="222"/>
      <c r="X127" s="222" t="s">
        <v>399</v>
      </c>
      <c r="Y127" s="222" t="s">
        <v>283</v>
      </c>
      <c r="Z127" s="212"/>
      <c r="AA127" s="212"/>
      <c r="AB127" s="212"/>
      <c r="AC127" s="212"/>
      <c r="AD127" s="212"/>
      <c r="AE127" s="212"/>
      <c r="AF127" s="212"/>
      <c r="AG127" s="212" t="s">
        <v>400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
      <c r="A128" s="219"/>
      <c r="B128" s="220"/>
      <c r="C128" s="249" t="s">
        <v>2500</v>
      </c>
      <c r="D128" s="226"/>
      <c r="E128" s="227">
        <v>4.2350000000000003</v>
      </c>
      <c r="F128" s="222"/>
      <c r="G128" s="222"/>
      <c r="H128" s="222"/>
      <c r="I128" s="222"/>
      <c r="J128" s="222"/>
      <c r="K128" s="222"/>
      <c r="L128" s="222"/>
      <c r="M128" s="222"/>
      <c r="N128" s="221"/>
      <c r="O128" s="221"/>
      <c r="P128" s="221"/>
      <c r="Q128" s="221"/>
      <c r="R128" s="222"/>
      <c r="S128" s="222"/>
      <c r="T128" s="222"/>
      <c r="U128" s="222"/>
      <c r="V128" s="222"/>
      <c r="W128" s="222"/>
      <c r="X128" s="222"/>
      <c r="Y128" s="222"/>
      <c r="Z128" s="212"/>
      <c r="AA128" s="212"/>
      <c r="AB128" s="212"/>
      <c r="AC128" s="212"/>
      <c r="AD128" s="212"/>
      <c r="AE128" s="212"/>
      <c r="AF128" s="212"/>
      <c r="AG128" s="212" t="s">
        <v>288</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49" t="s">
        <v>2501</v>
      </c>
      <c r="D129" s="226"/>
      <c r="E129" s="227">
        <v>6.53</v>
      </c>
      <c r="F129" s="222"/>
      <c r="G129" s="222"/>
      <c r="H129" s="222"/>
      <c r="I129" s="222"/>
      <c r="J129" s="222"/>
      <c r="K129" s="222"/>
      <c r="L129" s="222"/>
      <c r="M129" s="222"/>
      <c r="N129" s="221"/>
      <c r="O129" s="221"/>
      <c r="P129" s="221"/>
      <c r="Q129" s="221"/>
      <c r="R129" s="222"/>
      <c r="S129" s="222"/>
      <c r="T129" s="222"/>
      <c r="U129" s="222"/>
      <c r="V129" s="222"/>
      <c r="W129" s="222"/>
      <c r="X129" s="222"/>
      <c r="Y129" s="222"/>
      <c r="Z129" s="212"/>
      <c r="AA129" s="212"/>
      <c r="AB129" s="212"/>
      <c r="AC129" s="212"/>
      <c r="AD129" s="212"/>
      <c r="AE129" s="212"/>
      <c r="AF129" s="212"/>
      <c r="AG129" s="212" t="s">
        <v>288</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36">
        <v>44</v>
      </c>
      <c r="B130" s="237" t="s">
        <v>2502</v>
      </c>
      <c r="C130" s="247" t="s">
        <v>2503</v>
      </c>
      <c r="D130" s="238" t="s">
        <v>439</v>
      </c>
      <c r="E130" s="239">
        <v>60.5</v>
      </c>
      <c r="F130" s="240"/>
      <c r="G130" s="241">
        <f>ROUND(E130*F130,2)</f>
        <v>0</v>
      </c>
      <c r="H130" s="240"/>
      <c r="I130" s="241">
        <f>ROUND(E130*H130,2)</f>
        <v>0</v>
      </c>
      <c r="J130" s="240"/>
      <c r="K130" s="241">
        <f>ROUND(E130*J130,2)</f>
        <v>0</v>
      </c>
      <c r="L130" s="241">
        <v>21</v>
      </c>
      <c r="M130" s="241">
        <f>G130*(1+L130/100)</f>
        <v>0</v>
      </c>
      <c r="N130" s="239">
        <v>0.75446999999999997</v>
      </c>
      <c r="O130" s="239">
        <f>ROUND(E130*N130,2)</f>
        <v>45.65</v>
      </c>
      <c r="P130" s="239">
        <v>0</v>
      </c>
      <c r="Q130" s="239">
        <f>ROUND(E130*P130,2)</f>
        <v>0</v>
      </c>
      <c r="R130" s="241" t="s">
        <v>440</v>
      </c>
      <c r="S130" s="241" t="s">
        <v>280</v>
      </c>
      <c r="T130" s="242" t="s">
        <v>441</v>
      </c>
      <c r="U130" s="222">
        <v>2.8000000000000001E-2</v>
      </c>
      <c r="V130" s="222">
        <f>ROUND(E130*U130,2)</f>
        <v>1.69</v>
      </c>
      <c r="W130" s="222"/>
      <c r="X130" s="222" t="s">
        <v>399</v>
      </c>
      <c r="Y130" s="222" t="s">
        <v>283</v>
      </c>
      <c r="Z130" s="212"/>
      <c r="AA130" s="212"/>
      <c r="AB130" s="212"/>
      <c r="AC130" s="212"/>
      <c r="AD130" s="212"/>
      <c r="AE130" s="212"/>
      <c r="AF130" s="212"/>
      <c r="AG130" s="212" t="s">
        <v>400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64" t="s">
        <v>2504</v>
      </c>
      <c r="D131" s="256"/>
      <c r="E131" s="256"/>
      <c r="F131" s="256"/>
      <c r="G131" s="256"/>
      <c r="H131" s="222"/>
      <c r="I131" s="222"/>
      <c r="J131" s="222"/>
      <c r="K131" s="222"/>
      <c r="L131" s="222"/>
      <c r="M131" s="222"/>
      <c r="N131" s="221"/>
      <c r="O131" s="221"/>
      <c r="P131" s="221"/>
      <c r="Q131" s="221"/>
      <c r="R131" s="222"/>
      <c r="S131" s="222"/>
      <c r="T131" s="222"/>
      <c r="U131" s="222"/>
      <c r="V131" s="222"/>
      <c r="W131" s="222"/>
      <c r="X131" s="222"/>
      <c r="Y131" s="222"/>
      <c r="Z131" s="212"/>
      <c r="AA131" s="212"/>
      <c r="AB131" s="212"/>
      <c r="AC131" s="212"/>
      <c r="AD131" s="212"/>
      <c r="AE131" s="212"/>
      <c r="AF131" s="212"/>
      <c r="AG131" s="212" t="s">
        <v>448</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49" t="s">
        <v>2505</v>
      </c>
      <c r="D132" s="226"/>
      <c r="E132" s="227">
        <v>13</v>
      </c>
      <c r="F132" s="222"/>
      <c r="G132" s="222"/>
      <c r="H132" s="222"/>
      <c r="I132" s="222"/>
      <c r="J132" s="222"/>
      <c r="K132" s="222"/>
      <c r="L132" s="222"/>
      <c r="M132" s="222"/>
      <c r="N132" s="221"/>
      <c r="O132" s="221"/>
      <c r="P132" s="221"/>
      <c r="Q132" s="221"/>
      <c r="R132" s="222"/>
      <c r="S132" s="222"/>
      <c r="T132" s="222"/>
      <c r="U132" s="222"/>
      <c r="V132" s="222"/>
      <c r="W132" s="222"/>
      <c r="X132" s="222"/>
      <c r="Y132" s="222"/>
      <c r="Z132" s="212"/>
      <c r="AA132" s="212"/>
      <c r="AB132" s="212"/>
      <c r="AC132" s="212"/>
      <c r="AD132" s="212"/>
      <c r="AE132" s="212"/>
      <c r="AF132" s="212"/>
      <c r="AG132" s="212" t="s">
        <v>288</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49" t="s">
        <v>2506</v>
      </c>
      <c r="D133" s="226"/>
      <c r="E133" s="227">
        <v>47.5</v>
      </c>
      <c r="F133" s="222"/>
      <c r="G133" s="222"/>
      <c r="H133" s="222"/>
      <c r="I133" s="222"/>
      <c r="J133" s="222"/>
      <c r="K133" s="222"/>
      <c r="L133" s="222"/>
      <c r="M133" s="222"/>
      <c r="N133" s="221"/>
      <c r="O133" s="221"/>
      <c r="P133" s="221"/>
      <c r="Q133" s="221"/>
      <c r="R133" s="222"/>
      <c r="S133" s="222"/>
      <c r="T133" s="222"/>
      <c r="U133" s="222"/>
      <c r="V133" s="222"/>
      <c r="W133" s="222"/>
      <c r="X133" s="222"/>
      <c r="Y133" s="222"/>
      <c r="Z133" s="212"/>
      <c r="AA133" s="212"/>
      <c r="AB133" s="212"/>
      <c r="AC133" s="212"/>
      <c r="AD133" s="212"/>
      <c r="AE133" s="212"/>
      <c r="AF133" s="212"/>
      <c r="AG133" s="212" t="s">
        <v>288</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36">
        <v>45</v>
      </c>
      <c r="B134" s="237" t="s">
        <v>2507</v>
      </c>
      <c r="C134" s="247" t="s">
        <v>2508</v>
      </c>
      <c r="D134" s="238" t="s">
        <v>439</v>
      </c>
      <c r="E134" s="239">
        <v>11</v>
      </c>
      <c r="F134" s="240"/>
      <c r="G134" s="241">
        <f>ROUND(E134*F134,2)</f>
        <v>0</v>
      </c>
      <c r="H134" s="240"/>
      <c r="I134" s="241">
        <f>ROUND(E134*H134,2)</f>
        <v>0</v>
      </c>
      <c r="J134" s="240"/>
      <c r="K134" s="241">
        <f>ROUND(E134*J134,2)</f>
        <v>0</v>
      </c>
      <c r="L134" s="241">
        <v>21</v>
      </c>
      <c r="M134" s="241">
        <f>G134*(1+L134/100)</f>
        <v>0</v>
      </c>
      <c r="N134" s="239">
        <v>0.25252000000000002</v>
      </c>
      <c r="O134" s="239">
        <f>ROUND(E134*N134,2)</f>
        <v>2.78</v>
      </c>
      <c r="P134" s="239">
        <v>0</v>
      </c>
      <c r="Q134" s="239">
        <f>ROUND(E134*P134,2)</f>
        <v>0</v>
      </c>
      <c r="R134" s="241" t="s">
        <v>440</v>
      </c>
      <c r="S134" s="241" t="s">
        <v>280</v>
      </c>
      <c r="T134" s="242" t="s">
        <v>441</v>
      </c>
      <c r="U134" s="222">
        <v>0.38800000000000001</v>
      </c>
      <c r="V134" s="222">
        <f>ROUND(E134*U134,2)</f>
        <v>4.2699999999999996</v>
      </c>
      <c r="W134" s="222"/>
      <c r="X134" s="222" t="s">
        <v>399</v>
      </c>
      <c r="Y134" s="222" t="s">
        <v>283</v>
      </c>
      <c r="Z134" s="212"/>
      <c r="AA134" s="212"/>
      <c r="AB134" s="212"/>
      <c r="AC134" s="212"/>
      <c r="AD134" s="212"/>
      <c r="AE134" s="212"/>
      <c r="AF134" s="212"/>
      <c r="AG134" s="212" t="s">
        <v>400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49" t="s">
        <v>2509</v>
      </c>
      <c r="D135" s="226"/>
      <c r="E135" s="227">
        <v>11</v>
      </c>
      <c r="F135" s="222"/>
      <c r="G135" s="222"/>
      <c r="H135" s="222"/>
      <c r="I135" s="222"/>
      <c r="J135" s="222"/>
      <c r="K135" s="222"/>
      <c r="L135" s="222"/>
      <c r="M135" s="222"/>
      <c r="N135" s="221"/>
      <c r="O135" s="221"/>
      <c r="P135" s="221"/>
      <c r="Q135" s="221"/>
      <c r="R135" s="222"/>
      <c r="S135" s="222"/>
      <c r="T135" s="222"/>
      <c r="U135" s="222"/>
      <c r="V135" s="222"/>
      <c r="W135" s="222"/>
      <c r="X135" s="222"/>
      <c r="Y135" s="222"/>
      <c r="Z135" s="212"/>
      <c r="AA135" s="212"/>
      <c r="AB135" s="212"/>
      <c r="AC135" s="212"/>
      <c r="AD135" s="212"/>
      <c r="AE135" s="212"/>
      <c r="AF135" s="212"/>
      <c r="AG135" s="212" t="s">
        <v>288</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22.5" outlineLevel="1" x14ac:dyDescent="0.2">
      <c r="A136" s="236">
        <v>46</v>
      </c>
      <c r="B136" s="237" t="s">
        <v>2510</v>
      </c>
      <c r="C136" s="247" t="s">
        <v>2511</v>
      </c>
      <c r="D136" s="238" t="s">
        <v>439</v>
      </c>
      <c r="E136" s="239">
        <v>11</v>
      </c>
      <c r="F136" s="240"/>
      <c r="G136" s="241">
        <f>ROUND(E136*F136,2)</f>
        <v>0</v>
      </c>
      <c r="H136" s="240"/>
      <c r="I136" s="241">
        <f>ROUND(E136*H136,2)</f>
        <v>0</v>
      </c>
      <c r="J136" s="240"/>
      <c r="K136" s="241">
        <f>ROUND(E136*J136,2)</f>
        <v>0</v>
      </c>
      <c r="L136" s="241">
        <v>21</v>
      </c>
      <c r="M136" s="241">
        <f>G136*(1+L136/100)</f>
        <v>0</v>
      </c>
      <c r="N136" s="239">
        <v>1.6979999999999999E-2</v>
      </c>
      <c r="O136" s="239">
        <f>ROUND(E136*N136,2)</f>
        <v>0.19</v>
      </c>
      <c r="P136" s="239">
        <v>0</v>
      </c>
      <c r="Q136" s="239">
        <f>ROUND(E136*P136,2)</f>
        <v>0</v>
      </c>
      <c r="R136" s="241" t="s">
        <v>2512</v>
      </c>
      <c r="S136" s="241" t="s">
        <v>280</v>
      </c>
      <c r="T136" s="242" t="s">
        <v>441</v>
      </c>
      <c r="U136" s="222">
        <v>0.3</v>
      </c>
      <c r="V136" s="222">
        <f>ROUND(E136*U136,2)</f>
        <v>3.3</v>
      </c>
      <c r="W136" s="222"/>
      <c r="X136" s="222" t="s">
        <v>399</v>
      </c>
      <c r="Y136" s="222" t="s">
        <v>283</v>
      </c>
      <c r="Z136" s="212"/>
      <c r="AA136" s="212"/>
      <c r="AB136" s="212"/>
      <c r="AC136" s="212"/>
      <c r="AD136" s="212"/>
      <c r="AE136" s="212"/>
      <c r="AF136" s="212"/>
      <c r="AG136" s="212" t="s">
        <v>400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49" t="s">
        <v>2513</v>
      </c>
      <c r="D137" s="226"/>
      <c r="E137" s="227">
        <v>11</v>
      </c>
      <c r="F137" s="222"/>
      <c r="G137" s="222"/>
      <c r="H137" s="222"/>
      <c r="I137" s="222"/>
      <c r="J137" s="222"/>
      <c r="K137" s="222"/>
      <c r="L137" s="222"/>
      <c r="M137" s="222"/>
      <c r="N137" s="221"/>
      <c r="O137" s="221"/>
      <c r="P137" s="221"/>
      <c r="Q137" s="221"/>
      <c r="R137" s="222"/>
      <c r="S137" s="222"/>
      <c r="T137" s="222"/>
      <c r="U137" s="222"/>
      <c r="V137" s="222"/>
      <c r="W137" s="222"/>
      <c r="X137" s="222"/>
      <c r="Y137" s="222"/>
      <c r="Z137" s="212"/>
      <c r="AA137" s="212"/>
      <c r="AB137" s="212"/>
      <c r="AC137" s="212"/>
      <c r="AD137" s="212"/>
      <c r="AE137" s="212"/>
      <c r="AF137" s="212"/>
      <c r="AG137" s="212" t="s">
        <v>288</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36">
        <v>47</v>
      </c>
      <c r="B138" s="237" t="s">
        <v>2514</v>
      </c>
      <c r="C138" s="247" t="s">
        <v>2515</v>
      </c>
      <c r="D138" s="238" t="s">
        <v>439</v>
      </c>
      <c r="E138" s="239">
        <v>61</v>
      </c>
      <c r="F138" s="240"/>
      <c r="G138" s="241">
        <f>ROUND(E138*F138,2)</f>
        <v>0</v>
      </c>
      <c r="H138" s="240"/>
      <c r="I138" s="241">
        <f>ROUND(E138*H138,2)</f>
        <v>0</v>
      </c>
      <c r="J138" s="240"/>
      <c r="K138" s="241">
        <f>ROUND(E138*J138,2)</f>
        <v>0</v>
      </c>
      <c r="L138" s="241">
        <v>21</v>
      </c>
      <c r="M138" s="241">
        <f>G138*(1+L138/100)</f>
        <v>0</v>
      </c>
      <c r="N138" s="239">
        <v>7.3899999999999993E-2</v>
      </c>
      <c r="O138" s="239">
        <f>ROUND(E138*N138,2)</f>
        <v>4.51</v>
      </c>
      <c r="P138" s="239">
        <v>0</v>
      </c>
      <c r="Q138" s="239">
        <f>ROUND(E138*P138,2)</f>
        <v>0</v>
      </c>
      <c r="R138" s="241" t="s">
        <v>440</v>
      </c>
      <c r="S138" s="241" t="s">
        <v>280</v>
      </c>
      <c r="T138" s="242" t="s">
        <v>441</v>
      </c>
      <c r="U138" s="222">
        <v>0.47799999999999998</v>
      </c>
      <c r="V138" s="222">
        <f>ROUND(E138*U138,2)</f>
        <v>29.16</v>
      </c>
      <c r="W138" s="222"/>
      <c r="X138" s="222" t="s">
        <v>399</v>
      </c>
      <c r="Y138" s="222" t="s">
        <v>283</v>
      </c>
      <c r="Z138" s="212"/>
      <c r="AA138" s="212"/>
      <c r="AB138" s="212"/>
      <c r="AC138" s="212"/>
      <c r="AD138" s="212"/>
      <c r="AE138" s="212"/>
      <c r="AF138" s="212"/>
      <c r="AG138" s="212" t="s">
        <v>400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ht="22.5" outlineLevel="2" x14ac:dyDescent="0.2">
      <c r="A139" s="219"/>
      <c r="B139" s="220"/>
      <c r="C139" s="264" t="s">
        <v>2516</v>
      </c>
      <c r="D139" s="256"/>
      <c r="E139" s="256"/>
      <c r="F139" s="256"/>
      <c r="G139" s="256"/>
      <c r="H139" s="222"/>
      <c r="I139" s="222"/>
      <c r="J139" s="222"/>
      <c r="K139" s="222"/>
      <c r="L139" s="222"/>
      <c r="M139" s="222"/>
      <c r="N139" s="221"/>
      <c r="O139" s="221"/>
      <c r="P139" s="221"/>
      <c r="Q139" s="221"/>
      <c r="R139" s="222"/>
      <c r="S139" s="222"/>
      <c r="T139" s="222"/>
      <c r="U139" s="222"/>
      <c r="V139" s="222"/>
      <c r="W139" s="222"/>
      <c r="X139" s="222"/>
      <c r="Y139" s="222"/>
      <c r="Z139" s="212"/>
      <c r="AA139" s="212"/>
      <c r="AB139" s="212"/>
      <c r="AC139" s="212"/>
      <c r="AD139" s="212"/>
      <c r="AE139" s="212"/>
      <c r="AF139" s="212"/>
      <c r="AG139" s="212" t="s">
        <v>448</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43" t="str">
        <f>C139</f>
        <v>s provedením lože z kameniva drceného, s vyplněním spár, s dvojitým hutněním a se smetením přebytečného materiálu na krajnici. S dodáním hmot pro lože a výplň spár.</v>
      </c>
      <c r="BB139" s="212"/>
      <c r="BC139" s="212"/>
      <c r="BD139" s="212"/>
      <c r="BE139" s="212"/>
      <c r="BF139" s="212"/>
      <c r="BG139" s="212"/>
      <c r="BH139" s="212"/>
    </row>
    <row r="140" spans="1:60" outlineLevel="2" x14ac:dyDescent="0.2">
      <c r="A140" s="219"/>
      <c r="B140" s="220"/>
      <c r="C140" s="249" t="s">
        <v>2517</v>
      </c>
      <c r="D140" s="226"/>
      <c r="E140" s="227">
        <v>61</v>
      </c>
      <c r="F140" s="222"/>
      <c r="G140" s="222"/>
      <c r="H140" s="222"/>
      <c r="I140" s="222"/>
      <c r="J140" s="222"/>
      <c r="K140" s="222"/>
      <c r="L140" s="222"/>
      <c r="M140" s="222"/>
      <c r="N140" s="221"/>
      <c r="O140" s="221"/>
      <c r="P140" s="221"/>
      <c r="Q140" s="221"/>
      <c r="R140" s="222"/>
      <c r="S140" s="222"/>
      <c r="T140" s="222"/>
      <c r="U140" s="222"/>
      <c r="V140" s="222"/>
      <c r="W140" s="222"/>
      <c r="X140" s="222"/>
      <c r="Y140" s="222"/>
      <c r="Z140" s="212"/>
      <c r="AA140" s="212"/>
      <c r="AB140" s="212"/>
      <c r="AC140" s="212"/>
      <c r="AD140" s="212"/>
      <c r="AE140" s="212"/>
      <c r="AF140" s="212"/>
      <c r="AG140" s="212" t="s">
        <v>288</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ht="22.5" outlineLevel="1" x14ac:dyDescent="0.2">
      <c r="A141" s="236">
        <v>48</v>
      </c>
      <c r="B141" s="237" t="s">
        <v>2518</v>
      </c>
      <c r="C141" s="247" t="s">
        <v>2519</v>
      </c>
      <c r="D141" s="238" t="s">
        <v>439</v>
      </c>
      <c r="E141" s="239">
        <v>97</v>
      </c>
      <c r="F141" s="240"/>
      <c r="G141" s="241">
        <f>ROUND(E141*F141,2)</f>
        <v>0</v>
      </c>
      <c r="H141" s="240"/>
      <c r="I141" s="241">
        <f>ROUND(E141*H141,2)</f>
        <v>0</v>
      </c>
      <c r="J141" s="240"/>
      <c r="K141" s="241">
        <f>ROUND(E141*J141,2)</f>
        <v>0</v>
      </c>
      <c r="L141" s="241">
        <v>21</v>
      </c>
      <c r="M141" s="241">
        <f>G141*(1+L141/100)</f>
        <v>0</v>
      </c>
      <c r="N141" s="239">
        <v>0.18107999999999999</v>
      </c>
      <c r="O141" s="239">
        <f>ROUND(E141*N141,2)</f>
        <v>17.559999999999999</v>
      </c>
      <c r="P141" s="239">
        <v>0</v>
      </c>
      <c r="Q141" s="239">
        <f>ROUND(E141*P141,2)</f>
        <v>0</v>
      </c>
      <c r="R141" s="241" t="s">
        <v>440</v>
      </c>
      <c r="S141" s="241" t="s">
        <v>280</v>
      </c>
      <c r="T141" s="242" t="s">
        <v>441</v>
      </c>
      <c r="U141" s="222">
        <v>0.375</v>
      </c>
      <c r="V141" s="222">
        <f>ROUND(E141*U141,2)</f>
        <v>36.380000000000003</v>
      </c>
      <c r="W141" s="222"/>
      <c r="X141" s="222" t="s">
        <v>399</v>
      </c>
      <c r="Y141" s="222" t="s">
        <v>283</v>
      </c>
      <c r="Z141" s="212"/>
      <c r="AA141" s="212"/>
      <c r="AB141" s="212"/>
      <c r="AC141" s="212"/>
      <c r="AD141" s="212"/>
      <c r="AE141" s="212"/>
      <c r="AF141" s="212"/>
      <c r="AG141" s="212" t="s">
        <v>400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2" x14ac:dyDescent="0.2">
      <c r="A142" s="219"/>
      <c r="B142" s="220"/>
      <c r="C142" s="264" t="s">
        <v>689</v>
      </c>
      <c r="D142" s="256"/>
      <c r="E142" s="256"/>
      <c r="F142" s="256"/>
      <c r="G142" s="256"/>
      <c r="H142" s="222"/>
      <c r="I142" s="222"/>
      <c r="J142" s="222"/>
      <c r="K142" s="222"/>
      <c r="L142" s="222"/>
      <c r="M142" s="222"/>
      <c r="N142" s="221"/>
      <c r="O142" s="221"/>
      <c r="P142" s="221"/>
      <c r="Q142" s="221"/>
      <c r="R142" s="222"/>
      <c r="S142" s="222"/>
      <c r="T142" s="222"/>
      <c r="U142" s="222"/>
      <c r="V142" s="222"/>
      <c r="W142" s="222"/>
      <c r="X142" s="222"/>
      <c r="Y142" s="222"/>
      <c r="Z142" s="212"/>
      <c r="AA142" s="212"/>
      <c r="AB142" s="212"/>
      <c r="AC142" s="212"/>
      <c r="AD142" s="212"/>
      <c r="AE142" s="212"/>
      <c r="AF142" s="212"/>
      <c r="AG142" s="212" t="s">
        <v>448</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43" t="str">
        <f>C142</f>
        <v>komunikací pro pěší do velikosti dlaždic 0,25 m2 s provedením lože do tl. 30 mm, s vyplněním spár a se smetením přebytečného materiálu na vzdálenost do 3 m</v>
      </c>
      <c r="BB142" s="212"/>
      <c r="BC142" s="212"/>
      <c r="BD142" s="212"/>
      <c r="BE142" s="212"/>
      <c r="BF142" s="212"/>
      <c r="BG142" s="212"/>
      <c r="BH142" s="212"/>
    </row>
    <row r="143" spans="1:60" outlineLevel="2" x14ac:dyDescent="0.2">
      <c r="A143" s="219"/>
      <c r="B143" s="220"/>
      <c r="C143" s="249" t="s">
        <v>2520</v>
      </c>
      <c r="D143" s="226"/>
      <c r="E143" s="227">
        <v>97</v>
      </c>
      <c r="F143" s="222"/>
      <c r="G143" s="222"/>
      <c r="H143" s="222"/>
      <c r="I143" s="222"/>
      <c r="J143" s="222"/>
      <c r="K143" s="222"/>
      <c r="L143" s="222"/>
      <c r="M143" s="222"/>
      <c r="N143" s="221"/>
      <c r="O143" s="221"/>
      <c r="P143" s="221"/>
      <c r="Q143" s="221"/>
      <c r="R143" s="222"/>
      <c r="S143" s="222"/>
      <c r="T143" s="222"/>
      <c r="U143" s="222"/>
      <c r="V143" s="222"/>
      <c r="W143" s="222"/>
      <c r="X143" s="222"/>
      <c r="Y143" s="222"/>
      <c r="Z143" s="212"/>
      <c r="AA143" s="212"/>
      <c r="AB143" s="212"/>
      <c r="AC143" s="212"/>
      <c r="AD143" s="212"/>
      <c r="AE143" s="212"/>
      <c r="AF143" s="212"/>
      <c r="AG143" s="212" t="s">
        <v>288</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36">
        <v>49</v>
      </c>
      <c r="B144" s="237" t="s">
        <v>2521</v>
      </c>
      <c r="C144" s="247" t="s">
        <v>2522</v>
      </c>
      <c r="D144" s="238" t="s">
        <v>439</v>
      </c>
      <c r="E144" s="239">
        <v>34</v>
      </c>
      <c r="F144" s="240"/>
      <c r="G144" s="241">
        <f>ROUND(E144*F144,2)</f>
        <v>0</v>
      </c>
      <c r="H144" s="240"/>
      <c r="I144" s="241">
        <f>ROUND(E144*H144,2)</f>
        <v>0</v>
      </c>
      <c r="J144" s="240"/>
      <c r="K144" s="241">
        <f>ROUND(E144*J144,2)</f>
        <v>0</v>
      </c>
      <c r="L144" s="241">
        <v>21</v>
      </c>
      <c r="M144" s="241">
        <f>G144*(1+L144/100)</f>
        <v>0</v>
      </c>
      <c r="N144" s="239">
        <v>3.15E-2</v>
      </c>
      <c r="O144" s="239">
        <f>ROUND(E144*N144,2)</f>
        <v>1.07</v>
      </c>
      <c r="P144" s="239">
        <v>0</v>
      </c>
      <c r="Q144" s="239">
        <f>ROUND(E144*P144,2)</f>
        <v>0</v>
      </c>
      <c r="R144" s="241" t="s">
        <v>440</v>
      </c>
      <c r="S144" s="241" t="s">
        <v>280</v>
      </c>
      <c r="T144" s="242" t="s">
        <v>441</v>
      </c>
      <c r="U144" s="222">
        <v>0.55000000000000004</v>
      </c>
      <c r="V144" s="222">
        <f>ROUND(E144*U144,2)</f>
        <v>18.7</v>
      </c>
      <c r="W144" s="222"/>
      <c r="X144" s="222" t="s">
        <v>399</v>
      </c>
      <c r="Y144" s="222" t="s">
        <v>283</v>
      </c>
      <c r="Z144" s="212"/>
      <c r="AA144" s="212"/>
      <c r="AB144" s="212"/>
      <c r="AC144" s="212"/>
      <c r="AD144" s="212"/>
      <c r="AE144" s="212"/>
      <c r="AF144" s="212"/>
      <c r="AG144" s="212" t="s">
        <v>400</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64" t="s">
        <v>2523</v>
      </c>
      <c r="D145" s="256"/>
      <c r="E145" s="256"/>
      <c r="F145" s="256"/>
      <c r="G145" s="256"/>
      <c r="H145" s="222"/>
      <c r="I145" s="222"/>
      <c r="J145" s="222"/>
      <c r="K145" s="222"/>
      <c r="L145" s="222"/>
      <c r="M145" s="222"/>
      <c r="N145" s="221"/>
      <c r="O145" s="221"/>
      <c r="P145" s="221"/>
      <c r="Q145" s="221"/>
      <c r="R145" s="222"/>
      <c r="S145" s="222"/>
      <c r="T145" s="222"/>
      <c r="U145" s="222"/>
      <c r="V145" s="222"/>
      <c r="W145" s="222"/>
      <c r="X145" s="222"/>
      <c r="Y145" s="222"/>
      <c r="Z145" s="212"/>
      <c r="AA145" s="212"/>
      <c r="AB145" s="212"/>
      <c r="AC145" s="212"/>
      <c r="AD145" s="212"/>
      <c r="AE145" s="212"/>
      <c r="AF145" s="212"/>
      <c r="AG145" s="212" t="s">
        <v>448</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2" x14ac:dyDescent="0.2">
      <c r="A146" s="219"/>
      <c r="B146" s="220"/>
      <c r="C146" s="249" t="s">
        <v>2524</v>
      </c>
      <c r="D146" s="226"/>
      <c r="E146" s="227">
        <v>34</v>
      </c>
      <c r="F146" s="222"/>
      <c r="G146" s="222"/>
      <c r="H146" s="222"/>
      <c r="I146" s="222"/>
      <c r="J146" s="222"/>
      <c r="K146" s="222"/>
      <c r="L146" s="222"/>
      <c r="M146" s="222"/>
      <c r="N146" s="221"/>
      <c r="O146" s="221"/>
      <c r="P146" s="221"/>
      <c r="Q146" s="221"/>
      <c r="R146" s="222"/>
      <c r="S146" s="222"/>
      <c r="T146" s="222"/>
      <c r="U146" s="222"/>
      <c r="V146" s="222"/>
      <c r="W146" s="222"/>
      <c r="X146" s="222"/>
      <c r="Y146" s="222"/>
      <c r="Z146" s="212"/>
      <c r="AA146" s="212"/>
      <c r="AB146" s="212"/>
      <c r="AC146" s="212"/>
      <c r="AD146" s="212"/>
      <c r="AE146" s="212"/>
      <c r="AF146" s="212"/>
      <c r="AG146" s="212" t="s">
        <v>288</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36">
        <v>50</v>
      </c>
      <c r="B147" s="237" t="s">
        <v>2525</v>
      </c>
      <c r="C147" s="247" t="s">
        <v>2526</v>
      </c>
      <c r="D147" s="238" t="s">
        <v>564</v>
      </c>
      <c r="E147" s="239">
        <v>36</v>
      </c>
      <c r="F147" s="240"/>
      <c r="G147" s="241">
        <f>ROUND(E147*F147,2)</f>
        <v>0</v>
      </c>
      <c r="H147" s="240"/>
      <c r="I147" s="241">
        <f>ROUND(E147*H147,2)</f>
        <v>0</v>
      </c>
      <c r="J147" s="240"/>
      <c r="K147" s="241">
        <f>ROUND(E147*J147,2)</f>
        <v>0</v>
      </c>
      <c r="L147" s="241">
        <v>21</v>
      </c>
      <c r="M147" s="241">
        <f>G147*(1+L147/100)</f>
        <v>0</v>
      </c>
      <c r="N147" s="239">
        <v>0.27811999999999998</v>
      </c>
      <c r="O147" s="239">
        <f>ROUND(E147*N147,2)</f>
        <v>10.01</v>
      </c>
      <c r="P147" s="239">
        <v>0</v>
      </c>
      <c r="Q147" s="239">
        <f>ROUND(E147*P147,2)</f>
        <v>0</v>
      </c>
      <c r="R147" s="241" t="s">
        <v>733</v>
      </c>
      <c r="S147" s="241" t="s">
        <v>280</v>
      </c>
      <c r="T147" s="242" t="s">
        <v>441</v>
      </c>
      <c r="U147" s="222">
        <v>0.75005999999999995</v>
      </c>
      <c r="V147" s="222">
        <f>ROUND(E147*U147,2)</f>
        <v>27</v>
      </c>
      <c r="W147" s="222"/>
      <c r="X147" s="222" t="s">
        <v>734</v>
      </c>
      <c r="Y147" s="222" t="s">
        <v>283</v>
      </c>
      <c r="Z147" s="212"/>
      <c r="AA147" s="212"/>
      <c r="AB147" s="212"/>
      <c r="AC147" s="212"/>
      <c r="AD147" s="212"/>
      <c r="AE147" s="212"/>
      <c r="AF147" s="212"/>
      <c r="AG147" s="212" t="s">
        <v>735</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2" x14ac:dyDescent="0.2">
      <c r="A148" s="219"/>
      <c r="B148" s="220"/>
      <c r="C148" s="264" t="s">
        <v>2527</v>
      </c>
      <c r="D148" s="256"/>
      <c r="E148" s="256"/>
      <c r="F148" s="256"/>
      <c r="G148" s="256"/>
      <c r="H148" s="222"/>
      <c r="I148" s="222"/>
      <c r="J148" s="222"/>
      <c r="K148" s="222"/>
      <c r="L148" s="222"/>
      <c r="M148" s="222"/>
      <c r="N148" s="221"/>
      <c r="O148" s="221"/>
      <c r="P148" s="221"/>
      <c r="Q148" s="221"/>
      <c r="R148" s="222"/>
      <c r="S148" s="222"/>
      <c r="T148" s="222"/>
      <c r="U148" s="222"/>
      <c r="V148" s="222"/>
      <c r="W148" s="222"/>
      <c r="X148" s="222"/>
      <c r="Y148" s="222"/>
      <c r="Z148" s="212"/>
      <c r="AA148" s="212"/>
      <c r="AB148" s="212"/>
      <c r="AC148" s="212"/>
      <c r="AD148" s="212"/>
      <c r="AE148" s="212"/>
      <c r="AF148" s="212"/>
      <c r="AG148" s="212" t="s">
        <v>448</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43" t="str">
        <f>C148</f>
        <v>montáž odvodňovacích žlabů a vpustí k odvodňovacím žlabům z polymerbetonu, včetně betonového lože popř. obetonování, s dodávkou žlabů a vpustí.</v>
      </c>
      <c r="BB148" s="212"/>
      <c r="BC148" s="212"/>
      <c r="BD148" s="212"/>
      <c r="BE148" s="212"/>
      <c r="BF148" s="212"/>
      <c r="BG148" s="212"/>
      <c r="BH148" s="212"/>
    </row>
    <row r="149" spans="1:60" outlineLevel="2" x14ac:dyDescent="0.2">
      <c r="A149" s="219"/>
      <c r="B149" s="220"/>
      <c r="C149" s="249" t="s">
        <v>2528</v>
      </c>
      <c r="D149" s="226"/>
      <c r="E149" s="227">
        <v>36</v>
      </c>
      <c r="F149" s="222"/>
      <c r="G149" s="222"/>
      <c r="H149" s="222"/>
      <c r="I149" s="222"/>
      <c r="J149" s="222"/>
      <c r="K149" s="222"/>
      <c r="L149" s="222"/>
      <c r="M149" s="222"/>
      <c r="N149" s="221"/>
      <c r="O149" s="221"/>
      <c r="P149" s="221"/>
      <c r="Q149" s="221"/>
      <c r="R149" s="222"/>
      <c r="S149" s="222"/>
      <c r="T149" s="222"/>
      <c r="U149" s="222"/>
      <c r="V149" s="222"/>
      <c r="W149" s="222"/>
      <c r="X149" s="222"/>
      <c r="Y149" s="222"/>
      <c r="Z149" s="212"/>
      <c r="AA149" s="212"/>
      <c r="AB149" s="212"/>
      <c r="AC149" s="212"/>
      <c r="AD149" s="212"/>
      <c r="AE149" s="212"/>
      <c r="AF149" s="212"/>
      <c r="AG149" s="212" t="s">
        <v>288</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ht="22.5" outlineLevel="1" x14ac:dyDescent="0.2">
      <c r="A150" s="236">
        <v>51</v>
      </c>
      <c r="B150" s="237" t="s">
        <v>2529</v>
      </c>
      <c r="C150" s="247" t="s">
        <v>2530</v>
      </c>
      <c r="D150" s="238" t="s">
        <v>492</v>
      </c>
      <c r="E150" s="239">
        <v>2</v>
      </c>
      <c r="F150" s="240"/>
      <c r="G150" s="241">
        <f>ROUND(E150*F150,2)</f>
        <v>0</v>
      </c>
      <c r="H150" s="240"/>
      <c r="I150" s="241">
        <f>ROUND(E150*H150,2)</f>
        <v>0</v>
      </c>
      <c r="J150" s="240"/>
      <c r="K150" s="241">
        <f>ROUND(E150*J150,2)</f>
        <v>0</v>
      </c>
      <c r="L150" s="241">
        <v>21</v>
      </c>
      <c r="M150" s="241">
        <f>G150*(1+L150/100)</f>
        <v>0</v>
      </c>
      <c r="N150" s="239">
        <v>0.16372999999999999</v>
      </c>
      <c r="O150" s="239">
        <f>ROUND(E150*N150,2)</f>
        <v>0.33</v>
      </c>
      <c r="P150" s="239">
        <v>0</v>
      </c>
      <c r="Q150" s="239">
        <f>ROUND(E150*P150,2)</f>
        <v>0</v>
      </c>
      <c r="R150" s="241" t="s">
        <v>733</v>
      </c>
      <c r="S150" s="241" t="s">
        <v>280</v>
      </c>
      <c r="T150" s="242" t="s">
        <v>441</v>
      </c>
      <c r="U150" s="222">
        <v>0.67952000000000001</v>
      </c>
      <c r="V150" s="222">
        <f>ROUND(E150*U150,2)</f>
        <v>1.36</v>
      </c>
      <c r="W150" s="222"/>
      <c r="X150" s="222" t="s">
        <v>734</v>
      </c>
      <c r="Y150" s="222" t="s">
        <v>283</v>
      </c>
      <c r="Z150" s="212"/>
      <c r="AA150" s="212"/>
      <c r="AB150" s="212"/>
      <c r="AC150" s="212"/>
      <c r="AD150" s="212"/>
      <c r="AE150" s="212"/>
      <c r="AF150" s="212"/>
      <c r="AG150" s="212" t="s">
        <v>735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2.5" outlineLevel="2" x14ac:dyDescent="0.2">
      <c r="A151" s="219"/>
      <c r="B151" s="220"/>
      <c r="C151" s="264" t="s">
        <v>2527</v>
      </c>
      <c r="D151" s="256"/>
      <c r="E151" s="256"/>
      <c r="F151" s="256"/>
      <c r="G151" s="256"/>
      <c r="H151" s="222"/>
      <c r="I151" s="222"/>
      <c r="J151" s="222"/>
      <c r="K151" s="222"/>
      <c r="L151" s="222"/>
      <c r="M151" s="222"/>
      <c r="N151" s="221"/>
      <c r="O151" s="221"/>
      <c r="P151" s="221"/>
      <c r="Q151" s="221"/>
      <c r="R151" s="222"/>
      <c r="S151" s="222"/>
      <c r="T151" s="222"/>
      <c r="U151" s="222"/>
      <c r="V151" s="222"/>
      <c r="W151" s="222"/>
      <c r="X151" s="222"/>
      <c r="Y151" s="222"/>
      <c r="Z151" s="212"/>
      <c r="AA151" s="212"/>
      <c r="AB151" s="212"/>
      <c r="AC151" s="212"/>
      <c r="AD151" s="212"/>
      <c r="AE151" s="212"/>
      <c r="AF151" s="212"/>
      <c r="AG151" s="212" t="s">
        <v>448</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43" t="str">
        <f>C151</f>
        <v>montáž odvodňovacích žlabů a vpustí k odvodňovacím žlabům z polymerbetonu, včetně betonového lože popř. obetonování, s dodávkou žlabů a vpustí.</v>
      </c>
      <c r="BB151" s="212"/>
      <c r="BC151" s="212"/>
      <c r="BD151" s="212"/>
      <c r="BE151" s="212"/>
      <c r="BF151" s="212"/>
      <c r="BG151" s="212"/>
      <c r="BH151" s="212"/>
    </row>
    <row r="152" spans="1:60" ht="22.5" outlineLevel="1" x14ac:dyDescent="0.2">
      <c r="A152" s="257">
        <v>52</v>
      </c>
      <c r="B152" s="258" t="s">
        <v>2531</v>
      </c>
      <c r="C152" s="265" t="s">
        <v>2532</v>
      </c>
      <c r="D152" s="259" t="s">
        <v>492</v>
      </c>
      <c r="E152" s="260">
        <v>44</v>
      </c>
      <c r="F152" s="261"/>
      <c r="G152" s="262">
        <f>ROUND(E152*F152,2)</f>
        <v>0</v>
      </c>
      <c r="H152" s="261"/>
      <c r="I152" s="262">
        <f>ROUND(E152*H152,2)</f>
        <v>0</v>
      </c>
      <c r="J152" s="261"/>
      <c r="K152" s="262">
        <f>ROUND(E152*J152,2)</f>
        <v>0</v>
      </c>
      <c r="L152" s="262">
        <v>21</v>
      </c>
      <c r="M152" s="262">
        <f>G152*(1+L152/100)</f>
        <v>0</v>
      </c>
      <c r="N152" s="260">
        <v>8.0000000000000002E-3</v>
      </c>
      <c r="O152" s="260">
        <f>ROUND(E152*N152,2)</f>
        <v>0.35</v>
      </c>
      <c r="P152" s="260">
        <v>0</v>
      </c>
      <c r="Q152" s="260">
        <f>ROUND(E152*P152,2)</f>
        <v>0</v>
      </c>
      <c r="R152" s="262" t="s">
        <v>889</v>
      </c>
      <c r="S152" s="262" t="s">
        <v>280</v>
      </c>
      <c r="T152" s="263" t="s">
        <v>441</v>
      </c>
      <c r="U152" s="222">
        <v>0</v>
      </c>
      <c r="V152" s="222">
        <f>ROUND(E152*U152,2)</f>
        <v>0</v>
      </c>
      <c r="W152" s="222"/>
      <c r="X152" s="222" t="s">
        <v>831</v>
      </c>
      <c r="Y152" s="222" t="s">
        <v>283</v>
      </c>
      <c r="Z152" s="212"/>
      <c r="AA152" s="212"/>
      <c r="AB152" s="212"/>
      <c r="AC152" s="212"/>
      <c r="AD152" s="212"/>
      <c r="AE152" s="212"/>
      <c r="AF152" s="212"/>
      <c r="AG152" s="212" t="s">
        <v>832</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36">
        <v>53</v>
      </c>
      <c r="B153" s="237" t="s">
        <v>2533</v>
      </c>
      <c r="C153" s="247" t="s">
        <v>2534</v>
      </c>
      <c r="D153" s="238" t="s">
        <v>439</v>
      </c>
      <c r="E153" s="239">
        <v>34.340000000000003</v>
      </c>
      <c r="F153" s="240"/>
      <c r="G153" s="241">
        <f>ROUND(E153*F153,2)</f>
        <v>0</v>
      </c>
      <c r="H153" s="240"/>
      <c r="I153" s="241">
        <f>ROUND(E153*H153,2)</f>
        <v>0</v>
      </c>
      <c r="J153" s="240"/>
      <c r="K153" s="241">
        <f>ROUND(E153*J153,2)</f>
        <v>0</v>
      </c>
      <c r="L153" s="241">
        <v>21</v>
      </c>
      <c r="M153" s="241">
        <f>G153*(1+L153/100)</f>
        <v>0</v>
      </c>
      <c r="N153" s="239">
        <v>0.17244999999999999</v>
      </c>
      <c r="O153" s="239">
        <f>ROUND(E153*N153,2)</f>
        <v>5.92</v>
      </c>
      <c r="P153" s="239">
        <v>0</v>
      </c>
      <c r="Q153" s="239">
        <f>ROUND(E153*P153,2)</f>
        <v>0</v>
      </c>
      <c r="R153" s="241" t="s">
        <v>889</v>
      </c>
      <c r="S153" s="241" t="s">
        <v>280</v>
      </c>
      <c r="T153" s="242" t="s">
        <v>441</v>
      </c>
      <c r="U153" s="222">
        <v>0</v>
      </c>
      <c r="V153" s="222">
        <f>ROUND(E153*U153,2)</f>
        <v>0</v>
      </c>
      <c r="W153" s="222"/>
      <c r="X153" s="222" t="s">
        <v>831</v>
      </c>
      <c r="Y153" s="222" t="s">
        <v>283</v>
      </c>
      <c r="Z153" s="212"/>
      <c r="AA153" s="212"/>
      <c r="AB153" s="212"/>
      <c r="AC153" s="212"/>
      <c r="AD153" s="212"/>
      <c r="AE153" s="212"/>
      <c r="AF153" s="212"/>
      <c r="AG153" s="212" t="s">
        <v>832</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2" x14ac:dyDescent="0.2">
      <c r="A154" s="219"/>
      <c r="B154" s="220"/>
      <c r="C154" s="249" t="s">
        <v>2535</v>
      </c>
      <c r="D154" s="226"/>
      <c r="E154" s="227">
        <v>34.340000000000003</v>
      </c>
      <c r="F154" s="222"/>
      <c r="G154" s="222"/>
      <c r="H154" s="222"/>
      <c r="I154" s="222"/>
      <c r="J154" s="222"/>
      <c r="K154" s="222"/>
      <c r="L154" s="222"/>
      <c r="M154" s="222"/>
      <c r="N154" s="221"/>
      <c r="O154" s="221"/>
      <c r="P154" s="221"/>
      <c r="Q154" s="221"/>
      <c r="R154" s="222"/>
      <c r="S154" s="222"/>
      <c r="T154" s="222"/>
      <c r="U154" s="222"/>
      <c r="V154" s="222"/>
      <c r="W154" s="222"/>
      <c r="X154" s="222"/>
      <c r="Y154" s="222"/>
      <c r="Z154" s="212"/>
      <c r="AA154" s="212"/>
      <c r="AB154" s="212"/>
      <c r="AC154" s="212"/>
      <c r="AD154" s="212"/>
      <c r="AE154" s="212"/>
      <c r="AF154" s="212"/>
      <c r="AG154" s="212" t="s">
        <v>288</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57">
        <v>54</v>
      </c>
      <c r="B155" s="258" t="s">
        <v>2536</v>
      </c>
      <c r="C155" s="265" t="s">
        <v>2537</v>
      </c>
      <c r="D155" s="259" t="s">
        <v>492</v>
      </c>
      <c r="E155" s="260">
        <v>142</v>
      </c>
      <c r="F155" s="261"/>
      <c r="G155" s="262">
        <f>ROUND(E155*F155,2)</f>
        <v>0</v>
      </c>
      <c r="H155" s="261"/>
      <c r="I155" s="262">
        <f>ROUND(E155*H155,2)</f>
        <v>0</v>
      </c>
      <c r="J155" s="261"/>
      <c r="K155" s="262">
        <f>ROUND(E155*J155,2)</f>
        <v>0</v>
      </c>
      <c r="L155" s="262">
        <v>21</v>
      </c>
      <c r="M155" s="262">
        <f>G155*(1+L155/100)</f>
        <v>0</v>
      </c>
      <c r="N155" s="260">
        <v>2.8000000000000001E-2</v>
      </c>
      <c r="O155" s="260">
        <f>ROUND(E155*N155,2)</f>
        <v>3.98</v>
      </c>
      <c r="P155" s="260">
        <v>0</v>
      </c>
      <c r="Q155" s="260">
        <f>ROUND(E155*P155,2)</f>
        <v>0</v>
      </c>
      <c r="R155" s="262" t="s">
        <v>889</v>
      </c>
      <c r="S155" s="262" t="s">
        <v>280</v>
      </c>
      <c r="T155" s="263" t="s">
        <v>441</v>
      </c>
      <c r="U155" s="222">
        <v>0</v>
      </c>
      <c r="V155" s="222">
        <f>ROUND(E155*U155,2)</f>
        <v>0</v>
      </c>
      <c r="W155" s="222"/>
      <c r="X155" s="222" t="s">
        <v>831</v>
      </c>
      <c r="Y155" s="222" t="s">
        <v>283</v>
      </c>
      <c r="Z155" s="212"/>
      <c r="AA155" s="212"/>
      <c r="AB155" s="212"/>
      <c r="AC155" s="212"/>
      <c r="AD155" s="212"/>
      <c r="AE155" s="212"/>
      <c r="AF155" s="212"/>
      <c r="AG155" s="212" t="s">
        <v>832</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x14ac:dyDescent="0.2">
      <c r="A156" s="229" t="s">
        <v>275</v>
      </c>
      <c r="B156" s="230" t="s">
        <v>156</v>
      </c>
      <c r="C156" s="246" t="s">
        <v>157</v>
      </c>
      <c r="D156" s="231"/>
      <c r="E156" s="232"/>
      <c r="F156" s="233"/>
      <c r="G156" s="233">
        <f>SUMIF(AG157:AG158,"&lt;&gt;NOR",G157:G158)</f>
        <v>0</v>
      </c>
      <c r="H156" s="233"/>
      <c r="I156" s="233">
        <f>SUM(I157:I158)</f>
        <v>0</v>
      </c>
      <c r="J156" s="233"/>
      <c r="K156" s="233">
        <f>SUM(K157:K158)</f>
        <v>0</v>
      </c>
      <c r="L156" s="233"/>
      <c r="M156" s="233">
        <f>SUM(M157:M158)</f>
        <v>0</v>
      </c>
      <c r="N156" s="232"/>
      <c r="O156" s="232">
        <f>SUM(O157:O158)</f>
        <v>3.96</v>
      </c>
      <c r="P156" s="232"/>
      <c r="Q156" s="232">
        <f>SUM(Q157:Q158)</f>
        <v>0</v>
      </c>
      <c r="R156" s="233"/>
      <c r="S156" s="233"/>
      <c r="T156" s="234"/>
      <c r="U156" s="228"/>
      <c r="V156" s="228">
        <f>SUM(V157:V158)</f>
        <v>122.54</v>
      </c>
      <c r="W156" s="228"/>
      <c r="X156" s="228"/>
      <c r="Y156" s="228"/>
      <c r="AG156" t="s">
        <v>276</v>
      </c>
    </row>
    <row r="157" spans="1:60" outlineLevel="1" x14ac:dyDescent="0.2">
      <c r="A157" s="236">
        <v>55</v>
      </c>
      <c r="B157" s="237" t="s">
        <v>2235</v>
      </c>
      <c r="C157" s="247" t="s">
        <v>2236</v>
      </c>
      <c r="D157" s="238" t="s">
        <v>439</v>
      </c>
      <c r="E157" s="239">
        <v>63.99</v>
      </c>
      <c r="F157" s="240"/>
      <c r="G157" s="241">
        <f>ROUND(E157*F157,2)</f>
        <v>0</v>
      </c>
      <c r="H157" s="240"/>
      <c r="I157" s="241">
        <f>ROUND(E157*H157,2)</f>
        <v>0</v>
      </c>
      <c r="J157" s="240"/>
      <c r="K157" s="241">
        <f>ROUND(E157*J157,2)</f>
        <v>0</v>
      </c>
      <c r="L157" s="241">
        <v>21</v>
      </c>
      <c r="M157" s="241">
        <f>G157*(1+L157/100)</f>
        <v>0</v>
      </c>
      <c r="N157" s="239">
        <v>6.1890000000000001E-2</v>
      </c>
      <c r="O157" s="239">
        <f>ROUND(E157*N157,2)</f>
        <v>3.96</v>
      </c>
      <c r="P157" s="239">
        <v>0</v>
      </c>
      <c r="Q157" s="239">
        <f>ROUND(E157*P157,2)</f>
        <v>0</v>
      </c>
      <c r="R157" s="241" t="s">
        <v>472</v>
      </c>
      <c r="S157" s="241" t="s">
        <v>280</v>
      </c>
      <c r="T157" s="242" t="s">
        <v>441</v>
      </c>
      <c r="U157" s="222">
        <v>1.915</v>
      </c>
      <c r="V157" s="222">
        <f>ROUND(E157*U157,2)</f>
        <v>122.54</v>
      </c>
      <c r="W157" s="222"/>
      <c r="X157" s="222" t="s">
        <v>399</v>
      </c>
      <c r="Y157" s="222" t="s">
        <v>283</v>
      </c>
      <c r="Z157" s="212"/>
      <c r="AA157" s="212"/>
      <c r="AB157" s="212"/>
      <c r="AC157" s="212"/>
      <c r="AD157" s="212"/>
      <c r="AE157" s="212"/>
      <c r="AF157" s="212"/>
      <c r="AG157" s="212" t="s">
        <v>400</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
      <c r="A158" s="219"/>
      <c r="B158" s="220"/>
      <c r="C158" s="249" t="s">
        <v>2538</v>
      </c>
      <c r="D158" s="226"/>
      <c r="E158" s="227">
        <v>63.99</v>
      </c>
      <c r="F158" s="222"/>
      <c r="G158" s="222"/>
      <c r="H158" s="222"/>
      <c r="I158" s="222"/>
      <c r="J158" s="222"/>
      <c r="K158" s="222"/>
      <c r="L158" s="222"/>
      <c r="M158" s="222"/>
      <c r="N158" s="221"/>
      <c r="O158" s="221"/>
      <c r="P158" s="221"/>
      <c r="Q158" s="221"/>
      <c r="R158" s="222"/>
      <c r="S158" s="222"/>
      <c r="T158" s="222"/>
      <c r="U158" s="222"/>
      <c r="V158" s="222"/>
      <c r="W158" s="222"/>
      <c r="X158" s="222"/>
      <c r="Y158" s="222"/>
      <c r="Z158" s="212"/>
      <c r="AA158" s="212"/>
      <c r="AB158" s="212"/>
      <c r="AC158" s="212"/>
      <c r="AD158" s="212"/>
      <c r="AE158" s="212"/>
      <c r="AF158" s="212"/>
      <c r="AG158" s="212" t="s">
        <v>288</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x14ac:dyDescent="0.2">
      <c r="A159" s="229" t="s">
        <v>275</v>
      </c>
      <c r="B159" s="230" t="s">
        <v>158</v>
      </c>
      <c r="C159" s="246" t="s">
        <v>159</v>
      </c>
      <c r="D159" s="231"/>
      <c r="E159" s="232"/>
      <c r="F159" s="233"/>
      <c r="G159" s="233">
        <f>SUMIF(AG160:AG168,"&lt;&gt;NOR",G160:G168)</f>
        <v>0</v>
      </c>
      <c r="H159" s="233"/>
      <c r="I159" s="233">
        <f>SUM(I160:I168)</f>
        <v>0</v>
      </c>
      <c r="J159" s="233"/>
      <c r="K159" s="233">
        <f>SUM(K160:K168)</f>
        <v>0</v>
      </c>
      <c r="L159" s="233"/>
      <c r="M159" s="233">
        <f>SUM(M160:M168)</f>
        <v>0</v>
      </c>
      <c r="N159" s="232"/>
      <c r="O159" s="232">
        <f>SUM(O160:O168)</f>
        <v>0.12</v>
      </c>
      <c r="P159" s="232"/>
      <c r="Q159" s="232">
        <f>SUM(Q160:Q168)</f>
        <v>0</v>
      </c>
      <c r="R159" s="233"/>
      <c r="S159" s="233"/>
      <c r="T159" s="234"/>
      <c r="U159" s="228"/>
      <c r="V159" s="228">
        <f>SUM(V160:V168)</f>
        <v>1.38</v>
      </c>
      <c r="W159" s="228"/>
      <c r="X159" s="228"/>
      <c r="Y159" s="228"/>
      <c r="AG159" t="s">
        <v>276</v>
      </c>
    </row>
    <row r="160" spans="1:60" outlineLevel="1" x14ac:dyDescent="0.2">
      <c r="A160" s="236">
        <v>56</v>
      </c>
      <c r="B160" s="237" t="s">
        <v>2539</v>
      </c>
      <c r="C160" s="247" t="s">
        <v>2540</v>
      </c>
      <c r="D160" s="238" t="s">
        <v>439</v>
      </c>
      <c r="E160" s="239">
        <v>11</v>
      </c>
      <c r="F160" s="240"/>
      <c r="G160" s="241">
        <f>ROUND(E160*F160,2)</f>
        <v>0</v>
      </c>
      <c r="H160" s="240"/>
      <c r="I160" s="241">
        <f>ROUND(E160*H160,2)</f>
        <v>0</v>
      </c>
      <c r="J160" s="240"/>
      <c r="K160" s="241">
        <f>ROUND(E160*J160,2)</f>
        <v>0</v>
      </c>
      <c r="L160" s="241">
        <v>21</v>
      </c>
      <c r="M160" s="241">
        <f>G160*(1+L160/100)</f>
        <v>0</v>
      </c>
      <c r="N160" s="239">
        <v>2.5999999999999998E-4</v>
      </c>
      <c r="O160" s="239">
        <f>ROUND(E160*N160,2)</f>
        <v>0</v>
      </c>
      <c r="P160" s="239">
        <v>0</v>
      </c>
      <c r="Q160" s="239">
        <f>ROUND(E160*P160,2)</f>
        <v>0</v>
      </c>
      <c r="R160" s="241" t="s">
        <v>472</v>
      </c>
      <c r="S160" s="241" t="s">
        <v>280</v>
      </c>
      <c r="T160" s="242" t="s">
        <v>441</v>
      </c>
      <c r="U160" s="222">
        <v>0.09</v>
      </c>
      <c r="V160" s="222">
        <f>ROUND(E160*U160,2)</f>
        <v>0.99</v>
      </c>
      <c r="W160" s="222"/>
      <c r="X160" s="222" t="s">
        <v>399</v>
      </c>
      <c r="Y160" s="222" t="s">
        <v>283</v>
      </c>
      <c r="Z160" s="212"/>
      <c r="AA160" s="212"/>
      <c r="AB160" s="212"/>
      <c r="AC160" s="212"/>
      <c r="AD160" s="212"/>
      <c r="AE160" s="212"/>
      <c r="AF160" s="212"/>
      <c r="AG160" s="212" t="s">
        <v>400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64" t="s">
        <v>2541</v>
      </c>
      <c r="D161" s="256"/>
      <c r="E161" s="256"/>
      <c r="F161" s="256"/>
      <c r="G161" s="256"/>
      <c r="H161" s="222"/>
      <c r="I161" s="222"/>
      <c r="J161" s="222"/>
      <c r="K161" s="222"/>
      <c r="L161" s="222"/>
      <c r="M161" s="222"/>
      <c r="N161" s="221"/>
      <c r="O161" s="221"/>
      <c r="P161" s="221"/>
      <c r="Q161" s="221"/>
      <c r="R161" s="222"/>
      <c r="S161" s="222"/>
      <c r="T161" s="222"/>
      <c r="U161" s="222"/>
      <c r="V161" s="222"/>
      <c r="W161" s="222"/>
      <c r="X161" s="222"/>
      <c r="Y161" s="222"/>
      <c r="Z161" s="212"/>
      <c r="AA161" s="212"/>
      <c r="AB161" s="212"/>
      <c r="AC161" s="212"/>
      <c r="AD161" s="212"/>
      <c r="AE161" s="212"/>
      <c r="AF161" s="212"/>
      <c r="AG161" s="212" t="s">
        <v>448</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49" t="s">
        <v>2542</v>
      </c>
      <c r="D162" s="226"/>
      <c r="E162" s="227">
        <v>11</v>
      </c>
      <c r="F162" s="222"/>
      <c r="G162" s="222"/>
      <c r="H162" s="222"/>
      <c r="I162" s="222"/>
      <c r="J162" s="222"/>
      <c r="K162" s="222"/>
      <c r="L162" s="222"/>
      <c r="M162" s="222"/>
      <c r="N162" s="221"/>
      <c r="O162" s="221"/>
      <c r="P162" s="221"/>
      <c r="Q162" s="221"/>
      <c r="R162" s="222"/>
      <c r="S162" s="222"/>
      <c r="T162" s="222"/>
      <c r="U162" s="222"/>
      <c r="V162" s="222"/>
      <c r="W162" s="222"/>
      <c r="X162" s="222"/>
      <c r="Y162" s="222"/>
      <c r="Z162" s="212"/>
      <c r="AA162" s="212"/>
      <c r="AB162" s="212"/>
      <c r="AC162" s="212"/>
      <c r="AD162" s="212"/>
      <c r="AE162" s="212"/>
      <c r="AF162" s="212"/>
      <c r="AG162" s="212" t="s">
        <v>288</v>
      </c>
      <c r="AH162" s="212">
        <v>0</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ht="22.5" outlineLevel="1" x14ac:dyDescent="0.2">
      <c r="A163" s="236">
        <v>57</v>
      </c>
      <c r="B163" s="237" t="s">
        <v>2543</v>
      </c>
      <c r="C163" s="247" t="s">
        <v>2544</v>
      </c>
      <c r="D163" s="238" t="s">
        <v>439</v>
      </c>
      <c r="E163" s="239">
        <v>1.3125</v>
      </c>
      <c r="F163" s="240"/>
      <c r="G163" s="241">
        <f>ROUND(E163*F163,2)</f>
        <v>0</v>
      </c>
      <c r="H163" s="240"/>
      <c r="I163" s="241">
        <f>ROUND(E163*H163,2)</f>
        <v>0</v>
      </c>
      <c r="J163" s="240"/>
      <c r="K163" s="241">
        <f>ROUND(E163*J163,2)</f>
        <v>0</v>
      </c>
      <c r="L163" s="241">
        <v>21</v>
      </c>
      <c r="M163" s="241">
        <f>G163*(1+L163/100)</f>
        <v>0</v>
      </c>
      <c r="N163" s="239">
        <v>8.8319999999999996E-2</v>
      </c>
      <c r="O163" s="239">
        <f>ROUND(E163*N163,2)</f>
        <v>0.12</v>
      </c>
      <c r="P163" s="239">
        <v>0</v>
      </c>
      <c r="Q163" s="239">
        <f>ROUND(E163*P163,2)</f>
        <v>0</v>
      </c>
      <c r="R163" s="241" t="s">
        <v>472</v>
      </c>
      <c r="S163" s="241" t="s">
        <v>280</v>
      </c>
      <c r="T163" s="242" t="s">
        <v>441</v>
      </c>
      <c r="U163" s="222">
        <v>0.29799999999999999</v>
      </c>
      <c r="V163" s="222">
        <f>ROUND(E163*U163,2)</f>
        <v>0.39</v>
      </c>
      <c r="W163" s="222"/>
      <c r="X163" s="222" t="s">
        <v>399</v>
      </c>
      <c r="Y163" s="222" t="s">
        <v>283</v>
      </c>
      <c r="Z163" s="212"/>
      <c r="AA163" s="212"/>
      <c r="AB163" s="212"/>
      <c r="AC163" s="212"/>
      <c r="AD163" s="212"/>
      <c r="AE163" s="212"/>
      <c r="AF163" s="212"/>
      <c r="AG163" s="212" t="s">
        <v>400</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
      <c r="A164" s="219"/>
      <c r="B164" s="220"/>
      <c r="C164" s="264" t="s">
        <v>2545</v>
      </c>
      <c r="D164" s="256"/>
      <c r="E164" s="256"/>
      <c r="F164" s="256"/>
      <c r="G164" s="256"/>
      <c r="H164" s="222"/>
      <c r="I164" s="222"/>
      <c r="J164" s="222"/>
      <c r="K164" s="222"/>
      <c r="L164" s="222"/>
      <c r="M164" s="222"/>
      <c r="N164" s="221"/>
      <c r="O164" s="221"/>
      <c r="P164" s="221"/>
      <c r="Q164" s="221"/>
      <c r="R164" s="222"/>
      <c r="S164" s="222"/>
      <c r="T164" s="222"/>
      <c r="U164" s="222"/>
      <c r="V164" s="222"/>
      <c r="W164" s="222"/>
      <c r="X164" s="222"/>
      <c r="Y164" s="222"/>
      <c r="Z164" s="212"/>
      <c r="AA164" s="212"/>
      <c r="AB164" s="212"/>
      <c r="AC164" s="212"/>
      <c r="AD164" s="212"/>
      <c r="AE164" s="212"/>
      <c r="AF164" s="212"/>
      <c r="AG164" s="212" t="s">
        <v>448</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49" t="s">
        <v>2546</v>
      </c>
      <c r="D165" s="226"/>
      <c r="E165" s="227"/>
      <c r="F165" s="222"/>
      <c r="G165" s="222"/>
      <c r="H165" s="222"/>
      <c r="I165" s="222"/>
      <c r="J165" s="222"/>
      <c r="K165" s="222"/>
      <c r="L165" s="222"/>
      <c r="M165" s="222"/>
      <c r="N165" s="221"/>
      <c r="O165" s="221"/>
      <c r="P165" s="221"/>
      <c r="Q165" s="221"/>
      <c r="R165" s="222"/>
      <c r="S165" s="222"/>
      <c r="T165" s="222"/>
      <c r="U165" s="222"/>
      <c r="V165" s="222"/>
      <c r="W165" s="222"/>
      <c r="X165" s="222"/>
      <c r="Y165" s="222"/>
      <c r="Z165" s="212"/>
      <c r="AA165" s="212"/>
      <c r="AB165" s="212"/>
      <c r="AC165" s="212"/>
      <c r="AD165" s="212"/>
      <c r="AE165" s="212"/>
      <c r="AF165" s="212"/>
      <c r="AG165" s="212" t="s">
        <v>288</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49" t="s">
        <v>2547</v>
      </c>
      <c r="D166" s="226"/>
      <c r="E166" s="227"/>
      <c r="F166" s="222"/>
      <c r="G166" s="222"/>
      <c r="H166" s="222"/>
      <c r="I166" s="222"/>
      <c r="J166" s="222"/>
      <c r="K166" s="222"/>
      <c r="L166" s="222"/>
      <c r="M166" s="222"/>
      <c r="N166" s="221"/>
      <c r="O166" s="221"/>
      <c r="P166" s="221"/>
      <c r="Q166" s="221"/>
      <c r="R166" s="222"/>
      <c r="S166" s="222"/>
      <c r="T166" s="222"/>
      <c r="U166" s="222"/>
      <c r="V166" s="222"/>
      <c r="W166" s="222"/>
      <c r="X166" s="222"/>
      <c r="Y166" s="222"/>
      <c r="Z166" s="212"/>
      <c r="AA166" s="212"/>
      <c r="AB166" s="212"/>
      <c r="AC166" s="212"/>
      <c r="AD166" s="212"/>
      <c r="AE166" s="212"/>
      <c r="AF166" s="212"/>
      <c r="AG166" s="212" t="s">
        <v>288</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49" t="s">
        <v>2548</v>
      </c>
      <c r="D167" s="226"/>
      <c r="E167" s="227"/>
      <c r="F167" s="222"/>
      <c r="G167" s="222"/>
      <c r="H167" s="222"/>
      <c r="I167" s="222"/>
      <c r="J167" s="222"/>
      <c r="K167" s="222"/>
      <c r="L167" s="222"/>
      <c r="M167" s="222"/>
      <c r="N167" s="221"/>
      <c r="O167" s="221"/>
      <c r="P167" s="221"/>
      <c r="Q167" s="221"/>
      <c r="R167" s="222"/>
      <c r="S167" s="222"/>
      <c r="T167" s="222"/>
      <c r="U167" s="222"/>
      <c r="V167" s="222"/>
      <c r="W167" s="222"/>
      <c r="X167" s="222"/>
      <c r="Y167" s="222"/>
      <c r="Z167" s="212"/>
      <c r="AA167" s="212"/>
      <c r="AB167" s="212"/>
      <c r="AC167" s="212"/>
      <c r="AD167" s="212"/>
      <c r="AE167" s="212"/>
      <c r="AF167" s="212"/>
      <c r="AG167" s="212" t="s">
        <v>288</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3" x14ac:dyDescent="0.2">
      <c r="A168" s="219"/>
      <c r="B168" s="220"/>
      <c r="C168" s="249" t="s">
        <v>2549</v>
      </c>
      <c r="D168" s="226"/>
      <c r="E168" s="227">
        <v>1.3125</v>
      </c>
      <c r="F168" s="222"/>
      <c r="G168" s="222"/>
      <c r="H168" s="222"/>
      <c r="I168" s="222"/>
      <c r="J168" s="222"/>
      <c r="K168" s="222"/>
      <c r="L168" s="222"/>
      <c r="M168" s="222"/>
      <c r="N168" s="221"/>
      <c r="O168" s="221"/>
      <c r="P168" s="221"/>
      <c r="Q168" s="221"/>
      <c r="R168" s="222"/>
      <c r="S168" s="222"/>
      <c r="T168" s="222"/>
      <c r="U168" s="222"/>
      <c r="V168" s="222"/>
      <c r="W168" s="222"/>
      <c r="X168" s="222"/>
      <c r="Y168" s="222"/>
      <c r="Z168" s="212"/>
      <c r="AA168" s="212"/>
      <c r="AB168" s="212"/>
      <c r="AC168" s="212"/>
      <c r="AD168" s="212"/>
      <c r="AE168" s="212"/>
      <c r="AF168" s="212"/>
      <c r="AG168" s="212" t="s">
        <v>288</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x14ac:dyDescent="0.2">
      <c r="A169" s="229" t="s">
        <v>275</v>
      </c>
      <c r="B169" s="230" t="s">
        <v>162</v>
      </c>
      <c r="C169" s="246" t="s">
        <v>163</v>
      </c>
      <c r="D169" s="231"/>
      <c r="E169" s="232"/>
      <c r="F169" s="233"/>
      <c r="G169" s="233">
        <f>SUMIF(AG170:AG181,"&lt;&gt;NOR",G170:G181)</f>
        <v>0</v>
      </c>
      <c r="H169" s="233"/>
      <c r="I169" s="233">
        <f>SUM(I170:I181)</f>
        <v>0</v>
      </c>
      <c r="J169" s="233"/>
      <c r="K169" s="233">
        <f>SUM(K170:K181)</f>
        <v>0</v>
      </c>
      <c r="L169" s="233"/>
      <c r="M169" s="233">
        <f>SUM(M170:M181)</f>
        <v>0</v>
      </c>
      <c r="N169" s="232"/>
      <c r="O169" s="232">
        <f>SUM(O170:O181)</f>
        <v>0.09</v>
      </c>
      <c r="P169" s="232"/>
      <c r="Q169" s="232">
        <f>SUM(Q170:Q181)</f>
        <v>0</v>
      </c>
      <c r="R169" s="233"/>
      <c r="S169" s="233"/>
      <c r="T169" s="234"/>
      <c r="U169" s="228"/>
      <c r="V169" s="228">
        <f>SUM(V170:V181)</f>
        <v>6.4399999999999995</v>
      </c>
      <c r="W169" s="228"/>
      <c r="X169" s="228"/>
      <c r="Y169" s="228"/>
      <c r="AG169" t="s">
        <v>276</v>
      </c>
    </row>
    <row r="170" spans="1:60" outlineLevel="1" x14ac:dyDescent="0.2">
      <c r="A170" s="236">
        <v>58</v>
      </c>
      <c r="B170" s="237" t="s">
        <v>2550</v>
      </c>
      <c r="C170" s="247" t="s">
        <v>2551</v>
      </c>
      <c r="D170" s="238" t="s">
        <v>564</v>
      </c>
      <c r="E170" s="239">
        <v>15</v>
      </c>
      <c r="F170" s="240"/>
      <c r="G170" s="241">
        <f>ROUND(E170*F170,2)</f>
        <v>0</v>
      </c>
      <c r="H170" s="240"/>
      <c r="I170" s="241">
        <f>ROUND(E170*H170,2)</f>
        <v>0</v>
      </c>
      <c r="J170" s="240"/>
      <c r="K170" s="241">
        <f>ROUND(E170*J170,2)</f>
        <v>0</v>
      </c>
      <c r="L170" s="241">
        <v>21</v>
      </c>
      <c r="M170" s="241">
        <f>G170*(1+L170/100)</f>
        <v>0</v>
      </c>
      <c r="N170" s="239">
        <v>1.0000000000000001E-5</v>
      </c>
      <c r="O170" s="239">
        <f>ROUND(E170*N170,2)</f>
        <v>0</v>
      </c>
      <c r="P170" s="239">
        <v>0</v>
      </c>
      <c r="Q170" s="239">
        <f>ROUND(E170*P170,2)</f>
        <v>0</v>
      </c>
      <c r="R170" s="241" t="s">
        <v>2407</v>
      </c>
      <c r="S170" s="241" t="s">
        <v>584</v>
      </c>
      <c r="T170" s="242" t="s">
        <v>597</v>
      </c>
      <c r="U170" s="222">
        <v>0.24</v>
      </c>
      <c r="V170" s="222">
        <f>ROUND(E170*U170,2)</f>
        <v>3.6</v>
      </c>
      <c r="W170" s="222"/>
      <c r="X170" s="222" t="s">
        <v>399</v>
      </c>
      <c r="Y170" s="222" t="s">
        <v>283</v>
      </c>
      <c r="Z170" s="212"/>
      <c r="AA170" s="212"/>
      <c r="AB170" s="212"/>
      <c r="AC170" s="212"/>
      <c r="AD170" s="212"/>
      <c r="AE170" s="212"/>
      <c r="AF170" s="212"/>
      <c r="AG170" s="212" t="s">
        <v>400</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49" t="s">
        <v>2552</v>
      </c>
      <c r="D171" s="226"/>
      <c r="E171" s="227">
        <v>15</v>
      </c>
      <c r="F171" s="222"/>
      <c r="G171" s="222"/>
      <c r="H171" s="222"/>
      <c r="I171" s="222"/>
      <c r="J171" s="222"/>
      <c r="K171" s="222"/>
      <c r="L171" s="222"/>
      <c r="M171" s="222"/>
      <c r="N171" s="221"/>
      <c r="O171" s="221"/>
      <c r="P171" s="221"/>
      <c r="Q171" s="221"/>
      <c r="R171" s="222"/>
      <c r="S171" s="222"/>
      <c r="T171" s="222"/>
      <c r="U171" s="222"/>
      <c r="V171" s="222"/>
      <c r="W171" s="222"/>
      <c r="X171" s="222"/>
      <c r="Y171" s="222"/>
      <c r="Z171" s="212"/>
      <c r="AA171" s="212"/>
      <c r="AB171" s="212"/>
      <c r="AC171" s="212"/>
      <c r="AD171" s="212"/>
      <c r="AE171" s="212"/>
      <c r="AF171" s="212"/>
      <c r="AG171" s="212" t="s">
        <v>288</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ht="22.5" outlineLevel="1" x14ac:dyDescent="0.2">
      <c r="A172" s="236">
        <v>59</v>
      </c>
      <c r="B172" s="237" t="s">
        <v>2553</v>
      </c>
      <c r="C172" s="247" t="s">
        <v>2554</v>
      </c>
      <c r="D172" s="238" t="s">
        <v>492</v>
      </c>
      <c r="E172" s="239">
        <v>6</v>
      </c>
      <c r="F172" s="240"/>
      <c r="G172" s="241">
        <f>ROUND(E172*F172,2)</f>
        <v>0</v>
      </c>
      <c r="H172" s="240"/>
      <c r="I172" s="241">
        <f>ROUND(E172*H172,2)</f>
        <v>0</v>
      </c>
      <c r="J172" s="240"/>
      <c r="K172" s="241">
        <f>ROUND(E172*J172,2)</f>
        <v>0</v>
      </c>
      <c r="L172" s="241">
        <v>21</v>
      </c>
      <c r="M172" s="241">
        <f>G172*(1+L172/100)</f>
        <v>0</v>
      </c>
      <c r="N172" s="239">
        <v>1.0399999999999999E-3</v>
      </c>
      <c r="O172" s="239">
        <f>ROUND(E172*N172,2)</f>
        <v>0.01</v>
      </c>
      <c r="P172" s="239">
        <v>0</v>
      </c>
      <c r="Q172" s="239">
        <f>ROUND(E172*P172,2)</f>
        <v>0</v>
      </c>
      <c r="R172" s="241" t="s">
        <v>2407</v>
      </c>
      <c r="S172" s="241" t="s">
        <v>2034</v>
      </c>
      <c r="T172" s="242" t="s">
        <v>281</v>
      </c>
      <c r="U172" s="222">
        <v>0.33</v>
      </c>
      <c r="V172" s="222">
        <f>ROUND(E172*U172,2)</f>
        <v>1.98</v>
      </c>
      <c r="W172" s="222"/>
      <c r="X172" s="222" t="s">
        <v>399</v>
      </c>
      <c r="Y172" s="222" t="s">
        <v>283</v>
      </c>
      <c r="Z172" s="212"/>
      <c r="AA172" s="212"/>
      <c r="AB172" s="212"/>
      <c r="AC172" s="212"/>
      <c r="AD172" s="212"/>
      <c r="AE172" s="212"/>
      <c r="AF172" s="212"/>
      <c r="AG172" s="212" t="s">
        <v>400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64" t="s">
        <v>2555</v>
      </c>
      <c r="D173" s="256"/>
      <c r="E173" s="256"/>
      <c r="F173" s="256"/>
      <c r="G173" s="256"/>
      <c r="H173" s="222"/>
      <c r="I173" s="222"/>
      <c r="J173" s="222"/>
      <c r="K173" s="222"/>
      <c r="L173" s="222"/>
      <c r="M173" s="222"/>
      <c r="N173" s="221"/>
      <c r="O173" s="221"/>
      <c r="P173" s="221"/>
      <c r="Q173" s="221"/>
      <c r="R173" s="222"/>
      <c r="S173" s="222"/>
      <c r="T173" s="222"/>
      <c r="U173" s="222"/>
      <c r="V173" s="222"/>
      <c r="W173" s="222"/>
      <c r="X173" s="222"/>
      <c r="Y173" s="222"/>
      <c r="Z173" s="212"/>
      <c r="AA173" s="212"/>
      <c r="AB173" s="212"/>
      <c r="AC173" s="212"/>
      <c r="AD173" s="212"/>
      <c r="AE173" s="212"/>
      <c r="AF173" s="212"/>
      <c r="AG173" s="212" t="s">
        <v>448</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ht="22.5" outlineLevel="1" x14ac:dyDescent="0.2">
      <c r="A174" s="236">
        <v>60</v>
      </c>
      <c r="B174" s="237" t="s">
        <v>2556</v>
      </c>
      <c r="C174" s="247" t="s">
        <v>2557</v>
      </c>
      <c r="D174" s="238" t="s">
        <v>492</v>
      </c>
      <c r="E174" s="239">
        <v>1</v>
      </c>
      <c r="F174" s="240"/>
      <c r="G174" s="241">
        <f>ROUND(E174*F174,2)</f>
        <v>0</v>
      </c>
      <c r="H174" s="240"/>
      <c r="I174" s="241">
        <f>ROUND(E174*H174,2)</f>
        <v>0</v>
      </c>
      <c r="J174" s="240"/>
      <c r="K174" s="241">
        <f>ROUND(E174*J174,2)</f>
        <v>0</v>
      </c>
      <c r="L174" s="241">
        <v>21</v>
      </c>
      <c r="M174" s="241">
        <f>G174*(1+L174/100)</f>
        <v>0</v>
      </c>
      <c r="N174" s="239">
        <v>1.0000000000000001E-5</v>
      </c>
      <c r="O174" s="239">
        <f>ROUND(E174*N174,2)</f>
        <v>0</v>
      </c>
      <c r="P174" s="239">
        <v>0</v>
      </c>
      <c r="Q174" s="239">
        <f>ROUND(E174*P174,2)</f>
        <v>0</v>
      </c>
      <c r="R174" s="241" t="s">
        <v>2407</v>
      </c>
      <c r="S174" s="241" t="s">
        <v>280</v>
      </c>
      <c r="T174" s="242" t="s">
        <v>441</v>
      </c>
      <c r="U174" s="222">
        <v>0.17599999999999999</v>
      </c>
      <c r="V174" s="222">
        <f>ROUND(E174*U174,2)</f>
        <v>0.18</v>
      </c>
      <c r="W174" s="222"/>
      <c r="X174" s="222" t="s">
        <v>399</v>
      </c>
      <c r="Y174" s="222" t="s">
        <v>283</v>
      </c>
      <c r="Z174" s="212"/>
      <c r="AA174" s="212"/>
      <c r="AB174" s="212"/>
      <c r="AC174" s="212"/>
      <c r="AD174" s="212"/>
      <c r="AE174" s="212"/>
      <c r="AF174" s="212"/>
      <c r="AG174" s="212" t="s">
        <v>400</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64" t="s">
        <v>2555</v>
      </c>
      <c r="D175" s="256"/>
      <c r="E175" s="256"/>
      <c r="F175" s="256"/>
      <c r="G175" s="256"/>
      <c r="H175" s="222"/>
      <c r="I175" s="222"/>
      <c r="J175" s="222"/>
      <c r="K175" s="222"/>
      <c r="L175" s="222"/>
      <c r="M175" s="222"/>
      <c r="N175" s="221"/>
      <c r="O175" s="221"/>
      <c r="P175" s="221"/>
      <c r="Q175" s="221"/>
      <c r="R175" s="222"/>
      <c r="S175" s="222"/>
      <c r="T175" s="222"/>
      <c r="U175" s="222"/>
      <c r="V175" s="222"/>
      <c r="W175" s="222"/>
      <c r="X175" s="222"/>
      <c r="Y175" s="222"/>
      <c r="Z175" s="212"/>
      <c r="AA175" s="212"/>
      <c r="AB175" s="212"/>
      <c r="AC175" s="212"/>
      <c r="AD175" s="212"/>
      <c r="AE175" s="212"/>
      <c r="AF175" s="212"/>
      <c r="AG175" s="212" t="s">
        <v>448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2" x14ac:dyDescent="0.2">
      <c r="A176" s="219"/>
      <c r="B176" s="220"/>
      <c r="C176" s="249" t="s">
        <v>2558</v>
      </c>
      <c r="D176" s="226"/>
      <c r="E176" s="227">
        <v>1</v>
      </c>
      <c r="F176" s="222"/>
      <c r="G176" s="222"/>
      <c r="H176" s="222"/>
      <c r="I176" s="222"/>
      <c r="J176" s="222"/>
      <c r="K176" s="222"/>
      <c r="L176" s="222"/>
      <c r="M176" s="222"/>
      <c r="N176" s="221"/>
      <c r="O176" s="221"/>
      <c r="P176" s="221"/>
      <c r="Q176" s="221"/>
      <c r="R176" s="222"/>
      <c r="S176" s="222"/>
      <c r="T176" s="222"/>
      <c r="U176" s="222"/>
      <c r="V176" s="222"/>
      <c r="W176" s="222"/>
      <c r="X176" s="222"/>
      <c r="Y176" s="222"/>
      <c r="Z176" s="212"/>
      <c r="AA176" s="212"/>
      <c r="AB176" s="212"/>
      <c r="AC176" s="212"/>
      <c r="AD176" s="212"/>
      <c r="AE176" s="212"/>
      <c r="AF176" s="212"/>
      <c r="AG176" s="212" t="s">
        <v>288</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57">
        <v>61</v>
      </c>
      <c r="B177" s="258" t="s">
        <v>2559</v>
      </c>
      <c r="C177" s="265" t="s">
        <v>2560</v>
      </c>
      <c r="D177" s="259" t="s">
        <v>492</v>
      </c>
      <c r="E177" s="260">
        <v>1</v>
      </c>
      <c r="F177" s="261"/>
      <c r="G177" s="262">
        <f>ROUND(E177*F177,2)</f>
        <v>0</v>
      </c>
      <c r="H177" s="261"/>
      <c r="I177" s="262">
        <f>ROUND(E177*H177,2)</f>
        <v>0</v>
      </c>
      <c r="J177" s="261"/>
      <c r="K177" s="262">
        <f>ROUND(E177*J177,2)</f>
        <v>0</v>
      </c>
      <c r="L177" s="262">
        <v>21</v>
      </c>
      <c r="M177" s="262">
        <f>G177*(1+L177/100)</f>
        <v>0</v>
      </c>
      <c r="N177" s="260">
        <v>4.6800000000000001E-3</v>
      </c>
      <c r="O177" s="260">
        <f>ROUND(E177*N177,2)</f>
        <v>0</v>
      </c>
      <c r="P177" s="260">
        <v>0</v>
      </c>
      <c r="Q177" s="260">
        <f>ROUND(E177*P177,2)</f>
        <v>0</v>
      </c>
      <c r="R177" s="262" t="s">
        <v>2407</v>
      </c>
      <c r="S177" s="262" t="s">
        <v>280</v>
      </c>
      <c r="T177" s="263" t="s">
        <v>441</v>
      </c>
      <c r="U177" s="222">
        <v>0.68</v>
      </c>
      <c r="V177" s="222">
        <f>ROUND(E177*U177,2)</f>
        <v>0.68</v>
      </c>
      <c r="W177" s="222"/>
      <c r="X177" s="222" t="s">
        <v>399</v>
      </c>
      <c r="Y177" s="222" t="s">
        <v>283</v>
      </c>
      <c r="Z177" s="212"/>
      <c r="AA177" s="212"/>
      <c r="AB177" s="212"/>
      <c r="AC177" s="212"/>
      <c r="AD177" s="212"/>
      <c r="AE177" s="212"/>
      <c r="AF177" s="212"/>
      <c r="AG177" s="212" t="s">
        <v>400</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
      <c r="A178" s="257">
        <v>62</v>
      </c>
      <c r="B178" s="258" t="s">
        <v>2561</v>
      </c>
      <c r="C178" s="265" t="s">
        <v>2562</v>
      </c>
      <c r="D178" s="259" t="s">
        <v>886</v>
      </c>
      <c r="E178" s="260">
        <v>1</v>
      </c>
      <c r="F178" s="261"/>
      <c r="G178" s="262">
        <f>ROUND(E178*F178,2)</f>
        <v>0</v>
      </c>
      <c r="H178" s="261"/>
      <c r="I178" s="262">
        <f>ROUND(E178*H178,2)</f>
        <v>0</v>
      </c>
      <c r="J178" s="261"/>
      <c r="K178" s="262">
        <f>ROUND(E178*J178,2)</f>
        <v>0</v>
      </c>
      <c r="L178" s="262">
        <v>21</v>
      </c>
      <c r="M178" s="262">
        <f>G178*(1+L178/100)</f>
        <v>0</v>
      </c>
      <c r="N178" s="260">
        <v>0</v>
      </c>
      <c r="O178" s="260">
        <f>ROUND(E178*N178,2)</f>
        <v>0</v>
      </c>
      <c r="P178" s="260">
        <v>0</v>
      </c>
      <c r="Q178" s="260">
        <f>ROUND(E178*P178,2)</f>
        <v>0</v>
      </c>
      <c r="R178" s="262"/>
      <c r="S178" s="262" t="s">
        <v>316</v>
      </c>
      <c r="T178" s="263" t="s">
        <v>281</v>
      </c>
      <c r="U178" s="222">
        <v>0</v>
      </c>
      <c r="V178" s="222">
        <f>ROUND(E178*U178,2)</f>
        <v>0</v>
      </c>
      <c r="W178" s="222"/>
      <c r="X178" s="222" t="s">
        <v>399</v>
      </c>
      <c r="Y178" s="222" t="s">
        <v>283</v>
      </c>
      <c r="Z178" s="212"/>
      <c r="AA178" s="212"/>
      <c r="AB178" s="212"/>
      <c r="AC178" s="212"/>
      <c r="AD178" s="212"/>
      <c r="AE178" s="212"/>
      <c r="AF178" s="212"/>
      <c r="AG178" s="212" t="s">
        <v>400</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ht="33.75" outlineLevel="1" x14ac:dyDescent="0.2">
      <c r="A179" s="257">
        <v>63</v>
      </c>
      <c r="B179" s="258" t="s">
        <v>2563</v>
      </c>
      <c r="C179" s="265" t="s">
        <v>2564</v>
      </c>
      <c r="D179" s="259" t="s">
        <v>492</v>
      </c>
      <c r="E179" s="260">
        <v>5</v>
      </c>
      <c r="F179" s="261"/>
      <c r="G179" s="262">
        <f>ROUND(E179*F179,2)</f>
        <v>0</v>
      </c>
      <c r="H179" s="261"/>
      <c r="I179" s="262">
        <f>ROUND(E179*H179,2)</f>
        <v>0</v>
      </c>
      <c r="J179" s="261"/>
      <c r="K179" s="262">
        <f>ROUND(E179*J179,2)</f>
        <v>0</v>
      </c>
      <c r="L179" s="262">
        <v>21</v>
      </c>
      <c r="M179" s="262">
        <f>G179*(1+L179/100)</f>
        <v>0</v>
      </c>
      <c r="N179" s="260">
        <v>7.7999999999999996E-3</v>
      </c>
      <c r="O179" s="260">
        <f>ROUND(E179*N179,2)</f>
        <v>0.04</v>
      </c>
      <c r="P179" s="260">
        <v>0</v>
      </c>
      <c r="Q179" s="260">
        <f>ROUND(E179*P179,2)</f>
        <v>0</v>
      </c>
      <c r="R179" s="262" t="s">
        <v>889</v>
      </c>
      <c r="S179" s="262" t="s">
        <v>280</v>
      </c>
      <c r="T179" s="263" t="s">
        <v>441</v>
      </c>
      <c r="U179" s="222">
        <v>0</v>
      </c>
      <c r="V179" s="222">
        <f>ROUND(E179*U179,2)</f>
        <v>0</v>
      </c>
      <c r="W179" s="222"/>
      <c r="X179" s="222" t="s">
        <v>831</v>
      </c>
      <c r="Y179" s="222" t="s">
        <v>283</v>
      </c>
      <c r="Z179" s="212"/>
      <c r="AA179" s="212"/>
      <c r="AB179" s="212"/>
      <c r="AC179" s="212"/>
      <c r="AD179" s="212"/>
      <c r="AE179" s="212"/>
      <c r="AF179" s="212"/>
      <c r="AG179" s="212" t="s">
        <v>832</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ht="22.5" outlineLevel="1" x14ac:dyDescent="0.2">
      <c r="A180" s="257">
        <v>64</v>
      </c>
      <c r="B180" s="258" t="s">
        <v>2565</v>
      </c>
      <c r="C180" s="265" t="s">
        <v>2566</v>
      </c>
      <c r="D180" s="259" t="s">
        <v>564</v>
      </c>
      <c r="E180" s="260">
        <v>86.6</v>
      </c>
      <c r="F180" s="261"/>
      <c r="G180" s="262">
        <f>ROUND(E180*F180,2)</f>
        <v>0</v>
      </c>
      <c r="H180" s="261"/>
      <c r="I180" s="262">
        <f>ROUND(E180*H180,2)</f>
        <v>0</v>
      </c>
      <c r="J180" s="261"/>
      <c r="K180" s="262">
        <f>ROUND(E180*J180,2)</f>
        <v>0</v>
      </c>
      <c r="L180" s="262">
        <v>21</v>
      </c>
      <c r="M180" s="262">
        <f>G180*(1+L180/100)</f>
        <v>0</v>
      </c>
      <c r="N180" s="260">
        <v>4.8000000000000001E-4</v>
      </c>
      <c r="O180" s="260">
        <f>ROUND(E180*N180,2)</f>
        <v>0.04</v>
      </c>
      <c r="P180" s="260">
        <v>0</v>
      </c>
      <c r="Q180" s="260">
        <f>ROUND(E180*P180,2)</f>
        <v>0</v>
      </c>
      <c r="R180" s="262" t="s">
        <v>889</v>
      </c>
      <c r="S180" s="262" t="s">
        <v>280</v>
      </c>
      <c r="T180" s="263" t="s">
        <v>441</v>
      </c>
      <c r="U180" s="222">
        <v>0</v>
      </c>
      <c r="V180" s="222">
        <f>ROUND(E180*U180,2)</f>
        <v>0</v>
      </c>
      <c r="W180" s="222"/>
      <c r="X180" s="222" t="s">
        <v>831</v>
      </c>
      <c r="Y180" s="222" t="s">
        <v>283</v>
      </c>
      <c r="Z180" s="212"/>
      <c r="AA180" s="212"/>
      <c r="AB180" s="212"/>
      <c r="AC180" s="212"/>
      <c r="AD180" s="212"/>
      <c r="AE180" s="212"/>
      <c r="AF180" s="212"/>
      <c r="AG180" s="212" t="s">
        <v>832</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33.75" outlineLevel="1" x14ac:dyDescent="0.2">
      <c r="A181" s="257">
        <v>65</v>
      </c>
      <c r="B181" s="258" t="s">
        <v>2567</v>
      </c>
      <c r="C181" s="265" t="s">
        <v>2568</v>
      </c>
      <c r="D181" s="259" t="s">
        <v>492</v>
      </c>
      <c r="E181" s="260">
        <v>1</v>
      </c>
      <c r="F181" s="261"/>
      <c r="G181" s="262">
        <f>ROUND(E181*F181,2)</f>
        <v>0</v>
      </c>
      <c r="H181" s="261"/>
      <c r="I181" s="262">
        <f>ROUND(E181*H181,2)</f>
        <v>0</v>
      </c>
      <c r="J181" s="261"/>
      <c r="K181" s="262">
        <f>ROUND(E181*J181,2)</f>
        <v>0</v>
      </c>
      <c r="L181" s="262">
        <v>21</v>
      </c>
      <c r="M181" s="262">
        <f>G181*(1+L181/100)</f>
        <v>0</v>
      </c>
      <c r="N181" s="260">
        <v>4.2000000000000002E-4</v>
      </c>
      <c r="O181" s="260">
        <f>ROUND(E181*N181,2)</f>
        <v>0</v>
      </c>
      <c r="P181" s="260">
        <v>0</v>
      </c>
      <c r="Q181" s="260">
        <f>ROUND(E181*P181,2)</f>
        <v>0</v>
      </c>
      <c r="R181" s="262" t="s">
        <v>889</v>
      </c>
      <c r="S181" s="262" t="s">
        <v>280</v>
      </c>
      <c r="T181" s="263" t="s">
        <v>441</v>
      </c>
      <c r="U181" s="222">
        <v>0</v>
      </c>
      <c r="V181" s="222">
        <f>ROUND(E181*U181,2)</f>
        <v>0</v>
      </c>
      <c r="W181" s="222"/>
      <c r="X181" s="222" t="s">
        <v>831</v>
      </c>
      <c r="Y181" s="222" t="s">
        <v>283</v>
      </c>
      <c r="Z181" s="212"/>
      <c r="AA181" s="212"/>
      <c r="AB181" s="212"/>
      <c r="AC181" s="212"/>
      <c r="AD181" s="212"/>
      <c r="AE181" s="212"/>
      <c r="AF181" s="212"/>
      <c r="AG181" s="212" t="s">
        <v>832</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x14ac:dyDescent="0.2">
      <c r="A182" s="229" t="s">
        <v>275</v>
      </c>
      <c r="B182" s="230" t="s">
        <v>164</v>
      </c>
      <c r="C182" s="246" t="s">
        <v>165</v>
      </c>
      <c r="D182" s="231"/>
      <c r="E182" s="232"/>
      <c r="F182" s="233"/>
      <c r="G182" s="233">
        <f>SUMIF(AG183:AG200,"&lt;&gt;NOR",G183:G200)</f>
        <v>0</v>
      </c>
      <c r="H182" s="233"/>
      <c r="I182" s="233">
        <f>SUM(I183:I200)</f>
        <v>0</v>
      </c>
      <c r="J182" s="233"/>
      <c r="K182" s="233">
        <f>SUM(K183:K200)</f>
        <v>0</v>
      </c>
      <c r="L182" s="233"/>
      <c r="M182" s="233">
        <f>SUM(M183:M200)</f>
        <v>0</v>
      </c>
      <c r="N182" s="232"/>
      <c r="O182" s="232">
        <f>SUM(O183:O200)</f>
        <v>38.99</v>
      </c>
      <c r="P182" s="232"/>
      <c r="Q182" s="232">
        <f>SUM(Q183:Q200)</f>
        <v>0</v>
      </c>
      <c r="R182" s="233"/>
      <c r="S182" s="233"/>
      <c r="T182" s="234"/>
      <c r="U182" s="228"/>
      <c r="V182" s="228">
        <f>SUM(V183:V200)</f>
        <v>40.58</v>
      </c>
      <c r="W182" s="228"/>
      <c r="X182" s="228"/>
      <c r="Y182" s="228"/>
      <c r="AG182" t="s">
        <v>276</v>
      </c>
    </row>
    <row r="183" spans="1:60" ht="22.5" outlineLevel="1" x14ac:dyDescent="0.2">
      <c r="A183" s="236">
        <v>66</v>
      </c>
      <c r="B183" s="237" t="s">
        <v>2569</v>
      </c>
      <c r="C183" s="247" t="s">
        <v>2570</v>
      </c>
      <c r="D183" s="238" t="s">
        <v>564</v>
      </c>
      <c r="E183" s="239">
        <v>132.02000000000001</v>
      </c>
      <c r="F183" s="240"/>
      <c r="G183" s="241">
        <f>ROUND(E183*F183,2)</f>
        <v>0</v>
      </c>
      <c r="H183" s="240"/>
      <c r="I183" s="241">
        <f>ROUND(E183*H183,2)</f>
        <v>0</v>
      </c>
      <c r="J183" s="240"/>
      <c r="K183" s="241">
        <f>ROUND(E183*J183,2)</f>
        <v>0</v>
      </c>
      <c r="L183" s="241">
        <v>21</v>
      </c>
      <c r="M183" s="241">
        <f>G183*(1+L183/100)</f>
        <v>0</v>
      </c>
      <c r="N183" s="239">
        <v>0.188</v>
      </c>
      <c r="O183" s="239">
        <f>ROUND(E183*N183,2)</f>
        <v>24.82</v>
      </c>
      <c r="P183" s="239">
        <v>0</v>
      </c>
      <c r="Q183" s="239">
        <f>ROUND(E183*P183,2)</f>
        <v>0</v>
      </c>
      <c r="R183" s="241" t="s">
        <v>440</v>
      </c>
      <c r="S183" s="241" t="s">
        <v>280</v>
      </c>
      <c r="T183" s="242" t="s">
        <v>441</v>
      </c>
      <c r="U183" s="222">
        <v>0.27200000000000002</v>
      </c>
      <c r="V183" s="222">
        <f>ROUND(E183*U183,2)</f>
        <v>35.909999999999997</v>
      </c>
      <c r="W183" s="222"/>
      <c r="X183" s="222" t="s">
        <v>399</v>
      </c>
      <c r="Y183" s="222" t="s">
        <v>283</v>
      </c>
      <c r="Z183" s="212"/>
      <c r="AA183" s="212"/>
      <c r="AB183" s="212"/>
      <c r="AC183" s="212"/>
      <c r="AD183" s="212"/>
      <c r="AE183" s="212"/>
      <c r="AF183" s="212"/>
      <c r="AG183" s="212" t="s">
        <v>400</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
      <c r="A184" s="219"/>
      <c r="B184" s="220"/>
      <c r="C184" s="264" t="s">
        <v>2571</v>
      </c>
      <c r="D184" s="256"/>
      <c r="E184" s="256"/>
      <c r="F184" s="256"/>
      <c r="G184" s="256"/>
      <c r="H184" s="222"/>
      <c r="I184" s="222"/>
      <c r="J184" s="222"/>
      <c r="K184" s="222"/>
      <c r="L184" s="222"/>
      <c r="M184" s="222"/>
      <c r="N184" s="221"/>
      <c r="O184" s="221"/>
      <c r="P184" s="221"/>
      <c r="Q184" s="221"/>
      <c r="R184" s="222"/>
      <c r="S184" s="222"/>
      <c r="T184" s="222"/>
      <c r="U184" s="222"/>
      <c r="V184" s="222"/>
      <c r="W184" s="222"/>
      <c r="X184" s="222"/>
      <c r="Y184" s="222"/>
      <c r="Z184" s="212"/>
      <c r="AA184" s="212"/>
      <c r="AB184" s="212"/>
      <c r="AC184" s="212"/>
      <c r="AD184" s="212"/>
      <c r="AE184" s="212"/>
      <c r="AF184" s="212"/>
      <c r="AG184" s="212" t="s">
        <v>448</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49" t="s">
        <v>2572</v>
      </c>
      <c r="D185" s="226"/>
      <c r="E185" s="227">
        <v>25.83</v>
      </c>
      <c r="F185" s="222"/>
      <c r="G185" s="222"/>
      <c r="H185" s="222"/>
      <c r="I185" s="222"/>
      <c r="J185" s="222"/>
      <c r="K185" s="222"/>
      <c r="L185" s="222"/>
      <c r="M185" s="222"/>
      <c r="N185" s="221"/>
      <c r="O185" s="221"/>
      <c r="P185" s="221"/>
      <c r="Q185" s="221"/>
      <c r="R185" s="222"/>
      <c r="S185" s="222"/>
      <c r="T185" s="222"/>
      <c r="U185" s="222"/>
      <c r="V185" s="222"/>
      <c r="W185" s="222"/>
      <c r="X185" s="222"/>
      <c r="Y185" s="222"/>
      <c r="Z185" s="212"/>
      <c r="AA185" s="212"/>
      <c r="AB185" s="212"/>
      <c r="AC185" s="212"/>
      <c r="AD185" s="212"/>
      <c r="AE185" s="212"/>
      <c r="AF185" s="212"/>
      <c r="AG185" s="212" t="s">
        <v>288</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49" t="s">
        <v>2573</v>
      </c>
      <c r="D186" s="226"/>
      <c r="E186" s="227">
        <v>10.58</v>
      </c>
      <c r="F186" s="222"/>
      <c r="G186" s="222"/>
      <c r="H186" s="222"/>
      <c r="I186" s="222"/>
      <c r="J186" s="222"/>
      <c r="K186" s="222"/>
      <c r="L186" s="222"/>
      <c r="M186" s="222"/>
      <c r="N186" s="221"/>
      <c r="O186" s="221"/>
      <c r="P186" s="221"/>
      <c r="Q186" s="221"/>
      <c r="R186" s="222"/>
      <c r="S186" s="222"/>
      <c r="T186" s="222"/>
      <c r="U186" s="222"/>
      <c r="V186" s="222"/>
      <c r="W186" s="222"/>
      <c r="X186" s="222"/>
      <c r="Y186" s="222"/>
      <c r="Z186" s="212"/>
      <c r="AA186" s="212"/>
      <c r="AB186" s="212"/>
      <c r="AC186" s="212"/>
      <c r="AD186" s="212"/>
      <c r="AE186" s="212"/>
      <c r="AF186" s="212"/>
      <c r="AG186" s="212" t="s">
        <v>288</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ht="22.5" outlineLevel="3" x14ac:dyDescent="0.2">
      <c r="A187" s="219"/>
      <c r="B187" s="220"/>
      <c r="C187" s="249" t="s">
        <v>2574</v>
      </c>
      <c r="D187" s="226"/>
      <c r="E187" s="227">
        <v>65.05</v>
      </c>
      <c r="F187" s="222"/>
      <c r="G187" s="222"/>
      <c r="H187" s="222"/>
      <c r="I187" s="222"/>
      <c r="J187" s="222"/>
      <c r="K187" s="222"/>
      <c r="L187" s="222"/>
      <c r="M187" s="222"/>
      <c r="N187" s="221"/>
      <c r="O187" s="221"/>
      <c r="P187" s="221"/>
      <c r="Q187" s="221"/>
      <c r="R187" s="222"/>
      <c r="S187" s="222"/>
      <c r="T187" s="222"/>
      <c r="U187" s="222"/>
      <c r="V187" s="222"/>
      <c r="W187" s="222"/>
      <c r="X187" s="222"/>
      <c r="Y187" s="222"/>
      <c r="Z187" s="212"/>
      <c r="AA187" s="212"/>
      <c r="AB187" s="212"/>
      <c r="AC187" s="212"/>
      <c r="AD187" s="212"/>
      <c r="AE187" s="212"/>
      <c r="AF187" s="212"/>
      <c r="AG187" s="212" t="s">
        <v>288</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49" t="s">
        <v>2575</v>
      </c>
      <c r="D188" s="226"/>
      <c r="E188" s="227">
        <v>17.16</v>
      </c>
      <c r="F188" s="222"/>
      <c r="G188" s="222"/>
      <c r="H188" s="222"/>
      <c r="I188" s="222"/>
      <c r="J188" s="222"/>
      <c r="K188" s="222"/>
      <c r="L188" s="222"/>
      <c r="M188" s="222"/>
      <c r="N188" s="221"/>
      <c r="O188" s="221"/>
      <c r="P188" s="221"/>
      <c r="Q188" s="221"/>
      <c r="R188" s="222"/>
      <c r="S188" s="222"/>
      <c r="T188" s="222"/>
      <c r="U188" s="222"/>
      <c r="V188" s="222"/>
      <c r="W188" s="222"/>
      <c r="X188" s="222"/>
      <c r="Y188" s="222"/>
      <c r="Z188" s="212"/>
      <c r="AA188" s="212"/>
      <c r="AB188" s="212"/>
      <c r="AC188" s="212"/>
      <c r="AD188" s="212"/>
      <c r="AE188" s="212"/>
      <c r="AF188" s="212"/>
      <c r="AG188" s="212" t="s">
        <v>288</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49" t="s">
        <v>2576</v>
      </c>
      <c r="D189" s="226"/>
      <c r="E189" s="227">
        <v>13.4</v>
      </c>
      <c r="F189" s="222"/>
      <c r="G189" s="222"/>
      <c r="H189" s="222"/>
      <c r="I189" s="222"/>
      <c r="J189" s="222"/>
      <c r="K189" s="222"/>
      <c r="L189" s="222"/>
      <c r="M189" s="222"/>
      <c r="N189" s="221"/>
      <c r="O189" s="221"/>
      <c r="P189" s="221"/>
      <c r="Q189" s="221"/>
      <c r="R189" s="222"/>
      <c r="S189" s="222"/>
      <c r="T189" s="222"/>
      <c r="U189" s="222"/>
      <c r="V189" s="222"/>
      <c r="W189" s="222"/>
      <c r="X189" s="222"/>
      <c r="Y189" s="222"/>
      <c r="Z189" s="212"/>
      <c r="AA189" s="212"/>
      <c r="AB189" s="212"/>
      <c r="AC189" s="212"/>
      <c r="AD189" s="212"/>
      <c r="AE189" s="212"/>
      <c r="AF189" s="212"/>
      <c r="AG189" s="212" t="s">
        <v>288</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
      <c r="A190" s="236">
        <v>67</v>
      </c>
      <c r="B190" s="237" t="s">
        <v>2577</v>
      </c>
      <c r="C190" s="247" t="s">
        <v>2578</v>
      </c>
      <c r="D190" s="238" t="s">
        <v>445</v>
      </c>
      <c r="E190" s="239">
        <v>3.24</v>
      </c>
      <c r="F190" s="240"/>
      <c r="G190" s="241">
        <f>ROUND(E190*F190,2)</f>
        <v>0</v>
      </c>
      <c r="H190" s="240"/>
      <c r="I190" s="241">
        <f>ROUND(E190*H190,2)</f>
        <v>0</v>
      </c>
      <c r="J190" s="240"/>
      <c r="K190" s="241">
        <f>ROUND(E190*J190,2)</f>
        <v>0</v>
      </c>
      <c r="L190" s="241">
        <v>21</v>
      </c>
      <c r="M190" s="241">
        <f>G190*(1+L190/100)</f>
        <v>0</v>
      </c>
      <c r="N190" s="239">
        <v>2.5249999999999999</v>
      </c>
      <c r="O190" s="239">
        <f>ROUND(E190*N190,2)</f>
        <v>8.18</v>
      </c>
      <c r="P190" s="239">
        <v>0</v>
      </c>
      <c r="Q190" s="239">
        <f>ROUND(E190*P190,2)</f>
        <v>0</v>
      </c>
      <c r="R190" s="241" t="s">
        <v>440</v>
      </c>
      <c r="S190" s="241" t="s">
        <v>280</v>
      </c>
      <c r="T190" s="242" t="s">
        <v>441</v>
      </c>
      <c r="U190" s="222">
        <v>1.4419999999999999</v>
      </c>
      <c r="V190" s="222">
        <f>ROUND(E190*U190,2)</f>
        <v>4.67</v>
      </c>
      <c r="W190" s="222"/>
      <c r="X190" s="222" t="s">
        <v>399</v>
      </c>
      <c r="Y190" s="222" t="s">
        <v>283</v>
      </c>
      <c r="Z190" s="212"/>
      <c r="AA190" s="212"/>
      <c r="AB190" s="212"/>
      <c r="AC190" s="212"/>
      <c r="AD190" s="212"/>
      <c r="AE190" s="212"/>
      <c r="AF190" s="212"/>
      <c r="AG190" s="212" t="s">
        <v>400</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64" t="s">
        <v>2579</v>
      </c>
      <c r="D191" s="256"/>
      <c r="E191" s="256"/>
      <c r="F191" s="256"/>
      <c r="G191" s="256"/>
      <c r="H191" s="222"/>
      <c r="I191" s="222"/>
      <c r="J191" s="222"/>
      <c r="K191" s="222"/>
      <c r="L191" s="222"/>
      <c r="M191" s="222"/>
      <c r="N191" s="221"/>
      <c r="O191" s="221"/>
      <c r="P191" s="221"/>
      <c r="Q191" s="221"/>
      <c r="R191" s="222"/>
      <c r="S191" s="222"/>
      <c r="T191" s="222"/>
      <c r="U191" s="222"/>
      <c r="V191" s="222"/>
      <c r="W191" s="222"/>
      <c r="X191" s="222"/>
      <c r="Y191" s="222"/>
      <c r="Z191" s="212"/>
      <c r="AA191" s="212"/>
      <c r="AB191" s="212"/>
      <c r="AC191" s="212"/>
      <c r="AD191" s="212"/>
      <c r="AE191" s="212"/>
      <c r="AF191" s="212"/>
      <c r="AG191" s="212" t="s">
        <v>448</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49" t="s">
        <v>2580</v>
      </c>
      <c r="D192" s="226"/>
      <c r="E192" s="227">
        <v>3.24</v>
      </c>
      <c r="F192" s="222"/>
      <c r="G192" s="222"/>
      <c r="H192" s="222"/>
      <c r="I192" s="222"/>
      <c r="J192" s="222"/>
      <c r="K192" s="222"/>
      <c r="L192" s="222"/>
      <c r="M192" s="222"/>
      <c r="N192" s="221"/>
      <c r="O192" s="221"/>
      <c r="P192" s="221"/>
      <c r="Q192" s="221"/>
      <c r="R192" s="222"/>
      <c r="S192" s="222"/>
      <c r="T192" s="222"/>
      <c r="U192" s="222"/>
      <c r="V192" s="222"/>
      <c r="W192" s="222"/>
      <c r="X192" s="222"/>
      <c r="Y192" s="222"/>
      <c r="Z192" s="212"/>
      <c r="AA192" s="212"/>
      <c r="AB192" s="212"/>
      <c r="AC192" s="212"/>
      <c r="AD192" s="212"/>
      <c r="AE192" s="212"/>
      <c r="AF192" s="212"/>
      <c r="AG192" s="212" t="s">
        <v>288</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
      <c r="A193" s="236">
        <v>68</v>
      </c>
      <c r="B193" s="237" t="s">
        <v>2581</v>
      </c>
      <c r="C193" s="247" t="s">
        <v>2582</v>
      </c>
      <c r="D193" s="238" t="s">
        <v>492</v>
      </c>
      <c r="E193" s="239">
        <v>56.2485</v>
      </c>
      <c r="F193" s="240"/>
      <c r="G193" s="241">
        <f>ROUND(E193*F193,2)</f>
        <v>0</v>
      </c>
      <c r="H193" s="240"/>
      <c r="I193" s="241">
        <f>ROUND(E193*H193,2)</f>
        <v>0</v>
      </c>
      <c r="J193" s="240"/>
      <c r="K193" s="241">
        <f>ROUND(E193*J193,2)</f>
        <v>0</v>
      </c>
      <c r="L193" s="241">
        <v>21</v>
      </c>
      <c r="M193" s="241">
        <f>G193*(1+L193/100)</f>
        <v>0</v>
      </c>
      <c r="N193" s="239">
        <v>2.1999999999999999E-2</v>
      </c>
      <c r="O193" s="239">
        <f>ROUND(E193*N193,2)</f>
        <v>1.24</v>
      </c>
      <c r="P193" s="239">
        <v>0</v>
      </c>
      <c r="Q193" s="239">
        <f>ROUND(E193*P193,2)</f>
        <v>0</v>
      </c>
      <c r="R193" s="241" t="s">
        <v>889</v>
      </c>
      <c r="S193" s="241" t="s">
        <v>280</v>
      </c>
      <c r="T193" s="242" t="s">
        <v>441</v>
      </c>
      <c r="U193" s="222">
        <v>0</v>
      </c>
      <c r="V193" s="222">
        <f>ROUND(E193*U193,2)</f>
        <v>0</v>
      </c>
      <c r="W193" s="222"/>
      <c r="X193" s="222" t="s">
        <v>831</v>
      </c>
      <c r="Y193" s="222" t="s">
        <v>283</v>
      </c>
      <c r="Z193" s="212"/>
      <c r="AA193" s="212"/>
      <c r="AB193" s="212"/>
      <c r="AC193" s="212"/>
      <c r="AD193" s="212"/>
      <c r="AE193" s="212"/>
      <c r="AF193" s="212"/>
      <c r="AG193" s="212" t="s">
        <v>832</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49" t="s">
        <v>2583</v>
      </c>
      <c r="D194" s="226"/>
      <c r="E194" s="227">
        <v>27.121500000000001</v>
      </c>
      <c r="F194" s="222"/>
      <c r="G194" s="222"/>
      <c r="H194" s="222"/>
      <c r="I194" s="222"/>
      <c r="J194" s="222"/>
      <c r="K194" s="222"/>
      <c r="L194" s="222"/>
      <c r="M194" s="222"/>
      <c r="N194" s="221"/>
      <c r="O194" s="221"/>
      <c r="P194" s="221"/>
      <c r="Q194" s="221"/>
      <c r="R194" s="222"/>
      <c r="S194" s="222"/>
      <c r="T194" s="222"/>
      <c r="U194" s="222"/>
      <c r="V194" s="222"/>
      <c r="W194" s="222"/>
      <c r="X194" s="222"/>
      <c r="Y194" s="222"/>
      <c r="Z194" s="212"/>
      <c r="AA194" s="212"/>
      <c r="AB194" s="212"/>
      <c r="AC194" s="212"/>
      <c r="AD194" s="212"/>
      <c r="AE194" s="212"/>
      <c r="AF194" s="212"/>
      <c r="AG194" s="212" t="s">
        <v>288</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49" t="s">
        <v>2584</v>
      </c>
      <c r="D195" s="226"/>
      <c r="E195" s="227">
        <v>11.109</v>
      </c>
      <c r="F195" s="222"/>
      <c r="G195" s="222"/>
      <c r="H195" s="222"/>
      <c r="I195" s="222"/>
      <c r="J195" s="222"/>
      <c r="K195" s="222"/>
      <c r="L195" s="222"/>
      <c r="M195" s="222"/>
      <c r="N195" s="221"/>
      <c r="O195" s="221"/>
      <c r="P195" s="221"/>
      <c r="Q195" s="221"/>
      <c r="R195" s="222"/>
      <c r="S195" s="222"/>
      <c r="T195" s="222"/>
      <c r="U195" s="222"/>
      <c r="V195" s="222"/>
      <c r="W195" s="222"/>
      <c r="X195" s="222"/>
      <c r="Y195" s="222"/>
      <c r="Z195" s="212"/>
      <c r="AA195" s="212"/>
      <c r="AB195" s="212"/>
      <c r="AC195" s="212"/>
      <c r="AD195" s="212"/>
      <c r="AE195" s="212"/>
      <c r="AF195" s="212"/>
      <c r="AG195" s="212" t="s">
        <v>288</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49" t="s">
        <v>2585</v>
      </c>
      <c r="D196" s="226"/>
      <c r="E196" s="227">
        <v>18.018000000000001</v>
      </c>
      <c r="F196" s="222"/>
      <c r="G196" s="222"/>
      <c r="H196" s="222"/>
      <c r="I196" s="222"/>
      <c r="J196" s="222"/>
      <c r="K196" s="222"/>
      <c r="L196" s="222"/>
      <c r="M196" s="222"/>
      <c r="N196" s="221"/>
      <c r="O196" s="221"/>
      <c r="P196" s="221"/>
      <c r="Q196" s="221"/>
      <c r="R196" s="222"/>
      <c r="S196" s="222"/>
      <c r="T196" s="222"/>
      <c r="U196" s="222"/>
      <c r="V196" s="222"/>
      <c r="W196" s="222"/>
      <c r="X196" s="222"/>
      <c r="Y196" s="222"/>
      <c r="Z196" s="212"/>
      <c r="AA196" s="212"/>
      <c r="AB196" s="212"/>
      <c r="AC196" s="212"/>
      <c r="AD196" s="212"/>
      <c r="AE196" s="212"/>
      <c r="AF196" s="212"/>
      <c r="AG196" s="212" t="s">
        <v>288</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22.5" outlineLevel="1" x14ac:dyDescent="0.2">
      <c r="A197" s="236">
        <v>69</v>
      </c>
      <c r="B197" s="237" t="s">
        <v>2586</v>
      </c>
      <c r="C197" s="247" t="s">
        <v>2587</v>
      </c>
      <c r="D197" s="238" t="s">
        <v>492</v>
      </c>
      <c r="E197" s="239">
        <v>79.100499999999997</v>
      </c>
      <c r="F197" s="240"/>
      <c r="G197" s="241">
        <f>ROUND(E197*F197,2)</f>
        <v>0</v>
      </c>
      <c r="H197" s="240"/>
      <c r="I197" s="241">
        <f>ROUND(E197*H197,2)</f>
        <v>0</v>
      </c>
      <c r="J197" s="240"/>
      <c r="K197" s="241">
        <f>ROUND(E197*J197,2)</f>
        <v>0</v>
      </c>
      <c r="L197" s="241">
        <v>21</v>
      </c>
      <c r="M197" s="241">
        <f>G197*(1+L197/100)</f>
        <v>0</v>
      </c>
      <c r="N197" s="239">
        <v>0.06</v>
      </c>
      <c r="O197" s="239">
        <f>ROUND(E197*N197,2)</f>
        <v>4.75</v>
      </c>
      <c r="P197" s="239">
        <v>0</v>
      </c>
      <c r="Q197" s="239">
        <f>ROUND(E197*P197,2)</f>
        <v>0</v>
      </c>
      <c r="R197" s="241" t="s">
        <v>889</v>
      </c>
      <c r="S197" s="241" t="s">
        <v>280</v>
      </c>
      <c r="T197" s="242" t="s">
        <v>441</v>
      </c>
      <c r="U197" s="222">
        <v>0</v>
      </c>
      <c r="V197" s="222">
        <f>ROUND(E197*U197,2)</f>
        <v>0</v>
      </c>
      <c r="W197" s="222"/>
      <c r="X197" s="222" t="s">
        <v>831</v>
      </c>
      <c r="Y197" s="222" t="s">
        <v>283</v>
      </c>
      <c r="Z197" s="212"/>
      <c r="AA197" s="212"/>
      <c r="AB197" s="212"/>
      <c r="AC197" s="212"/>
      <c r="AD197" s="212"/>
      <c r="AE197" s="212"/>
      <c r="AF197" s="212"/>
      <c r="AG197" s="212" t="s">
        <v>832</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2" x14ac:dyDescent="0.2">
      <c r="A198" s="219"/>
      <c r="B198" s="220"/>
      <c r="C198" s="249" t="s">
        <v>2588</v>
      </c>
      <c r="D198" s="226"/>
      <c r="E198" s="227">
        <v>21.917000000000002</v>
      </c>
      <c r="F198" s="222"/>
      <c r="G198" s="222"/>
      <c r="H198" s="222"/>
      <c r="I198" s="222"/>
      <c r="J198" s="222"/>
      <c r="K198" s="222"/>
      <c r="L198" s="222"/>
      <c r="M198" s="222"/>
      <c r="N198" s="221"/>
      <c r="O198" s="221"/>
      <c r="P198" s="221"/>
      <c r="Q198" s="221"/>
      <c r="R198" s="222"/>
      <c r="S198" s="222"/>
      <c r="T198" s="222"/>
      <c r="U198" s="222"/>
      <c r="V198" s="222"/>
      <c r="W198" s="222"/>
      <c r="X198" s="222"/>
      <c r="Y198" s="222"/>
      <c r="Z198" s="212"/>
      <c r="AA198" s="212"/>
      <c r="AB198" s="212"/>
      <c r="AC198" s="212"/>
      <c r="AD198" s="212"/>
      <c r="AE198" s="212"/>
      <c r="AF198" s="212"/>
      <c r="AG198" s="212" t="s">
        <v>288</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49" t="s">
        <v>2589</v>
      </c>
      <c r="D199" s="226"/>
      <c r="E199" s="227">
        <v>43.783499999999997</v>
      </c>
      <c r="F199" s="222"/>
      <c r="G199" s="222"/>
      <c r="H199" s="222"/>
      <c r="I199" s="222"/>
      <c r="J199" s="222"/>
      <c r="K199" s="222"/>
      <c r="L199" s="222"/>
      <c r="M199" s="222"/>
      <c r="N199" s="221"/>
      <c r="O199" s="221"/>
      <c r="P199" s="221"/>
      <c r="Q199" s="221"/>
      <c r="R199" s="222"/>
      <c r="S199" s="222"/>
      <c r="T199" s="222"/>
      <c r="U199" s="222"/>
      <c r="V199" s="222"/>
      <c r="W199" s="222"/>
      <c r="X199" s="222"/>
      <c r="Y199" s="222"/>
      <c r="Z199" s="212"/>
      <c r="AA199" s="212"/>
      <c r="AB199" s="212"/>
      <c r="AC199" s="212"/>
      <c r="AD199" s="212"/>
      <c r="AE199" s="212"/>
      <c r="AF199" s="212"/>
      <c r="AG199" s="212" t="s">
        <v>288</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49" t="s">
        <v>2576</v>
      </c>
      <c r="D200" s="226"/>
      <c r="E200" s="227">
        <v>13.4</v>
      </c>
      <c r="F200" s="222"/>
      <c r="G200" s="222"/>
      <c r="H200" s="222"/>
      <c r="I200" s="222"/>
      <c r="J200" s="222"/>
      <c r="K200" s="222"/>
      <c r="L200" s="222"/>
      <c r="M200" s="222"/>
      <c r="N200" s="221"/>
      <c r="O200" s="221"/>
      <c r="P200" s="221"/>
      <c r="Q200" s="221"/>
      <c r="R200" s="222"/>
      <c r="S200" s="222"/>
      <c r="T200" s="222"/>
      <c r="U200" s="222"/>
      <c r="V200" s="222"/>
      <c r="W200" s="222"/>
      <c r="X200" s="222"/>
      <c r="Y200" s="222"/>
      <c r="Z200" s="212"/>
      <c r="AA200" s="212"/>
      <c r="AB200" s="212"/>
      <c r="AC200" s="212"/>
      <c r="AD200" s="212"/>
      <c r="AE200" s="212"/>
      <c r="AF200" s="212"/>
      <c r="AG200" s="212" t="s">
        <v>288</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x14ac:dyDescent="0.2">
      <c r="A201" s="229" t="s">
        <v>275</v>
      </c>
      <c r="B201" s="230" t="s">
        <v>166</v>
      </c>
      <c r="C201" s="246" t="s">
        <v>167</v>
      </c>
      <c r="D201" s="231"/>
      <c r="E201" s="232"/>
      <c r="F201" s="233"/>
      <c r="G201" s="233">
        <f>SUMIF(AG202:AG210,"&lt;&gt;NOR",G202:G210)</f>
        <v>0</v>
      </c>
      <c r="H201" s="233"/>
      <c r="I201" s="233">
        <f>SUM(I202:I210)</f>
        <v>0</v>
      </c>
      <c r="J201" s="233"/>
      <c r="K201" s="233">
        <f>SUM(K202:K210)</f>
        <v>0</v>
      </c>
      <c r="L201" s="233"/>
      <c r="M201" s="233">
        <f>SUM(M202:M210)</f>
        <v>0</v>
      </c>
      <c r="N201" s="232"/>
      <c r="O201" s="232">
        <f>SUM(O202:O210)</f>
        <v>3.36</v>
      </c>
      <c r="P201" s="232"/>
      <c r="Q201" s="232">
        <f>SUM(Q202:Q210)</f>
        <v>0</v>
      </c>
      <c r="R201" s="233"/>
      <c r="S201" s="233"/>
      <c r="T201" s="234"/>
      <c r="U201" s="228"/>
      <c r="V201" s="228">
        <f>SUM(V202:V210)</f>
        <v>47.97</v>
      </c>
      <c r="W201" s="228"/>
      <c r="X201" s="228"/>
      <c r="Y201" s="228"/>
      <c r="AG201" t="s">
        <v>276</v>
      </c>
    </row>
    <row r="202" spans="1:60" ht="22.5" outlineLevel="1" x14ac:dyDescent="0.2">
      <c r="A202" s="236">
        <v>70</v>
      </c>
      <c r="B202" s="237" t="s">
        <v>834</v>
      </c>
      <c r="C202" s="247" t="s">
        <v>835</v>
      </c>
      <c r="D202" s="238" t="s">
        <v>439</v>
      </c>
      <c r="E202" s="239">
        <v>173.8</v>
      </c>
      <c r="F202" s="240"/>
      <c r="G202" s="241">
        <f>ROUND(E202*F202,2)</f>
        <v>0</v>
      </c>
      <c r="H202" s="240"/>
      <c r="I202" s="241">
        <f>ROUND(E202*H202,2)</f>
        <v>0</v>
      </c>
      <c r="J202" s="240"/>
      <c r="K202" s="241">
        <f>ROUND(E202*J202,2)</f>
        <v>0</v>
      </c>
      <c r="L202" s="241">
        <v>21</v>
      </c>
      <c r="M202" s="241">
        <f>G202*(1+L202/100)</f>
        <v>0</v>
      </c>
      <c r="N202" s="239">
        <v>1.8380000000000001E-2</v>
      </c>
      <c r="O202" s="239">
        <f>ROUND(E202*N202,2)</f>
        <v>3.19</v>
      </c>
      <c r="P202" s="239">
        <v>0</v>
      </c>
      <c r="Q202" s="239">
        <f>ROUND(E202*P202,2)</f>
        <v>0</v>
      </c>
      <c r="R202" s="241" t="s">
        <v>836</v>
      </c>
      <c r="S202" s="241" t="s">
        <v>280</v>
      </c>
      <c r="T202" s="242" t="s">
        <v>441</v>
      </c>
      <c r="U202" s="222">
        <v>0.14399999999999999</v>
      </c>
      <c r="V202" s="222">
        <f>ROUND(E202*U202,2)</f>
        <v>25.03</v>
      </c>
      <c r="W202" s="222"/>
      <c r="X202" s="222" t="s">
        <v>399</v>
      </c>
      <c r="Y202" s="222" t="s">
        <v>283</v>
      </c>
      <c r="Z202" s="212"/>
      <c r="AA202" s="212"/>
      <c r="AB202" s="212"/>
      <c r="AC202" s="212"/>
      <c r="AD202" s="212"/>
      <c r="AE202" s="212"/>
      <c r="AF202" s="212"/>
      <c r="AG202" s="212" t="s">
        <v>400</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64" t="s">
        <v>837</v>
      </c>
      <c r="D203" s="256"/>
      <c r="E203" s="256"/>
      <c r="F203" s="256"/>
      <c r="G203" s="256"/>
      <c r="H203" s="222"/>
      <c r="I203" s="222"/>
      <c r="J203" s="222"/>
      <c r="K203" s="222"/>
      <c r="L203" s="222"/>
      <c r="M203" s="222"/>
      <c r="N203" s="221"/>
      <c r="O203" s="221"/>
      <c r="P203" s="221"/>
      <c r="Q203" s="221"/>
      <c r="R203" s="222"/>
      <c r="S203" s="222"/>
      <c r="T203" s="222"/>
      <c r="U203" s="222"/>
      <c r="V203" s="222"/>
      <c r="W203" s="222"/>
      <c r="X203" s="222"/>
      <c r="Y203" s="222"/>
      <c r="Z203" s="212"/>
      <c r="AA203" s="212"/>
      <c r="AB203" s="212"/>
      <c r="AC203" s="212"/>
      <c r="AD203" s="212"/>
      <c r="AE203" s="212"/>
      <c r="AF203" s="212"/>
      <c r="AG203" s="212" t="s">
        <v>448</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2" x14ac:dyDescent="0.2">
      <c r="A204" s="219"/>
      <c r="B204" s="220"/>
      <c r="C204" s="250" t="s">
        <v>838</v>
      </c>
      <c r="D204" s="245"/>
      <c r="E204" s="245"/>
      <c r="F204" s="245"/>
      <c r="G204" s="245"/>
      <c r="H204" s="222"/>
      <c r="I204" s="222"/>
      <c r="J204" s="222"/>
      <c r="K204" s="222"/>
      <c r="L204" s="222"/>
      <c r="M204" s="222"/>
      <c r="N204" s="221"/>
      <c r="O204" s="221"/>
      <c r="P204" s="221"/>
      <c r="Q204" s="221"/>
      <c r="R204" s="222"/>
      <c r="S204" s="222"/>
      <c r="T204" s="222"/>
      <c r="U204" s="222"/>
      <c r="V204" s="222"/>
      <c r="W204" s="222"/>
      <c r="X204" s="222"/>
      <c r="Y204" s="222"/>
      <c r="Z204" s="212"/>
      <c r="AA204" s="212"/>
      <c r="AB204" s="212"/>
      <c r="AC204" s="212"/>
      <c r="AD204" s="212"/>
      <c r="AE204" s="212"/>
      <c r="AF204" s="212"/>
      <c r="AG204" s="212" t="s">
        <v>286</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49" t="s">
        <v>2590</v>
      </c>
      <c r="D205" s="226"/>
      <c r="E205" s="227">
        <v>173.8</v>
      </c>
      <c r="F205" s="222"/>
      <c r="G205" s="222"/>
      <c r="H205" s="222"/>
      <c r="I205" s="222"/>
      <c r="J205" s="222"/>
      <c r="K205" s="222"/>
      <c r="L205" s="222"/>
      <c r="M205" s="222"/>
      <c r="N205" s="221"/>
      <c r="O205" s="221"/>
      <c r="P205" s="221"/>
      <c r="Q205" s="221"/>
      <c r="R205" s="222"/>
      <c r="S205" s="222"/>
      <c r="T205" s="222"/>
      <c r="U205" s="222"/>
      <c r="V205" s="222"/>
      <c r="W205" s="222"/>
      <c r="X205" s="222"/>
      <c r="Y205" s="222"/>
      <c r="Z205" s="212"/>
      <c r="AA205" s="212"/>
      <c r="AB205" s="212"/>
      <c r="AC205" s="212"/>
      <c r="AD205" s="212"/>
      <c r="AE205" s="212"/>
      <c r="AF205" s="212"/>
      <c r="AG205" s="212" t="s">
        <v>288</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ht="22.5" outlineLevel="1" x14ac:dyDescent="0.2">
      <c r="A206" s="236">
        <v>71</v>
      </c>
      <c r="B206" s="237" t="s">
        <v>857</v>
      </c>
      <c r="C206" s="247" t="s">
        <v>858</v>
      </c>
      <c r="D206" s="238" t="s">
        <v>439</v>
      </c>
      <c r="E206" s="239">
        <v>173.8</v>
      </c>
      <c r="F206" s="240"/>
      <c r="G206" s="241">
        <f>ROUND(E206*F206,2)</f>
        <v>0</v>
      </c>
      <c r="H206" s="240"/>
      <c r="I206" s="241">
        <f>ROUND(E206*H206,2)</f>
        <v>0</v>
      </c>
      <c r="J206" s="240"/>
      <c r="K206" s="241">
        <f>ROUND(E206*J206,2)</f>
        <v>0</v>
      </c>
      <c r="L206" s="241">
        <v>21</v>
      </c>
      <c r="M206" s="241">
        <f>G206*(1+L206/100)</f>
        <v>0</v>
      </c>
      <c r="N206" s="239">
        <v>9.7000000000000005E-4</v>
      </c>
      <c r="O206" s="239">
        <f>ROUND(E206*N206,2)</f>
        <v>0.17</v>
      </c>
      <c r="P206" s="239">
        <v>0</v>
      </c>
      <c r="Q206" s="239">
        <f>ROUND(E206*P206,2)</f>
        <v>0</v>
      </c>
      <c r="R206" s="241" t="s">
        <v>836</v>
      </c>
      <c r="S206" s="241" t="s">
        <v>280</v>
      </c>
      <c r="T206" s="242" t="s">
        <v>441</v>
      </c>
      <c r="U206" s="222">
        <v>6.0000000000000001E-3</v>
      </c>
      <c r="V206" s="222">
        <f>ROUND(E206*U206,2)</f>
        <v>1.04</v>
      </c>
      <c r="W206" s="222"/>
      <c r="X206" s="222" t="s">
        <v>399</v>
      </c>
      <c r="Y206" s="222" t="s">
        <v>283</v>
      </c>
      <c r="Z206" s="212"/>
      <c r="AA206" s="212"/>
      <c r="AB206" s="212"/>
      <c r="AC206" s="212"/>
      <c r="AD206" s="212"/>
      <c r="AE206" s="212"/>
      <c r="AF206" s="212"/>
      <c r="AG206" s="212" t="s">
        <v>400</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64" t="s">
        <v>837</v>
      </c>
      <c r="D207" s="256"/>
      <c r="E207" s="256"/>
      <c r="F207" s="256"/>
      <c r="G207" s="256"/>
      <c r="H207" s="222"/>
      <c r="I207" s="222"/>
      <c r="J207" s="222"/>
      <c r="K207" s="222"/>
      <c r="L207" s="222"/>
      <c r="M207" s="222"/>
      <c r="N207" s="221"/>
      <c r="O207" s="221"/>
      <c r="P207" s="221"/>
      <c r="Q207" s="221"/>
      <c r="R207" s="222"/>
      <c r="S207" s="222"/>
      <c r="T207" s="222"/>
      <c r="U207" s="222"/>
      <c r="V207" s="222"/>
      <c r="W207" s="222"/>
      <c r="X207" s="222"/>
      <c r="Y207" s="222"/>
      <c r="Z207" s="212"/>
      <c r="AA207" s="212"/>
      <c r="AB207" s="212"/>
      <c r="AC207" s="212"/>
      <c r="AD207" s="212"/>
      <c r="AE207" s="212"/>
      <c r="AF207" s="212"/>
      <c r="AG207" s="212" t="s">
        <v>448</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2" x14ac:dyDescent="0.2">
      <c r="A208" s="219"/>
      <c r="B208" s="220"/>
      <c r="C208" s="249" t="s">
        <v>2590</v>
      </c>
      <c r="D208" s="226"/>
      <c r="E208" s="227">
        <v>173.8</v>
      </c>
      <c r="F208" s="222"/>
      <c r="G208" s="222"/>
      <c r="H208" s="222"/>
      <c r="I208" s="222"/>
      <c r="J208" s="222"/>
      <c r="K208" s="222"/>
      <c r="L208" s="222"/>
      <c r="M208" s="222"/>
      <c r="N208" s="221"/>
      <c r="O208" s="221"/>
      <c r="P208" s="221"/>
      <c r="Q208" s="221"/>
      <c r="R208" s="222"/>
      <c r="S208" s="222"/>
      <c r="T208" s="222"/>
      <c r="U208" s="222"/>
      <c r="V208" s="222"/>
      <c r="W208" s="222"/>
      <c r="X208" s="222"/>
      <c r="Y208" s="222"/>
      <c r="Z208" s="212"/>
      <c r="AA208" s="212"/>
      <c r="AB208" s="212"/>
      <c r="AC208" s="212"/>
      <c r="AD208" s="212"/>
      <c r="AE208" s="212"/>
      <c r="AF208" s="212"/>
      <c r="AG208" s="212" t="s">
        <v>288</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
      <c r="A209" s="236">
        <v>72</v>
      </c>
      <c r="B209" s="237" t="s">
        <v>863</v>
      </c>
      <c r="C209" s="247" t="s">
        <v>864</v>
      </c>
      <c r="D209" s="238" t="s">
        <v>439</v>
      </c>
      <c r="E209" s="239">
        <v>173.8</v>
      </c>
      <c r="F209" s="240"/>
      <c r="G209" s="241">
        <f>ROUND(E209*F209,2)</f>
        <v>0</v>
      </c>
      <c r="H209" s="240"/>
      <c r="I209" s="241">
        <f>ROUND(E209*H209,2)</f>
        <v>0</v>
      </c>
      <c r="J209" s="240"/>
      <c r="K209" s="241">
        <f>ROUND(E209*J209,2)</f>
        <v>0</v>
      </c>
      <c r="L209" s="241">
        <v>21</v>
      </c>
      <c r="M209" s="241">
        <f>G209*(1+L209/100)</f>
        <v>0</v>
      </c>
      <c r="N209" s="239">
        <v>0</v>
      </c>
      <c r="O209" s="239">
        <f>ROUND(E209*N209,2)</f>
        <v>0</v>
      </c>
      <c r="P209" s="239">
        <v>0</v>
      </c>
      <c r="Q209" s="239">
        <f>ROUND(E209*P209,2)</f>
        <v>0</v>
      </c>
      <c r="R209" s="241" t="s">
        <v>836</v>
      </c>
      <c r="S209" s="241" t="s">
        <v>280</v>
      </c>
      <c r="T209" s="242" t="s">
        <v>441</v>
      </c>
      <c r="U209" s="222">
        <v>0.126</v>
      </c>
      <c r="V209" s="222">
        <f>ROUND(E209*U209,2)</f>
        <v>21.9</v>
      </c>
      <c r="W209" s="222"/>
      <c r="X209" s="222" t="s">
        <v>399</v>
      </c>
      <c r="Y209" s="222" t="s">
        <v>283</v>
      </c>
      <c r="Z209" s="212"/>
      <c r="AA209" s="212"/>
      <c r="AB209" s="212"/>
      <c r="AC209" s="212"/>
      <c r="AD209" s="212"/>
      <c r="AE209" s="212"/>
      <c r="AF209" s="212"/>
      <c r="AG209" s="212" t="s">
        <v>400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2" x14ac:dyDescent="0.2">
      <c r="A210" s="219"/>
      <c r="B210" s="220"/>
      <c r="C210" s="249" t="s">
        <v>2590</v>
      </c>
      <c r="D210" s="226"/>
      <c r="E210" s="227">
        <v>173.8</v>
      </c>
      <c r="F210" s="222"/>
      <c r="G210" s="222"/>
      <c r="H210" s="222"/>
      <c r="I210" s="222"/>
      <c r="J210" s="222"/>
      <c r="K210" s="222"/>
      <c r="L210" s="222"/>
      <c r="M210" s="222"/>
      <c r="N210" s="221"/>
      <c r="O210" s="221"/>
      <c r="P210" s="221"/>
      <c r="Q210" s="221"/>
      <c r="R210" s="222"/>
      <c r="S210" s="222"/>
      <c r="T210" s="222"/>
      <c r="U210" s="222"/>
      <c r="V210" s="222"/>
      <c r="W210" s="222"/>
      <c r="X210" s="222"/>
      <c r="Y210" s="222"/>
      <c r="Z210" s="212"/>
      <c r="AA210" s="212"/>
      <c r="AB210" s="212"/>
      <c r="AC210" s="212"/>
      <c r="AD210" s="212"/>
      <c r="AE210" s="212"/>
      <c r="AF210" s="212"/>
      <c r="AG210" s="212" t="s">
        <v>288</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x14ac:dyDescent="0.2">
      <c r="A211" s="229" t="s">
        <v>275</v>
      </c>
      <c r="B211" s="230" t="s">
        <v>170</v>
      </c>
      <c r="C211" s="246" t="s">
        <v>171</v>
      </c>
      <c r="D211" s="231"/>
      <c r="E211" s="232"/>
      <c r="F211" s="233"/>
      <c r="G211" s="233">
        <f>SUMIF(AG212:AG220,"&lt;&gt;NOR",G212:G220)</f>
        <v>0</v>
      </c>
      <c r="H211" s="233"/>
      <c r="I211" s="233">
        <f>SUM(I212:I220)</f>
        <v>0</v>
      </c>
      <c r="J211" s="233"/>
      <c r="K211" s="233">
        <f>SUM(K212:K220)</f>
        <v>0</v>
      </c>
      <c r="L211" s="233"/>
      <c r="M211" s="233">
        <f>SUM(M212:M220)</f>
        <v>0</v>
      </c>
      <c r="N211" s="232"/>
      <c r="O211" s="232">
        <f>SUM(O212:O220)</f>
        <v>0</v>
      </c>
      <c r="P211" s="232"/>
      <c r="Q211" s="232">
        <f>SUM(Q212:Q220)</f>
        <v>6.94</v>
      </c>
      <c r="R211" s="233"/>
      <c r="S211" s="233"/>
      <c r="T211" s="234"/>
      <c r="U211" s="228"/>
      <c r="V211" s="228">
        <f>SUM(V212:V220)</f>
        <v>69.289999999999992</v>
      </c>
      <c r="W211" s="228"/>
      <c r="X211" s="228"/>
      <c r="Y211" s="228"/>
      <c r="AG211" t="s">
        <v>276</v>
      </c>
    </row>
    <row r="212" spans="1:60" outlineLevel="1" x14ac:dyDescent="0.2">
      <c r="A212" s="236">
        <v>73</v>
      </c>
      <c r="B212" s="237" t="s">
        <v>2591</v>
      </c>
      <c r="C212" s="247" t="s">
        <v>2592</v>
      </c>
      <c r="D212" s="238" t="s">
        <v>445</v>
      </c>
      <c r="E212" s="239">
        <v>2.3914</v>
      </c>
      <c r="F212" s="240"/>
      <c r="G212" s="241">
        <f>ROUND(E212*F212,2)</f>
        <v>0</v>
      </c>
      <c r="H212" s="240"/>
      <c r="I212" s="241">
        <f>ROUND(E212*H212,2)</f>
        <v>0</v>
      </c>
      <c r="J212" s="240"/>
      <c r="K212" s="241">
        <f>ROUND(E212*J212,2)</f>
        <v>0</v>
      </c>
      <c r="L212" s="241">
        <v>21</v>
      </c>
      <c r="M212" s="241">
        <f>G212*(1+L212/100)</f>
        <v>0</v>
      </c>
      <c r="N212" s="239">
        <v>0</v>
      </c>
      <c r="O212" s="239">
        <f>ROUND(E212*N212,2)</f>
        <v>0</v>
      </c>
      <c r="P212" s="239">
        <v>2.4</v>
      </c>
      <c r="Q212" s="239">
        <f>ROUND(E212*P212,2)</f>
        <v>5.74</v>
      </c>
      <c r="R212" s="241" t="s">
        <v>892</v>
      </c>
      <c r="S212" s="241" t="s">
        <v>280</v>
      </c>
      <c r="T212" s="242" t="s">
        <v>441</v>
      </c>
      <c r="U212" s="222">
        <v>13.301</v>
      </c>
      <c r="V212" s="222">
        <f>ROUND(E212*U212,2)</f>
        <v>31.81</v>
      </c>
      <c r="W212" s="222"/>
      <c r="X212" s="222" t="s">
        <v>399</v>
      </c>
      <c r="Y212" s="222" t="s">
        <v>283</v>
      </c>
      <c r="Z212" s="212"/>
      <c r="AA212" s="212"/>
      <c r="AB212" s="212"/>
      <c r="AC212" s="212"/>
      <c r="AD212" s="212"/>
      <c r="AE212" s="212"/>
      <c r="AF212" s="212"/>
      <c r="AG212" s="212" t="s">
        <v>400</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64" t="s">
        <v>2593</v>
      </c>
      <c r="D213" s="256"/>
      <c r="E213" s="256"/>
      <c r="F213" s="256"/>
      <c r="G213" s="256"/>
      <c r="H213" s="222"/>
      <c r="I213" s="222"/>
      <c r="J213" s="222"/>
      <c r="K213" s="222"/>
      <c r="L213" s="222"/>
      <c r="M213" s="222"/>
      <c r="N213" s="221"/>
      <c r="O213" s="221"/>
      <c r="P213" s="221"/>
      <c r="Q213" s="221"/>
      <c r="R213" s="222"/>
      <c r="S213" s="222"/>
      <c r="T213" s="222"/>
      <c r="U213" s="222"/>
      <c r="V213" s="222"/>
      <c r="W213" s="222"/>
      <c r="X213" s="222"/>
      <c r="Y213" s="222"/>
      <c r="Z213" s="212"/>
      <c r="AA213" s="212"/>
      <c r="AB213" s="212"/>
      <c r="AC213" s="212"/>
      <c r="AD213" s="212"/>
      <c r="AE213" s="212"/>
      <c r="AF213" s="212"/>
      <c r="AG213" s="212" t="s">
        <v>448</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49" t="s">
        <v>2594</v>
      </c>
      <c r="D214" s="226"/>
      <c r="E214" s="227">
        <v>2.3199999999999998</v>
      </c>
      <c r="F214" s="222"/>
      <c r="G214" s="222"/>
      <c r="H214" s="222"/>
      <c r="I214" s="222"/>
      <c r="J214" s="222"/>
      <c r="K214" s="222"/>
      <c r="L214" s="222"/>
      <c r="M214" s="222"/>
      <c r="N214" s="221"/>
      <c r="O214" s="221"/>
      <c r="P214" s="221"/>
      <c r="Q214" s="221"/>
      <c r="R214" s="222"/>
      <c r="S214" s="222"/>
      <c r="T214" s="222"/>
      <c r="U214" s="222"/>
      <c r="V214" s="222"/>
      <c r="W214" s="222"/>
      <c r="X214" s="222"/>
      <c r="Y214" s="222"/>
      <c r="Z214" s="212"/>
      <c r="AA214" s="212"/>
      <c r="AB214" s="212"/>
      <c r="AC214" s="212"/>
      <c r="AD214" s="212"/>
      <c r="AE214" s="212"/>
      <c r="AF214" s="212"/>
      <c r="AG214" s="212" t="s">
        <v>288</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3" x14ac:dyDescent="0.2">
      <c r="A215" s="219"/>
      <c r="B215" s="220"/>
      <c r="C215" s="249" t="s">
        <v>2595</v>
      </c>
      <c r="D215" s="226"/>
      <c r="E215" s="227">
        <v>7.1400000000000005E-2</v>
      </c>
      <c r="F215" s="222"/>
      <c r="G215" s="222"/>
      <c r="H215" s="222"/>
      <c r="I215" s="222"/>
      <c r="J215" s="222"/>
      <c r="K215" s="222"/>
      <c r="L215" s="222"/>
      <c r="M215" s="222"/>
      <c r="N215" s="221"/>
      <c r="O215" s="221"/>
      <c r="P215" s="221"/>
      <c r="Q215" s="221"/>
      <c r="R215" s="222"/>
      <c r="S215" s="222"/>
      <c r="T215" s="222"/>
      <c r="U215" s="222"/>
      <c r="V215" s="222"/>
      <c r="W215" s="222"/>
      <c r="X215" s="222"/>
      <c r="Y215" s="222"/>
      <c r="Z215" s="212"/>
      <c r="AA215" s="212"/>
      <c r="AB215" s="212"/>
      <c r="AC215" s="212"/>
      <c r="AD215" s="212"/>
      <c r="AE215" s="212"/>
      <c r="AF215" s="212"/>
      <c r="AG215" s="212" t="s">
        <v>288</v>
      </c>
      <c r="AH215" s="212">
        <v>0</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
      <c r="A216" s="236">
        <v>74</v>
      </c>
      <c r="B216" s="237" t="s">
        <v>2596</v>
      </c>
      <c r="C216" s="247" t="s">
        <v>2597</v>
      </c>
      <c r="D216" s="238" t="s">
        <v>492</v>
      </c>
      <c r="E216" s="239">
        <v>60</v>
      </c>
      <c r="F216" s="240"/>
      <c r="G216" s="241">
        <f>ROUND(E216*F216,2)</f>
        <v>0</v>
      </c>
      <c r="H216" s="240"/>
      <c r="I216" s="241">
        <f>ROUND(E216*H216,2)</f>
        <v>0</v>
      </c>
      <c r="J216" s="240"/>
      <c r="K216" s="241">
        <f>ROUND(E216*J216,2)</f>
        <v>0</v>
      </c>
      <c r="L216" s="241">
        <v>21</v>
      </c>
      <c r="M216" s="241">
        <f>G216*(1+L216/100)</f>
        <v>0</v>
      </c>
      <c r="N216" s="239">
        <v>0</v>
      </c>
      <c r="O216" s="239">
        <f>ROUND(E216*N216,2)</f>
        <v>0</v>
      </c>
      <c r="P216" s="239">
        <v>5.0000000000000001E-3</v>
      </c>
      <c r="Q216" s="239">
        <f>ROUND(E216*P216,2)</f>
        <v>0.3</v>
      </c>
      <c r="R216" s="241" t="s">
        <v>892</v>
      </c>
      <c r="S216" s="241" t="s">
        <v>280</v>
      </c>
      <c r="T216" s="242" t="s">
        <v>441</v>
      </c>
      <c r="U216" s="222">
        <v>0.39</v>
      </c>
      <c r="V216" s="222">
        <f>ROUND(E216*U216,2)</f>
        <v>23.4</v>
      </c>
      <c r="W216" s="222"/>
      <c r="X216" s="222" t="s">
        <v>399</v>
      </c>
      <c r="Y216" s="222" t="s">
        <v>283</v>
      </c>
      <c r="Z216" s="212"/>
      <c r="AA216" s="212"/>
      <c r="AB216" s="212"/>
      <c r="AC216" s="212"/>
      <c r="AD216" s="212"/>
      <c r="AE216" s="212"/>
      <c r="AF216" s="212"/>
      <c r="AG216" s="212" t="s">
        <v>400</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ht="22.5" outlineLevel="2" x14ac:dyDescent="0.2">
      <c r="A217" s="219"/>
      <c r="B217" s="220"/>
      <c r="C217" s="264" t="s">
        <v>2598</v>
      </c>
      <c r="D217" s="256"/>
      <c r="E217" s="256"/>
      <c r="F217" s="256"/>
      <c r="G217" s="256"/>
      <c r="H217" s="222"/>
      <c r="I217" s="222"/>
      <c r="J217" s="222"/>
      <c r="K217" s="222"/>
      <c r="L217" s="222"/>
      <c r="M217" s="222"/>
      <c r="N217" s="221"/>
      <c r="O217" s="221"/>
      <c r="P217" s="221"/>
      <c r="Q217" s="221"/>
      <c r="R217" s="222"/>
      <c r="S217" s="222"/>
      <c r="T217" s="222"/>
      <c r="U217" s="222"/>
      <c r="V217" s="222"/>
      <c r="W217" s="222"/>
      <c r="X217" s="222"/>
      <c r="Y217" s="222"/>
      <c r="Z217" s="212"/>
      <c r="AA217" s="212"/>
      <c r="AB217" s="212"/>
      <c r="AC217" s="212"/>
      <c r="AD217" s="212"/>
      <c r="AE217" s="212"/>
      <c r="AF217" s="212"/>
      <c r="AG217" s="212" t="s">
        <v>448</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43" t="str">
        <f>C217</f>
        <v>kanálů, šachet a žump, manipulace s deskami do vzdálenosti 8 m od osy kanálu, očištění nebo vysekání betonu kolem závěsných ok pro zachycení háků zvedacího mechanizmu,</v>
      </c>
      <c r="BB217" s="212"/>
      <c r="BC217" s="212"/>
      <c r="BD217" s="212"/>
      <c r="BE217" s="212"/>
      <c r="BF217" s="212"/>
      <c r="BG217" s="212"/>
      <c r="BH217" s="212"/>
    </row>
    <row r="218" spans="1:60" outlineLevel="2" x14ac:dyDescent="0.2">
      <c r="A218" s="219"/>
      <c r="B218" s="220"/>
      <c r="C218" s="249" t="s">
        <v>2599</v>
      </c>
      <c r="D218" s="226"/>
      <c r="E218" s="227">
        <v>60</v>
      </c>
      <c r="F218" s="222"/>
      <c r="G218" s="222"/>
      <c r="H218" s="222"/>
      <c r="I218" s="222"/>
      <c r="J218" s="222"/>
      <c r="K218" s="222"/>
      <c r="L218" s="222"/>
      <c r="M218" s="222"/>
      <c r="N218" s="221"/>
      <c r="O218" s="221"/>
      <c r="P218" s="221"/>
      <c r="Q218" s="221"/>
      <c r="R218" s="222"/>
      <c r="S218" s="222"/>
      <c r="T218" s="222"/>
      <c r="U218" s="222"/>
      <c r="V218" s="222"/>
      <c r="W218" s="222"/>
      <c r="X218" s="222"/>
      <c r="Y218" s="222"/>
      <c r="Z218" s="212"/>
      <c r="AA218" s="212"/>
      <c r="AB218" s="212"/>
      <c r="AC218" s="212"/>
      <c r="AD218" s="212"/>
      <c r="AE218" s="212"/>
      <c r="AF218" s="212"/>
      <c r="AG218" s="212" t="s">
        <v>288</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36">
        <v>75</v>
      </c>
      <c r="B219" s="237" t="s">
        <v>1000</v>
      </c>
      <c r="C219" s="247" t="s">
        <v>1001</v>
      </c>
      <c r="D219" s="238" t="s">
        <v>439</v>
      </c>
      <c r="E219" s="239">
        <v>63.99</v>
      </c>
      <c r="F219" s="240"/>
      <c r="G219" s="241">
        <f>ROUND(E219*F219,2)</f>
        <v>0</v>
      </c>
      <c r="H219" s="240"/>
      <c r="I219" s="241">
        <f>ROUND(E219*H219,2)</f>
        <v>0</v>
      </c>
      <c r="J219" s="240"/>
      <c r="K219" s="241">
        <f>ROUND(E219*J219,2)</f>
        <v>0</v>
      </c>
      <c r="L219" s="241">
        <v>21</v>
      </c>
      <c r="M219" s="241">
        <f>G219*(1+L219/100)</f>
        <v>0</v>
      </c>
      <c r="N219" s="239">
        <v>0</v>
      </c>
      <c r="O219" s="239">
        <f>ROUND(E219*N219,2)</f>
        <v>0</v>
      </c>
      <c r="P219" s="239">
        <v>1.4E-2</v>
      </c>
      <c r="Q219" s="239">
        <f>ROUND(E219*P219,2)</f>
        <v>0.9</v>
      </c>
      <c r="R219" s="241" t="s">
        <v>892</v>
      </c>
      <c r="S219" s="241" t="s">
        <v>280</v>
      </c>
      <c r="T219" s="242" t="s">
        <v>441</v>
      </c>
      <c r="U219" s="222">
        <v>0.22</v>
      </c>
      <c r="V219" s="222">
        <f>ROUND(E219*U219,2)</f>
        <v>14.08</v>
      </c>
      <c r="W219" s="222"/>
      <c r="X219" s="222" t="s">
        <v>399</v>
      </c>
      <c r="Y219" s="222" t="s">
        <v>283</v>
      </c>
      <c r="Z219" s="212"/>
      <c r="AA219" s="212"/>
      <c r="AB219" s="212"/>
      <c r="AC219" s="212"/>
      <c r="AD219" s="212"/>
      <c r="AE219" s="212"/>
      <c r="AF219" s="212"/>
      <c r="AG219" s="212" t="s">
        <v>400</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
      <c r="A220" s="219"/>
      <c r="B220" s="220"/>
      <c r="C220" s="249" t="s">
        <v>2538</v>
      </c>
      <c r="D220" s="226"/>
      <c r="E220" s="227">
        <v>63.99</v>
      </c>
      <c r="F220" s="222"/>
      <c r="G220" s="222"/>
      <c r="H220" s="222"/>
      <c r="I220" s="222"/>
      <c r="J220" s="222"/>
      <c r="K220" s="222"/>
      <c r="L220" s="222"/>
      <c r="M220" s="222"/>
      <c r="N220" s="221"/>
      <c r="O220" s="221"/>
      <c r="P220" s="221"/>
      <c r="Q220" s="221"/>
      <c r="R220" s="222"/>
      <c r="S220" s="222"/>
      <c r="T220" s="222"/>
      <c r="U220" s="222"/>
      <c r="V220" s="222"/>
      <c r="W220" s="222"/>
      <c r="X220" s="222"/>
      <c r="Y220" s="222"/>
      <c r="Z220" s="212"/>
      <c r="AA220" s="212"/>
      <c r="AB220" s="212"/>
      <c r="AC220" s="212"/>
      <c r="AD220" s="212"/>
      <c r="AE220" s="212"/>
      <c r="AF220" s="212"/>
      <c r="AG220" s="212" t="s">
        <v>288</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x14ac:dyDescent="0.2">
      <c r="A221" s="229" t="s">
        <v>275</v>
      </c>
      <c r="B221" s="230" t="s">
        <v>174</v>
      </c>
      <c r="C221" s="246" t="s">
        <v>175</v>
      </c>
      <c r="D221" s="231"/>
      <c r="E221" s="232"/>
      <c r="F221" s="233"/>
      <c r="G221" s="233">
        <f>SUMIF(AG222:AG223,"&lt;&gt;NOR",G222:G223)</f>
        <v>0</v>
      </c>
      <c r="H221" s="233"/>
      <c r="I221" s="233">
        <f>SUM(I222:I223)</f>
        <v>0</v>
      </c>
      <c r="J221" s="233"/>
      <c r="K221" s="233">
        <f>SUM(K222:K223)</f>
        <v>0</v>
      </c>
      <c r="L221" s="233"/>
      <c r="M221" s="233">
        <f>SUM(M222:M223)</f>
        <v>0</v>
      </c>
      <c r="N221" s="232"/>
      <c r="O221" s="232">
        <f>SUM(O222:O223)</f>
        <v>0</v>
      </c>
      <c r="P221" s="232"/>
      <c r="Q221" s="232">
        <f>SUM(Q222:Q223)</f>
        <v>0</v>
      </c>
      <c r="R221" s="233"/>
      <c r="S221" s="233"/>
      <c r="T221" s="234"/>
      <c r="U221" s="228"/>
      <c r="V221" s="228">
        <f>SUM(V222:V223)</f>
        <v>1512.44</v>
      </c>
      <c r="W221" s="228"/>
      <c r="X221" s="228"/>
      <c r="Y221" s="228"/>
      <c r="AG221" t="s">
        <v>276</v>
      </c>
    </row>
    <row r="222" spans="1:60" ht="22.5" outlineLevel="1" x14ac:dyDescent="0.2">
      <c r="A222" s="236">
        <v>76</v>
      </c>
      <c r="B222" s="237" t="s">
        <v>1014</v>
      </c>
      <c r="C222" s="247" t="s">
        <v>1015</v>
      </c>
      <c r="D222" s="238" t="s">
        <v>482</v>
      </c>
      <c r="E222" s="239">
        <v>586.89972999999998</v>
      </c>
      <c r="F222" s="240"/>
      <c r="G222" s="241">
        <f>ROUND(E222*F222,2)</f>
        <v>0</v>
      </c>
      <c r="H222" s="240"/>
      <c r="I222" s="241">
        <f>ROUND(E222*H222,2)</f>
        <v>0</v>
      </c>
      <c r="J222" s="240"/>
      <c r="K222" s="241">
        <f>ROUND(E222*J222,2)</f>
        <v>0</v>
      </c>
      <c r="L222" s="241">
        <v>21</v>
      </c>
      <c r="M222" s="241">
        <f>G222*(1+L222/100)</f>
        <v>0</v>
      </c>
      <c r="N222" s="239">
        <v>0</v>
      </c>
      <c r="O222" s="239">
        <f>ROUND(E222*N222,2)</f>
        <v>0</v>
      </c>
      <c r="P222" s="239">
        <v>0</v>
      </c>
      <c r="Q222" s="239">
        <f>ROUND(E222*P222,2)</f>
        <v>0</v>
      </c>
      <c r="R222" s="241" t="s">
        <v>493</v>
      </c>
      <c r="S222" s="241" t="s">
        <v>280</v>
      </c>
      <c r="T222" s="242" t="s">
        <v>441</v>
      </c>
      <c r="U222" s="222">
        <v>2.577</v>
      </c>
      <c r="V222" s="222">
        <f>ROUND(E222*U222,2)</f>
        <v>1512.44</v>
      </c>
      <c r="W222" s="222"/>
      <c r="X222" s="222" t="s">
        <v>399</v>
      </c>
      <c r="Y222" s="222" t="s">
        <v>283</v>
      </c>
      <c r="Z222" s="212"/>
      <c r="AA222" s="212"/>
      <c r="AB222" s="212"/>
      <c r="AC222" s="212"/>
      <c r="AD222" s="212"/>
      <c r="AE222" s="212"/>
      <c r="AF222" s="212"/>
      <c r="AG222" s="212" t="s">
        <v>1016</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
      <c r="A223" s="219"/>
      <c r="B223" s="220"/>
      <c r="C223" s="264" t="s">
        <v>1017</v>
      </c>
      <c r="D223" s="256"/>
      <c r="E223" s="256"/>
      <c r="F223" s="256"/>
      <c r="G223" s="256"/>
      <c r="H223" s="222"/>
      <c r="I223" s="222"/>
      <c r="J223" s="222"/>
      <c r="K223" s="222"/>
      <c r="L223" s="222"/>
      <c r="M223" s="222"/>
      <c r="N223" s="221"/>
      <c r="O223" s="221"/>
      <c r="P223" s="221"/>
      <c r="Q223" s="221"/>
      <c r="R223" s="222"/>
      <c r="S223" s="222"/>
      <c r="T223" s="222"/>
      <c r="U223" s="222"/>
      <c r="V223" s="222"/>
      <c r="W223" s="222"/>
      <c r="X223" s="222"/>
      <c r="Y223" s="222"/>
      <c r="Z223" s="212"/>
      <c r="AA223" s="212"/>
      <c r="AB223" s="212"/>
      <c r="AC223" s="212"/>
      <c r="AD223" s="212"/>
      <c r="AE223" s="212"/>
      <c r="AF223" s="212"/>
      <c r="AG223" s="212" t="s">
        <v>448</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x14ac:dyDescent="0.2">
      <c r="A224" s="229" t="s">
        <v>275</v>
      </c>
      <c r="B224" s="230" t="s">
        <v>177</v>
      </c>
      <c r="C224" s="246" t="s">
        <v>178</v>
      </c>
      <c r="D224" s="231"/>
      <c r="E224" s="232"/>
      <c r="F224" s="233"/>
      <c r="G224" s="233">
        <f>SUMIF(AG225:AG231,"&lt;&gt;NOR",G225:G231)</f>
        <v>0</v>
      </c>
      <c r="H224" s="233"/>
      <c r="I224" s="233">
        <f>SUM(I225:I231)</f>
        <v>0</v>
      </c>
      <c r="J224" s="233"/>
      <c r="K224" s="233">
        <f>SUM(K225:K231)</f>
        <v>0</v>
      </c>
      <c r="L224" s="233"/>
      <c r="M224" s="233">
        <f>SUM(M225:M231)</f>
        <v>0</v>
      </c>
      <c r="N224" s="232"/>
      <c r="O224" s="232">
        <f>SUM(O225:O231)</f>
        <v>0.02</v>
      </c>
      <c r="P224" s="232"/>
      <c r="Q224" s="232">
        <f>SUM(Q225:Q231)</f>
        <v>0</v>
      </c>
      <c r="R224" s="233"/>
      <c r="S224" s="233"/>
      <c r="T224" s="234"/>
      <c r="U224" s="228"/>
      <c r="V224" s="228">
        <f>SUM(V225:V231)</f>
        <v>9.9</v>
      </c>
      <c r="W224" s="228"/>
      <c r="X224" s="228"/>
      <c r="Y224" s="228"/>
      <c r="AG224" t="s">
        <v>276</v>
      </c>
    </row>
    <row r="225" spans="1:60" ht="22.5" outlineLevel="1" x14ac:dyDescent="0.2">
      <c r="A225" s="236">
        <v>77</v>
      </c>
      <c r="B225" s="237" t="s">
        <v>2282</v>
      </c>
      <c r="C225" s="247" t="s">
        <v>2283</v>
      </c>
      <c r="D225" s="238" t="s">
        <v>439</v>
      </c>
      <c r="E225" s="239">
        <v>29.128</v>
      </c>
      <c r="F225" s="240"/>
      <c r="G225" s="241">
        <f>ROUND(E225*F225,2)</f>
        <v>0</v>
      </c>
      <c r="H225" s="240"/>
      <c r="I225" s="241">
        <f>ROUND(E225*H225,2)</f>
        <v>0</v>
      </c>
      <c r="J225" s="240"/>
      <c r="K225" s="241">
        <f>ROUND(E225*J225,2)</f>
        <v>0</v>
      </c>
      <c r="L225" s="241">
        <v>21</v>
      </c>
      <c r="M225" s="241">
        <f>G225*(1+L225/100)</f>
        <v>0</v>
      </c>
      <c r="N225" s="239">
        <v>8.0000000000000007E-5</v>
      </c>
      <c r="O225" s="239">
        <f>ROUND(E225*N225,2)</f>
        <v>0</v>
      </c>
      <c r="P225" s="239">
        <v>0</v>
      </c>
      <c r="Q225" s="239">
        <f>ROUND(E225*P225,2)</f>
        <v>0</v>
      </c>
      <c r="R225" s="241" t="s">
        <v>1020</v>
      </c>
      <c r="S225" s="241" t="s">
        <v>280</v>
      </c>
      <c r="T225" s="242" t="s">
        <v>441</v>
      </c>
      <c r="U225" s="222">
        <v>0.34</v>
      </c>
      <c r="V225" s="222">
        <f>ROUND(E225*U225,2)</f>
        <v>9.9</v>
      </c>
      <c r="W225" s="222"/>
      <c r="X225" s="222" t="s">
        <v>399</v>
      </c>
      <c r="Y225" s="222" t="s">
        <v>283</v>
      </c>
      <c r="Z225" s="212"/>
      <c r="AA225" s="212"/>
      <c r="AB225" s="212"/>
      <c r="AC225" s="212"/>
      <c r="AD225" s="212"/>
      <c r="AE225" s="212"/>
      <c r="AF225" s="212"/>
      <c r="AG225" s="212" t="s">
        <v>400</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
      <c r="A226" s="219"/>
      <c r="B226" s="220"/>
      <c r="C226" s="249" t="s">
        <v>2600</v>
      </c>
      <c r="D226" s="226"/>
      <c r="E226" s="227">
        <v>29.128</v>
      </c>
      <c r="F226" s="222"/>
      <c r="G226" s="222"/>
      <c r="H226" s="222"/>
      <c r="I226" s="222"/>
      <c r="J226" s="222"/>
      <c r="K226" s="222"/>
      <c r="L226" s="222"/>
      <c r="M226" s="222"/>
      <c r="N226" s="221"/>
      <c r="O226" s="221"/>
      <c r="P226" s="221"/>
      <c r="Q226" s="221"/>
      <c r="R226" s="222"/>
      <c r="S226" s="222"/>
      <c r="T226" s="222"/>
      <c r="U226" s="222"/>
      <c r="V226" s="222"/>
      <c r="W226" s="222"/>
      <c r="X226" s="222"/>
      <c r="Y226" s="222"/>
      <c r="Z226" s="212"/>
      <c r="AA226" s="212"/>
      <c r="AB226" s="212"/>
      <c r="AC226" s="212"/>
      <c r="AD226" s="212"/>
      <c r="AE226" s="212"/>
      <c r="AF226" s="212"/>
      <c r="AG226" s="212" t="s">
        <v>288</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ht="22.5" outlineLevel="1" x14ac:dyDescent="0.2">
      <c r="A227" s="236">
        <v>78</v>
      </c>
      <c r="B227" s="237" t="s">
        <v>2601</v>
      </c>
      <c r="C227" s="247" t="s">
        <v>2602</v>
      </c>
      <c r="D227" s="238" t="s">
        <v>439</v>
      </c>
      <c r="E227" s="239">
        <v>33.497199999999999</v>
      </c>
      <c r="F227" s="240"/>
      <c r="G227" s="241">
        <f>ROUND(E227*F227,2)</f>
        <v>0</v>
      </c>
      <c r="H227" s="240"/>
      <c r="I227" s="241">
        <f>ROUND(E227*H227,2)</f>
        <v>0</v>
      </c>
      <c r="J227" s="240"/>
      <c r="K227" s="241">
        <f>ROUND(E227*J227,2)</f>
        <v>0</v>
      </c>
      <c r="L227" s="241">
        <v>21</v>
      </c>
      <c r="M227" s="241">
        <f>G227*(1+L227/100)</f>
        <v>0</v>
      </c>
      <c r="N227" s="239">
        <v>5.5000000000000003E-4</v>
      </c>
      <c r="O227" s="239">
        <f>ROUND(E227*N227,2)</f>
        <v>0.02</v>
      </c>
      <c r="P227" s="239">
        <v>0</v>
      </c>
      <c r="Q227" s="239">
        <f>ROUND(E227*P227,2)</f>
        <v>0</v>
      </c>
      <c r="R227" s="241" t="s">
        <v>889</v>
      </c>
      <c r="S227" s="241" t="s">
        <v>280</v>
      </c>
      <c r="T227" s="242" t="s">
        <v>1410</v>
      </c>
      <c r="U227" s="222">
        <v>0</v>
      </c>
      <c r="V227" s="222">
        <f>ROUND(E227*U227,2)</f>
        <v>0</v>
      </c>
      <c r="W227" s="222"/>
      <c r="X227" s="222" t="s">
        <v>831</v>
      </c>
      <c r="Y227" s="222" t="s">
        <v>283</v>
      </c>
      <c r="Z227" s="212"/>
      <c r="AA227" s="212"/>
      <c r="AB227" s="212"/>
      <c r="AC227" s="212"/>
      <c r="AD227" s="212"/>
      <c r="AE227" s="212"/>
      <c r="AF227" s="212"/>
      <c r="AG227" s="212" t="s">
        <v>832</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2" x14ac:dyDescent="0.2">
      <c r="A228" s="219"/>
      <c r="B228" s="220"/>
      <c r="C228" s="249" t="s">
        <v>2603</v>
      </c>
      <c r="D228" s="226"/>
      <c r="E228" s="227">
        <v>29.128</v>
      </c>
      <c r="F228" s="222"/>
      <c r="G228" s="222"/>
      <c r="H228" s="222"/>
      <c r="I228" s="222"/>
      <c r="J228" s="222"/>
      <c r="K228" s="222"/>
      <c r="L228" s="222"/>
      <c r="M228" s="222"/>
      <c r="N228" s="221"/>
      <c r="O228" s="221"/>
      <c r="P228" s="221"/>
      <c r="Q228" s="221"/>
      <c r="R228" s="222"/>
      <c r="S228" s="222"/>
      <c r="T228" s="222"/>
      <c r="U228" s="222"/>
      <c r="V228" s="222"/>
      <c r="W228" s="222"/>
      <c r="X228" s="222"/>
      <c r="Y228" s="222"/>
      <c r="Z228" s="212"/>
      <c r="AA228" s="212"/>
      <c r="AB228" s="212"/>
      <c r="AC228" s="212"/>
      <c r="AD228" s="212"/>
      <c r="AE228" s="212"/>
      <c r="AF228" s="212"/>
      <c r="AG228" s="212" t="s">
        <v>288</v>
      </c>
      <c r="AH228" s="212">
        <v>5</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66" t="s">
        <v>2604</v>
      </c>
      <c r="D229" s="254"/>
      <c r="E229" s="255">
        <v>4.3692000000000002</v>
      </c>
      <c r="F229" s="222"/>
      <c r="G229" s="222"/>
      <c r="H229" s="222"/>
      <c r="I229" s="222"/>
      <c r="J229" s="222"/>
      <c r="K229" s="222"/>
      <c r="L229" s="222"/>
      <c r="M229" s="222"/>
      <c r="N229" s="221"/>
      <c r="O229" s="221"/>
      <c r="P229" s="221"/>
      <c r="Q229" s="221"/>
      <c r="R229" s="222"/>
      <c r="S229" s="222"/>
      <c r="T229" s="222"/>
      <c r="U229" s="222"/>
      <c r="V229" s="222"/>
      <c r="W229" s="222"/>
      <c r="X229" s="222"/>
      <c r="Y229" s="222"/>
      <c r="Z229" s="212"/>
      <c r="AA229" s="212"/>
      <c r="AB229" s="212"/>
      <c r="AC229" s="212"/>
      <c r="AD229" s="212"/>
      <c r="AE229" s="212"/>
      <c r="AF229" s="212"/>
      <c r="AG229" s="212" t="s">
        <v>288</v>
      </c>
      <c r="AH229" s="212">
        <v>4</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
      <c r="A230" s="236">
        <v>79</v>
      </c>
      <c r="B230" s="237" t="s">
        <v>2288</v>
      </c>
      <c r="C230" s="247" t="s">
        <v>2289</v>
      </c>
      <c r="D230" s="238" t="s">
        <v>0</v>
      </c>
      <c r="E230" s="239">
        <v>60.877499999999998</v>
      </c>
      <c r="F230" s="240"/>
      <c r="G230" s="241">
        <f>ROUND(E230*F230,2)</f>
        <v>0</v>
      </c>
      <c r="H230" s="240"/>
      <c r="I230" s="241">
        <f>ROUND(E230*H230,2)</f>
        <v>0</v>
      </c>
      <c r="J230" s="240"/>
      <c r="K230" s="241">
        <f>ROUND(E230*J230,2)</f>
        <v>0</v>
      </c>
      <c r="L230" s="241">
        <v>21</v>
      </c>
      <c r="M230" s="241">
        <f>G230*(1+L230/100)</f>
        <v>0</v>
      </c>
      <c r="N230" s="239">
        <v>0</v>
      </c>
      <c r="O230" s="239">
        <f>ROUND(E230*N230,2)</f>
        <v>0</v>
      </c>
      <c r="P230" s="239">
        <v>0</v>
      </c>
      <c r="Q230" s="239">
        <f>ROUND(E230*P230,2)</f>
        <v>0</v>
      </c>
      <c r="R230" s="241" t="s">
        <v>1020</v>
      </c>
      <c r="S230" s="241" t="s">
        <v>280</v>
      </c>
      <c r="T230" s="242" t="s">
        <v>441</v>
      </c>
      <c r="U230" s="222">
        <v>0</v>
      </c>
      <c r="V230" s="222">
        <f>ROUND(E230*U230,2)</f>
        <v>0</v>
      </c>
      <c r="W230" s="222"/>
      <c r="X230" s="222" t="s">
        <v>399</v>
      </c>
      <c r="Y230" s="222" t="s">
        <v>283</v>
      </c>
      <c r="Z230" s="212"/>
      <c r="AA230" s="212"/>
      <c r="AB230" s="212"/>
      <c r="AC230" s="212"/>
      <c r="AD230" s="212"/>
      <c r="AE230" s="212"/>
      <c r="AF230" s="212"/>
      <c r="AG230" s="212" t="s">
        <v>1036</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64" t="s">
        <v>1037</v>
      </c>
      <c r="D231" s="256"/>
      <c r="E231" s="256"/>
      <c r="F231" s="256"/>
      <c r="G231" s="256"/>
      <c r="H231" s="222"/>
      <c r="I231" s="222"/>
      <c r="J231" s="222"/>
      <c r="K231" s="222"/>
      <c r="L231" s="222"/>
      <c r="M231" s="222"/>
      <c r="N231" s="221"/>
      <c r="O231" s="221"/>
      <c r="P231" s="221"/>
      <c r="Q231" s="221"/>
      <c r="R231" s="222"/>
      <c r="S231" s="222"/>
      <c r="T231" s="222"/>
      <c r="U231" s="222"/>
      <c r="V231" s="222"/>
      <c r="W231" s="222"/>
      <c r="X231" s="222"/>
      <c r="Y231" s="222"/>
      <c r="Z231" s="212"/>
      <c r="AA231" s="212"/>
      <c r="AB231" s="212"/>
      <c r="AC231" s="212"/>
      <c r="AD231" s="212"/>
      <c r="AE231" s="212"/>
      <c r="AF231" s="212"/>
      <c r="AG231" s="212" t="s">
        <v>448</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x14ac:dyDescent="0.2">
      <c r="A232" s="229" t="s">
        <v>275</v>
      </c>
      <c r="B232" s="230" t="s">
        <v>210</v>
      </c>
      <c r="C232" s="246" t="s">
        <v>211</v>
      </c>
      <c r="D232" s="231"/>
      <c r="E232" s="232"/>
      <c r="F232" s="233"/>
      <c r="G232" s="233">
        <f>SUMIF(AG233:AG238,"&lt;&gt;NOR",G233:G238)</f>
        <v>0</v>
      </c>
      <c r="H232" s="233"/>
      <c r="I232" s="233">
        <f>SUM(I233:I238)</f>
        <v>0</v>
      </c>
      <c r="J232" s="233"/>
      <c r="K232" s="233">
        <f>SUM(K233:K238)</f>
        <v>0</v>
      </c>
      <c r="L232" s="233"/>
      <c r="M232" s="233">
        <f>SUM(M233:M238)</f>
        <v>0</v>
      </c>
      <c r="N232" s="232"/>
      <c r="O232" s="232">
        <f>SUM(O233:O238)</f>
        <v>0</v>
      </c>
      <c r="P232" s="232"/>
      <c r="Q232" s="232">
        <f>SUM(Q233:Q238)</f>
        <v>0</v>
      </c>
      <c r="R232" s="233"/>
      <c r="S232" s="233"/>
      <c r="T232" s="234"/>
      <c r="U232" s="228"/>
      <c r="V232" s="228">
        <f>SUM(V233:V238)</f>
        <v>6.72</v>
      </c>
      <c r="W232" s="228"/>
      <c r="X232" s="228"/>
      <c r="Y232" s="228"/>
      <c r="AG232" t="s">
        <v>276</v>
      </c>
    </row>
    <row r="233" spans="1:60" outlineLevel="1" x14ac:dyDescent="0.2">
      <c r="A233" s="236">
        <v>80</v>
      </c>
      <c r="B233" s="237" t="s">
        <v>2605</v>
      </c>
      <c r="C233" s="247" t="s">
        <v>2606</v>
      </c>
      <c r="D233" s="238" t="s">
        <v>564</v>
      </c>
      <c r="E233" s="239">
        <v>16</v>
      </c>
      <c r="F233" s="240"/>
      <c r="G233" s="241">
        <f>ROUND(E233*F233,2)</f>
        <v>0</v>
      </c>
      <c r="H233" s="240"/>
      <c r="I233" s="241">
        <f>ROUND(E233*H233,2)</f>
        <v>0</v>
      </c>
      <c r="J233" s="240"/>
      <c r="K233" s="241">
        <f>ROUND(E233*J233,2)</f>
        <v>0</v>
      </c>
      <c r="L233" s="241">
        <v>21</v>
      </c>
      <c r="M233" s="241">
        <f>G233*(1+L233/100)</f>
        <v>0</v>
      </c>
      <c r="N233" s="239">
        <v>1.3999999999999999E-4</v>
      </c>
      <c r="O233" s="239">
        <f>ROUND(E233*N233,2)</f>
        <v>0</v>
      </c>
      <c r="P233" s="239">
        <v>0</v>
      </c>
      <c r="Q233" s="239">
        <f>ROUND(E233*P233,2)</f>
        <v>0</v>
      </c>
      <c r="R233" s="241" t="s">
        <v>1088</v>
      </c>
      <c r="S233" s="241" t="s">
        <v>280</v>
      </c>
      <c r="T233" s="242" t="s">
        <v>441</v>
      </c>
      <c r="U233" s="222">
        <v>0.42</v>
      </c>
      <c r="V233" s="222">
        <f>ROUND(E233*U233,2)</f>
        <v>6.72</v>
      </c>
      <c r="W233" s="222"/>
      <c r="X233" s="222" t="s">
        <v>399</v>
      </c>
      <c r="Y233" s="222" t="s">
        <v>283</v>
      </c>
      <c r="Z233" s="212"/>
      <c r="AA233" s="212"/>
      <c r="AB233" s="212"/>
      <c r="AC233" s="212"/>
      <c r="AD233" s="212"/>
      <c r="AE233" s="212"/>
      <c r="AF233" s="212"/>
      <c r="AG233" s="212" t="s">
        <v>400</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
      <c r="A234" s="219"/>
      <c r="B234" s="220"/>
      <c r="C234" s="249" t="s">
        <v>2607</v>
      </c>
      <c r="D234" s="226"/>
      <c r="E234" s="227">
        <v>16</v>
      </c>
      <c r="F234" s="222"/>
      <c r="G234" s="222"/>
      <c r="H234" s="222"/>
      <c r="I234" s="222"/>
      <c r="J234" s="222"/>
      <c r="K234" s="222"/>
      <c r="L234" s="222"/>
      <c r="M234" s="222"/>
      <c r="N234" s="221"/>
      <c r="O234" s="221"/>
      <c r="P234" s="221"/>
      <c r="Q234" s="221"/>
      <c r="R234" s="222"/>
      <c r="S234" s="222"/>
      <c r="T234" s="222"/>
      <c r="U234" s="222"/>
      <c r="V234" s="222"/>
      <c r="W234" s="222"/>
      <c r="X234" s="222"/>
      <c r="Y234" s="222"/>
      <c r="Z234" s="212"/>
      <c r="AA234" s="212"/>
      <c r="AB234" s="212"/>
      <c r="AC234" s="212"/>
      <c r="AD234" s="212"/>
      <c r="AE234" s="212"/>
      <c r="AF234" s="212"/>
      <c r="AG234" s="212" t="s">
        <v>288</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1" x14ac:dyDescent="0.2">
      <c r="A235" s="236">
        <v>81</v>
      </c>
      <c r="B235" s="237" t="s">
        <v>2608</v>
      </c>
      <c r="C235" s="247" t="s">
        <v>2609</v>
      </c>
      <c r="D235" s="238" t="s">
        <v>0</v>
      </c>
      <c r="E235" s="239">
        <v>297.60000000000002</v>
      </c>
      <c r="F235" s="240"/>
      <c r="G235" s="241">
        <f>ROUND(E235*F235,2)</f>
        <v>0</v>
      </c>
      <c r="H235" s="240"/>
      <c r="I235" s="241">
        <f>ROUND(E235*H235,2)</f>
        <v>0</v>
      </c>
      <c r="J235" s="240"/>
      <c r="K235" s="241">
        <f>ROUND(E235*J235,2)</f>
        <v>0</v>
      </c>
      <c r="L235" s="241">
        <v>21</v>
      </c>
      <c r="M235" s="241">
        <f>G235*(1+L235/100)</f>
        <v>0</v>
      </c>
      <c r="N235" s="239">
        <v>0</v>
      </c>
      <c r="O235" s="239">
        <f>ROUND(E235*N235,2)</f>
        <v>0</v>
      </c>
      <c r="P235" s="239">
        <v>0</v>
      </c>
      <c r="Q235" s="239">
        <f>ROUND(E235*P235,2)</f>
        <v>0</v>
      </c>
      <c r="R235" s="241" t="s">
        <v>1088</v>
      </c>
      <c r="S235" s="241" t="s">
        <v>280</v>
      </c>
      <c r="T235" s="242" t="s">
        <v>441</v>
      </c>
      <c r="U235" s="222">
        <v>0</v>
      </c>
      <c r="V235" s="222">
        <f>ROUND(E235*U235,2)</f>
        <v>0</v>
      </c>
      <c r="W235" s="222"/>
      <c r="X235" s="222" t="s">
        <v>399</v>
      </c>
      <c r="Y235" s="222" t="s">
        <v>283</v>
      </c>
      <c r="Z235" s="212"/>
      <c r="AA235" s="212"/>
      <c r="AB235" s="212"/>
      <c r="AC235" s="212"/>
      <c r="AD235" s="212"/>
      <c r="AE235" s="212"/>
      <c r="AF235" s="212"/>
      <c r="AG235" s="212" t="s">
        <v>400</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2" x14ac:dyDescent="0.2">
      <c r="A236" s="219"/>
      <c r="B236" s="220"/>
      <c r="C236" s="264" t="s">
        <v>1076</v>
      </c>
      <c r="D236" s="256"/>
      <c r="E236" s="256"/>
      <c r="F236" s="256"/>
      <c r="G236" s="256"/>
      <c r="H236" s="222"/>
      <c r="I236" s="222"/>
      <c r="J236" s="222"/>
      <c r="K236" s="222"/>
      <c r="L236" s="222"/>
      <c r="M236" s="222"/>
      <c r="N236" s="221"/>
      <c r="O236" s="221"/>
      <c r="P236" s="221"/>
      <c r="Q236" s="221"/>
      <c r="R236" s="222"/>
      <c r="S236" s="222"/>
      <c r="T236" s="222"/>
      <c r="U236" s="222"/>
      <c r="V236" s="222"/>
      <c r="W236" s="222"/>
      <c r="X236" s="222"/>
      <c r="Y236" s="222"/>
      <c r="Z236" s="212"/>
      <c r="AA236" s="212"/>
      <c r="AB236" s="212"/>
      <c r="AC236" s="212"/>
      <c r="AD236" s="212"/>
      <c r="AE236" s="212"/>
      <c r="AF236" s="212"/>
      <c r="AG236" s="212" t="s">
        <v>448</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1" x14ac:dyDescent="0.2">
      <c r="A237" s="236">
        <v>82</v>
      </c>
      <c r="B237" s="237" t="s">
        <v>2610</v>
      </c>
      <c r="C237" s="247" t="s">
        <v>2611</v>
      </c>
      <c r="D237" s="238" t="s">
        <v>886</v>
      </c>
      <c r="E237" s="239">
        <v>8</v>
      </c>
      <c r="F237" s="240"/>
      <c r="G237" s="241">
        <f>ROUND(E237*F237,2)</f>
        <v>0</v>
      </c>
      <c r="H237" s="240"/>
      <c r="I237" s="241">
        <f>ROUND(E237*H237,2)</f>
        <v>0</v>
      </c>
      <c r="J237" s="240"/>
      <c r="K237" s="241">
        <f>ROUND(E237*J237,2)</f>
        <v>0</v>
      </c>
      <c r="L237" s="241">
        <v>21</v>
      </c>
      <c r="M237" s="241">
        <f>G237*(1+L237/100)</f>
        <v>0</v>
      </c>
      <c r="N237" s="239">
        <v>0</v>
      </c>
      <c r="O237" s="239">
        <f>ROUND(E237*N237,2)</f>
        <v>0</v>
      </c>
      <c r="P237" s="239">
        <v>0</v>
      </c>
      <c r="Q237" s="239">
        <f>ROUND(E237*P237,2)</f>
        <v>0</v>
      </c>
      <c r="R237" s="241"/>
      <c r="S237" s="241" t="s">
        <v>316</v>
      </c>
      <c r="T237" s="242" t="s">
        <v>281</v>
      </c>
      <c r="U237" s="222">
        <v>0</v>
      </c>
      <c r="V237" s="222">
        <f>ROUND(E237*U237,2)</f>
        <v>0</v>
      </c>
      <c r="W237" s="222"/>
      <c r="X237" s="222" t="s">
        <v>831</v>
      </c>
      <c r="Y237" s="222" t="s">
        <v>283</v>
      </c>
      <c r="Z237" s="212"/>
      <c r="AA237" s="212"/>
      <c r="AB237" s="212"/>
      <c r="AC237" s="212"/>
      <c r="AD237" s="212"/>
      <c r="AE237" s="212"/>
      <c r="AF237" s="212"/>
      <c r="AG237" s="212" t="s">
        <v>832</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2" x14ac:dyDescent="0.2">
      <c r="A238" s="219"/>
      <c r="B238" s="220"/>
      <c r="C238" s="248" t="s">
        <v>2612</v>
      </c>
      <c r="D238" s="244"/>
      <c r="E238" s="244"/>
      <c r="F238" s="244"/>
      <c r="G238" s="244"/>
      <c r="H238" s="222"/>
      <c r="I238" s="222"/>
      <c r="J238" s="222"/>
      <c r="K238" s="222"/>
      <c r="L238" s="222"/>
      <c r="M238" s="222"/>
      <c r="N238" s="221"/>
      <c r="O238" s="221"/>
      <c r="P238" s="221"/>
      <c r="Q238" s="221"/>
      <c r="R238" s="222"/>
      <c r="S238" s="222"/>
      <c r="T238" s="222"/>
      <c r="U238" s="222"/>
      <c r="V238" s="222"/>
      <c r="W238" s="222"/>
      <c r="X238" s="222"/>
      <c r="Y238" s="222"/>
      <c r="Z238" s="212"/>
      <c r="AA238" s="212"/>
      <c r="AB238" s="212"/>
      <c r="AC238" s="212"/>
      <c r="AD238" s="212"/>
      <c r="AE238" s="212"/>
      <c r="AF238" s="212"/>
      <c r="AG238" s="212" t="s">
        <v>286</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43" t="str">
        <f>C238</f>
        <v>dřevěné sedáky (modřín) s povrchovou úpravou v přírodním odstínu – venkovní lazura s impregnací na vodní bázi</v>
      </c>
      <c r="BB238" s="212"/>
      <c r="BC238" s="212"/>
      <c r="BD238" s="212"/>
      <c r="BE238" s="212"/>
      <c r="BF238" s="212"/>
      <c r="BG238" s="212"/>
      <c r="BH238" s="212"/>
    </row>
    <row r="239" spans="1:60" x14ac:dyDescent="0.2">
      <c r="A239" s="229" t="s">
        <v>275</v>
      </c>
      <c r="B239" s="230" t="s">
        <v>162</v>
      </c>
      <c r="C239" s="246" t="s">
        <v>163</v>
      </c>
      <c r="D239" s="231"/>
      <c r="E239" s="232"/>
      <c r="F239" s="233"/>
      <c r="G239" s="233">
        <f>SUMIF(AG240:AG241,"&lt;&gt;NOR",G240:G241)</f>
        <v>0</v>
      </c>
      <c r="H239" s="233"/>
      <c r="I239" s="233">
        <f>SUM(I240:I241)</f>
        <v>0</v>
      </c>
      <c r="J239" s="233"/>
      <c r="K239" s="233">
        <f>SUM(K240:K241)</f>
        <v>0</v>
      </c>
      <c r="L239" s="233"/>
      <c r="M239" s="233">
        <f>SUM(M240:M241)</f>
        <v>0</v>
      </c>
      <c r="N239" s="232"/>
      <c r="O239" s="232">
        <f>SUM(O240:O241)</f>
        <v>0.01</v>
      </c>
      <c r="P239" s="232"/>
      <c r="Q239" s="232">
        <f>SUM(Q240:Q241)</f>
        <v>0</v>
      </c>
      <c r="R239" s="233"/>
      <c r="S239" s="233"/>
      <c r="T239" s="234"/>
      <c r="U239" s="228"/>
      <c r="V239" s="228">
        <f>SUM(V240:V241)</f>
        <v>1.0900000000000001</v>
      </c>
      <c r="W239" s="228"/>
      <c r="X239" s="228"/>
      <c r="Y239" s="228"/>
      <c r="AG239" t="s">
        <v>276</v>
      </c>
    </row>
    <row r="240" spans="1:60" outlineLevel="1" x14ac:dyDescent="0.2">
      <c r="A240" s="236">
        <v>83</v>
      </c>
      <c r="B240" s="237" t="s">
        <v>2613</v>
      </c>
      <c r="C240" s="247" t="s">
        <v>2614</v>
      </c>
      <c r="D240" s="238" t="s">
        <v>492</v>
      </c>
      <c r="E240" s="239">
        <v>1</v>
      </c>
      <c r="F240" s="240"/>
      <c r="G240" s="241">
        <f>ROUND(E240*F240,2)</f>
        <v>0</v>
      </c>
      <c r="H240" s="240"/>
      <c r="I240" s="241">
        <f>ROUND(E240*H240,2)</f>
        <v>0</v>
      </c>
      <c r="J240" s="240"/>
      <c r="K240" s="241">
        <f>ROUND(E240*J240,2)</f>
        <v>0</v>
      </c>
      <c r="L240" s="241">
        <v>21</v>
      </c>
      <c r="M240" s="241">
        <f>G240*(1+L240/100)</f>
        <v>0</v>
      </c>
      <c r="N240" s="239">
        <v>7.0200000000000002E-3</v>
      </c>
      <c r="O240" s="239">
        <f>ROUND(E240*N240,2)</f>
        <v>0.01</v>
      </c>
      <c r="P240" s="239">
        <v>0</v>
      </c>
      <c r="Q240" s="239">
        <f>ROUND(E240*P240,2)</f>
        <v>0</v>
      </c>
      <c r="R240" s="241" t="s">
        <v>2407</v>
      </c>
      <c r="S240" s="241" t="s">
        <v>280</v>
      </c>
      <c r="T240" s="242" t="s">
        <v>441</v>
      </c>
      <c r="U240" s="222">
        <v>1.0940000000000001</v>
      </c>
      <c r="V240" s="222">
        <f>ROUND(E240*U240,2)</f>
        <v>1.0900000000000001</v>
      </c>
      <c r="W240" s="222"/>
      <c r="X240" s="222" t="s">
        <v>399</v>
      </c>
      <c r="Y240" s="222" t="s">
        <v>283</v>
      </c>
      <c r="Z240" s="212"/>
      <c r="AA240" s="212"/>
      <c r="AB240" s="212"/>
      <c r="AC240" s="212"/>
      <c r="AD240" s="212"/>
      <c r="AE240" s="212"/>
      <c r="AF240" s="212"/>
      <c r="AG240" s="212" t="s">
        <v>400</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2" x14ac:dyDescent="0.2">
      <c r="A241" s="219"/>
      <c r="B241" s="220"/>
      <c r="C241" s="249" t="s">
        <v>2615</v>
      </c>
      <c r="D241" s="226"/>
      <c r="E241" s="227">
        <v>1</v>
      </c>
      <c r="F241" s="222"/>
      <c r="G241" s="222"/>
      <c r="H241" s="222"/>
      <c r="I241" s="222"/>
      <c r="J241" s="222"/>
      <c r="K241" s="222"/>
      <c r="L241" s="222"/>
      <c r="M241" s="222"/>
      <c r="N241" s="221"/>
      <c r="O241" s="221"/>
      <c r="P241" s="221"/>
      <c r="Q241" s="221"/>
      <c r="R241" s="222"/>
      <c r="S241" s="222"/>
      <c r="T241" s="222"/>
      <c r="U241" s="222"/>
      <c r="V241" s="222"/>
      <c r="W241" s="222"/>
      <c r="X241" s="222"/>
      <c r="Y241" s="222"/>
      <c r="Z241" s="212"/>
      <c r="AA241" s="212"/>
      <c r="AB241" s="212"/>
      <c r="AC241" s="212"/>
      <c r="AD241" s="212"/>
      <c r="AE241" s="212"/>
      <c r="AF241" s="212"/>
      <c r="AG241" s="212" t="s">
        <v>288</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x14ac:dyDescent="0.2">
      <c r="A242" s="229" t="s">
        <v>275</v>
      </c>
      <c r="B242" s="230" t="s">
        <v>212</v>
      </c>
      <c r="C242" s="246" t="s">
        <v>213</v>
      </c>
      <c r="D242" s="231"/>
      <c r="E242" s="232"/>
      <c r="F242" s="233"/>
      <c r="G242" s="233">
        <f>SUMIF(AG243:AG281,"&lt;&gt;NOR",G243:G281)</f>
        <v>0</v>
      </c>
      <c r="H242" s="233"/>
      <c r="I242" s="233">
        <f>SUM(I243:I281)</f>
        <v>0</v>
      </c>
      <c r="J242" s="233"/>
      <c r="K242" s="233">
        <f>SUM(K243:K281)</f>
        <v>0</v>
      </c>
      <c r="L242" s="233"/>
      <c r="M242" s="233">
        <f>SUM(M243:M281)</f>
        <v>0</v>
      </c>
      <c r="N242" s="232"/>
      <c r="O242" s="232">
        <f>SUM(O243:O281)</f>
        <v>0.24</v>
      </c>
      <c r="P242" s="232"/>
      <c r="Q242" s="232">
        <f>SUM(Q243:Q281)</f>
        <v>0.7</v>
      </c>
      <c r="R242" s="233"/>
      <c r="S242" s="233"/>
      <c r="T242" s="234"/>
      <c r="U242" s="228"/>
      <c r="V242" s="228">
        <f>SUM(V243:V281)</f>
        <v>34.210000000000008</v>
      </c>
      <c r="W242" s="228"/>
      <c r="X242" s="228"/>
      <c r="Y242" s="228"/>
      <c r="AG242" t="s">
        <v>276</v>
      </c>
    </row>
    <row r="243" spans="1:60" outlineLevel="1" x14ac:dyDescent="0.2">
      <c r="A243" s="236">
        <v>84</v>
      </c>
      <c r="B243" s="237" t="s">
        <v>2616</v>
      </c>
      <c r="C243" s="247" t="s">
        <v>2617</v>
      </c>
      <c r="D243" s="238" t="s">
        <v>564</v>
      </c>
      <c r="E243" s="239">
        <v>34.56</v>
      </c>
      <c r="F243" s="240"/>
      <c r="G243" s="241">
        <f>ROUND(E243*F243,2)</f>
        <v>0</v>
      </c>
      <c r="H243" s="240"/>
      <c r="I243" s="241">
        <f>ROUND(E243*H243,2)</f>
        <v>0</v>
      </c>
      <c r="J243" s="240"/>
      <c r="K243" s="241">
        <f>ROUND(E243*J243,2)</f>
        <v>0</v>
      </c>
      <c r="L243" s="241">
        <v>21</v>
      </c>
      <c r="M243" s="241">
        <f>G243*(1+L243/100)</f>
        <v>0</v>
      </c>
      <c r="N243" s="239">
        <v>0</v>
      </c>
      <c r="O243" s="239">
        <f>ROUND(E243*N243,2)</f>
        <v>0</v>
      </c>
      <c r="P243" s="239">
        <v>0</v>
      </c>
      <c r="Q243" s="239">
        <f>ROUND(E243*P243,2)</f>
        <v>0</v>
      </c>
      <c r="R243" s="241"/>
      <c r="S243" s="241" t="s">
        <v>316</v>
      </c>
      <c r="T243" s="242" t="s">
        <v>441</v>
      </c>
      <c r="U243" s="222">
        <v>0.33</v>
      </c>
      <c r="V243" s="222">
        <f>ROUND(E243*U243,2)</f>
        <v>11.4</v>
      </c>
      <c r="W243" s="222"/>
      <c r="X243" s="222" t="s">
        <v>399</v>
      </c>
      <c r="Y243" s="222" t="s">
        <v>283</v>
      </c>
      <c r="Z243" s="212"/>
      <c r="AA243" s="212"/>
      <c r="AB243" s="212"/>
      <c r="AC243" s="212"/>
      <c r="AD243" s="212"/>
      <c r="AE243" s="212"/>
      <c r="AF243" s="212"/>
      <c r="AG243" s="212" t="s">
        <v>400</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2" x14ac:dyDescent="0.2">
      <c r="A244" s="219"/>
      <c r="B244" s="220"/>
      <c r="C244" s="249" t="s">
        <v>2618</v>
      </c>
      <c r="D244" s="226"/>
      <c r="E244" s="227">
        <v>34.56</v>
      </c>
      <c r="F244" s="222"/>
      <c r="G244" s="222"/>
      <c r="H244" s="222"/>
      <c r="I244" s="222"/>
      <c r="J244" s="222"/>
      <c r="K244" s="222"/>
      <c r="L244" s="222"/>
      <c r="M244" s="222"/>
      <c r="N244" s="221"/>
      <c r="O244" s="221"/>
      <c r="P244" s="221"/>
      <c r="Q244" s="221"/>
      <c r="R244" s="222"/>
      <c r="S244" s="222"/>
      <c r="T244" s="222"/>
      <c r="U244" s="222"/>
      <c r="V244" s="222"/>
      <c r="W244" s="222"/>
      <c r="X244" s="222"/>
      <c r="Y244" s="222"/>
      <c r="Z244" s="212"/>
      <c r="AA244" s="212"/>
      <c r="AB244" s="212"/>
      <c r="AC244" s="212"/>
      <c r="AD244" s="212"/>
      <c r="AE244" s="212"/>
      <c r="AF244" s="212"/>
      <c r="AG244" s="212" t="s">
        <v>288</v>
      </c>
      <c r="AH244" s="212">
        <v>0</v>
      </c>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1" x14ac:dyDescent="0.2">
      <c r="A245" s="236">
        <v>85</v>
      </c>
      <c r="B245" s="237" t="s">
        <v>2619</v>
      </c>
      <c r="C245" s="247" t="s">
        <v>2620</v>
      </c>
      <c r="D245" s="238" t="s">
        <v>564</v>
      </c>
      <c r="E245" s="239">
        <v>34.4</v>
      </c>
      <c r="F245" s="240"/>
      <c r="G245" s="241">
        <f>ROUND(E245*F245,2)</f>
        <v>0</v>
      </c>
      <c r="H245" s="240"/>
      <c r="I245" s="241">
        <f>ROUND(E245*H245,2)</f>
        <v>0</v>
      </c>
      <c r="J245" s="240"/>
      <c r="K245" s="241">
        <f>ROUND(E245*J245,2)</f>
        <v>0</v>
      </c>
      <c r="L245" s="241">
        <v>21</v>
      </c>
      <c r="M245" s="241">
        <f>G245*(1+L245/100)</f>
        <v>0</v>
      </c>
      <c r="N245" s="239">
        <v>0</v>
      </c>
      <c r="O245" s="239">
        <f>ROUND(E245*N245,2)</f>
        <v>0</v>
      </c>
      <c r="P245" s="239">
        <v>2.48E-3</v>
      </c>
      <c r="Q245" s="239">
        <f>ROUND(E245*P245,2)</f>
        <v>0.09</v>
      </c>
      <c r="R245" s="241" t="s">
        <v>1095</v>
      </c>
      <c r="S245" s="241" t="s">
        <v>280</v>
      </c>
      <c r="T245" s="242" t="s">
        <v>441</v>
      </c>
      <c r="U245" s="222">
        <v>0.20599999999999999</v>
      </c>
      <c r="V245" s="222">
        <f>ROUND(E245*U245,2)</f>
        <v>7.09</v>
      </c>
      <c r="W245" s="222"/>
      <c r="X245" s="222" t="s">
        <v>399</v>
      </c>
      <c r="Y245" s="222" t="s">
        <v>283</v>
      </c>
      <c r="Z245" s="212"/>
      <c r="AA245" s="212"/>
      <c r="AB245" s="212"/>
      <c r="AC245" s="212"/>
      <c r="AD245" s="212"/>
      <c r="AE245" s="212"/>
      <c r="AF245" s="212"/>
      <c r="AG245" s="212" t="s">
        <v>400</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2" x14ac:dyDescent="0.2">
      <c r="A246" s="219"/>
      <c r="B246" s="220"/>
      <c r="C246" s="249" t="s">
        <v>2621</v>
      </c>
      <c r="D246" s="226"/>
      <c r="E246" s="227">
        <v>34.4</v>
      </c>
      <c r="F246" s="222"/>
      <c r="G246" s="222"/>
      <c r="H246" s="222"/>
      <c r="I246" s="222"/>
      <c r="J246" s="222"/>
      <c r="K246" s="222"/>
      <c r="L246" s="222"/>
      <c r="M246" s="222"/>
      <c r="N246" s="221"/>
      <c r="O246" s="221"/>
      <c r="P246" s="221"/>
      <c r="Q246" s="221"/>
      <c r="R246" s="222"/>
      <c r="S246" s="222"/>
      <c r="T246" s="222"/>
      <c r="U246" s="222"/>
      <c r="V246" s="222"/>
      <c r="W246" s="222"/>
      <c r="X246" s="222"/>
      <c r="Y246" s="222"/>
      <c r="Z246" s="212"/>
      <c r="AA246" s="212"/>
      <c r="AB246" s="212"/>
      <c r="AC246" s="212"/>
      <c r="AD246" s="212"/>
      <c r="AE246" s="212"/>
      <c r="AF246" s="212"/>
      <c r="AG246" s="212" t="s">
        <v>288</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ht="22.5" outlineLevel="1" x14ac:dyDescent="0.2">
      <c r="A247" s="257">
        <v>86</v>
      </c>
      <c r="B247" s="258" t="s">
        <v>2622</v>
      </c>
      <c r="C247" s="265" t="s">
        <v>2623</v>
      </c>
      <c r="D247" s="259" t="s">
        <v>492</v>
      </c>
      <c r="E247" s="260">
        <v>1</v>
      </c>
      <c r="F247" s="261"/>
      <c r="G247" s="262">
        <f>ROUND(E247*F247,2)</f>
        <v>0</v>
      </c>
      <c r="H247" s="261"/>
      <c r="I247" s="262">
        <f>ROUND(E247*H247,2)</f>
        <v>0</v>
      </c>
      <c r="J247" s="261"/>
      <c r="K247" s="262">
        <f>ROUND(E247*J247,2)</f>
        <v>0</v>
      </c>
      <c r="L247" s="262">
        <v>21</v>
      </c>
      <c r="M247" s="262">
        <f>G247*(1+L247/100)</f>
        <v>0</v>
      </c>
      <c r="N247" s="260">
        <v>0</v>
      </c>
      <c r="O247" s="260">
        <f>ROUND(E247*N247,2)</f>
        <v>0</v>
      </c>
      <c r="P247" s="260">
        <v>0</v>
      </c>
      <c r="Q247" s="260">
        <f>ROUND(E247*P247,2)</f>
        <v>0</v>
      </c>
      <c r="R247" s="262" t="s">
        <v>1095</v>
      </c>
      <c r="S247" s="262" t="s">
        <v>280</v>
      </c>
      <c r="T247" s="263" t="s">
        <v>441</v>
      </c>
      <c r="U247" s="222">
        <v>2.2400000000000002</v>
      </c>
      <c r="V247" s="222">
        <f>ROUND(E247*U247,2)</f>
        <v>2.2400000000000002</v>
      </c>
      <c r="W247" s="222"/>
      <c r="X247" s="222" t="s">
        <v>399</v>
      </c>
      <c r="Y247" s="222" t="s">
        <v>283</v>
      </c>
      <c r="Z247" s="212"/>
      <c r="AA247" s="212"/>
      <c r="AB247" s="212"/>
      <c r="AC247" s="212"/>
      <c r="AD247" s="212"/>
      <c r="AE247" s="212"/>
      <c r="AF247" s="212"/>
      <c r="AG247" s="212" t="s">
        <v>400</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ht="22.5" outlineLevel="1" x14ac:dyDescent="0.2">
      <c r="A248" s="257">
        <v>87</v>
      </c>
      <c r="B248" s="258" t="s">
        <v>2624</v>
      </c>
      <c r="C248" s="265" t="s">
        <v>2625</v>
      </c>
      <c r="D248" s="259" t="s">
        <v>492</v>
      </c>
      <c r="E248" s="260">
        <v>1</v>
      </c>
      <c r="F248" s="261"/>
      <c r="G248" s="262">
        <f>ROUND(E248*F248,2)</f>
        <v>0</v>
      </c>
      <c r="H248" s="261"/>
      <c r="I248" s="262">
        <f>ROUND(E248*H248,2)</f>
        <v>0</v>
      </c>
      <c r="J248" s="261"/>
      <c r="K248" s="262">
        <f>ROUND(E248*J248,2)</f>
        <v>0</v>
      </c>
      <c r="L248" s="262">
        <v>21</v>
      </c>
      <c r="M248" s="262">
        <f>G248*(1+L248/100)</f>
        <v>0</v>
      </c>
      <c r="N248" s="260">
        <v>0</v>
      </c>
      <c r="O248" s="260">
        <f>ROUND(E248*N248,2)</f>
        <v>0</v>
      </c>
      <c r="P248" s="260">
        <v>0</v>
      </c>
      <c r="Q248" s="260">
        <f>ROUND(E248*P248,2)</f>
        <v>0</v>
      </c>
      <c r="R248" s="262" t="s">
        <v>1095</v>
      </c>
      <c r="S248" s="262" t="s">
        <v>280</v>
      </c>
      <c r="T248" s="263" t="s">
        <v>441</v>
      </c>
      <c r="U248" s="222">
        <v>9.16</v>
      </c>
      <c r="V248" s="222">
        <f>ROUND(E248*U248,2)</f>
        <v>9.16</v>
      </c>
      <c r="W248" s="222"/>
      <c r="X248" s="222" t="s">
        <v>399</v>
      </c>
      <c r="Y248" s="222" t="s">
        <v>283</v>
      </c>
      <c r="Z248" s="212"/>
      <c r="AA248" s="212"/>
      <c r="AB248" s="212"/>
      <c r="AC248" s="212"/>
      <c r="AD248" s="212"/>
      <c r="AE248" s="212"/>
      <c r="AF248" s="212"/>
      <c r="AG248" s="212" t="s">
        <v>400</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36">
        <v>88</v>
      </c>
      <c r="B249" s="237" t="s">
        <v>2626</v>
      </c>
      <c r="C249" s="247" t="s">
        <v>2627</v>
      </c>
      <c r="D249" s="238" t="s">
        <v>492</v>
      </c>
      <c r="E249" s="239">
        <v>1</v>
      </c>
      <c r="F249" s="240"/>
      <c r="G249" s="241">
        <f>ROUND(E249*F249,2)</f>
        <v>0</v>
      </c>
      <c r="H249" s="240"/>
      <c r="I249" s="241">
        <f>ROUND(E249*H249,2)</f>
        <v>0</v>
      </c>
      <c r="J249" s="240"/>
      <c r="K249" s="241">
        <f>ROUND(E249*J249,2)</f>
        <v>0</v>
      </c>
      <c r="L249" s="241">
        <v>21</v>
      </c>
      <c r="M249" s="241">
        <f>G249*(1+L249/100)</f>
        <v>0</v>
      </c>
      <c r="N249" s="239">
        <v>0</v>
      </c>
      <c r="O249" s="239">
        <f>ROUND(E249*N249,2)</f>
        <v>0</v>
      </c>
      <c r="P249" s="239">
        <v>0.21</v>
      </c>
      <c r="Q249" s="239">
        <f>ROUND(E249*P249,2)</f>
        <v>0.21</v>
      </c>
      <c r="R249" s="241" t="s">
        <v>1095</v>
      </c>
      <c r="S249" s="241" t="s">
        <v>280</v>
      </c>
      <c r="T249" s="242" t="s">
        <v>441</v>
      </c>
      <c r="U249" s="222">
        <v>0.71399999999999997</v>
      </c>
      <c r="V249" s="222">
        <f>ROUND(E249*U249,2)</f>
        <v>0.71</v>
      </c>
      <c r="W249" s="222"/>
      <c r="X249" s="222" t="s">
        <v>399</v>
      </c>
      <c r="Y249" s="222" t="s">
        <v>283</v>
      </c>
      <c r="Z249" s="212"/>
      <c r="AA249" s="212"/>
      <c r="AB249" s="212"/>
      <c r="AC249" s="212"/>
      <c r="AD249" s="212"/>
      <c r="AE249" s="212"/>
      <c r="AF249" s="212"/>
      <c r="AG249" s="212" t="s">
        <v>400</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2" x14ac:dyDescent="0.2">
      <c r="A250" s="219"/>
      <c r="B250" s="220"/>
      <c r="C250" s="249" t="s">
        <v>2628</v>
      </c>
      <c r="D250" s="226"/>
      <c r="E250" s="227">
        <v>1</v>
      </c>
      <c r="F250" s="222"/>
      <c r="G250" s="222"/>
      <c r="H250" s="222"/>
      <c r="I250" s="222"/>
      <c r="J250" s="222"/>
      <c r="K250" s="222"/>
      <c r="L250" s="222"/>
      <c r="M250" s="222"/>
      <c r="N250" s="221"/>
      <c r="O250" s="221"/>
      <c r="P250" s="221"/>
      <c r="Q250" s="221"/>
      <c r="R250" s="222"/>
      <c r="S250" s="222"/>
      <c r="T250" s="222"/>
      <c r="U250" s="222"/>
      <c r="V250" s="222"/>
      <c r="W250" s="222"/>
      <c r="X250" s="222"/>
      <c r="Y250" s="222"/>
      <c r="Z250" s="212"/>
      <c r="AA250" s="212"/>
      <c r="AB250" s="212"/>
      <c r="AC250" s="212"/>
      <c r="AD250" s="212"/>
      <c r="AE250" s="212"/>
      <c r="AF250" s="212"/>
      <c r="AG250" s="212" t="s">
        <v>288</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36">
        <v>89</v>
      </c>
      <c r="B251" s="237" t="s">
        <v>2629</v>
      </c>
      <c r="C251" s="247" t="s">
        <v>2630</v>
      </c>
      <c r="D251" s="238" t="s">
        <v>492</v>
      </c>
      <c r="E251" s="239">
        <v>1</v>
      </c>
      <c r="F251" s="240"/>
      <c r="G251" s="241">
        <f>ROUND(E251*F251,2)</f>
        <v>0</v>
      </c>
      <c r="H251" s="240"/>
      <c r="I251" s="241">
        <f>ROUND(E251*H251,2)</f>
        <v>0</v>
      </c>
      <c r="J251" s="240"/>
      <c r="K251" s="241">
        <f>ROUND(E251*J251,2)</f>
        <v>0</v>
      </c>
      <c r="L251" s="241">
        <v>21</v>
      </c>
      <c r="M251" s="241">
        <f>G251*(1+L251/100)</f>
        <v>0</v>
      </c>
      <c r="N251" s="239">
        <v>0</v>
      </c>
      <c r="O251" s="239">
        <f>ROUND(E251*N251,2)</f>
        <v>0</v>
      </c>
      <c r="P251" s="239">
        <v>0.4</v>
      </c>
      <c r="Q251" s="239">
        <f>ROUND(E251*P251,2)</f>
        <v>0.4</v>
      </c>
      <c r="R251" s="241" t="s">
        <v>1095</v>
      </c>
      <c r="S251" s="241" t="s">
        <v>280</v>
      </c>
      <c r="T251" s="242" t="s">
        <v>441</v>
      </c>
      <c r="U251" s="222">
        <v>3.6120000000000001</v>
      </c>
      <c r="V251" s="222">
        <f>ROUND(E251*U251,2)</f>
        <v>3.61</v>
      </c>
      <c r="W251" s="222"/>
      <c r="X251" s="222" t="s">
        <v>399</v>
      </c>
      <c r="Y251" s="222" t="s">
        <v>283</v>
      </c>
      <c r="Z251" s="212"/>
      <c r="AA251" s="212"/>
      <c r="AB251" s="212"/>
      <c r="AC251" s="212"/>
      <c r="AD251" s="212"/>
      <c r="AE251" s="212"/>
      <c r="AF251" s="212"/>
      <c r="AG251" s="212" t="s">
        <v>400</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2" x14ac:dyDescent="0.2">
      <c r="A252" s="219"/>
      <c r="B252" s="220"/>
      <c r="C252" s="249" t="s">
        <v>2631</v>
      </c>
      <c r="D252" s="226"/>
      <c r="E252" s="227">
        <v>1</v>
      </c>
      <c r="F252" s="222"/>
      <c r="G252" s="222"/>
      <c r="H252" s="222"/>
      <c r="I252" s="222"/>
      <c r="J252" s="222"/>
      <c r="K252" s="222"/>
      <c r="L252" s="222"/>
      <c r="M252" s="222"/>
      <c r="N252" s="221"/>
      <c r="O252" s="221"/>
      <c r="P252" s="221"/>
      <c r="Q252" s="221"/>
      <c r="R252" s="222"/>
      <c r="S252" s="222"/>
      <c r="T252" s="222"/>
      <c r="U252" s="222"/>
      <c r="V252" s="222"/>
      <c r="W252" s="222"/>
      <c r="X252" s="222"/>
      <c r="Y252" s="222"/>
      <c r="Z252" s="212"/>
      <c r="AA252" s="212"/>
      <c r="AB252" s="212"/>
      <c r="AC252" s="212"/>
      <c r="AD252" s="212"/>
      <c r="AE252" s="212"/>
      <c r="AF252" s="212"/>
      <c r="AG252" s="212" t="s">
        <v>288</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1" x14ac:dyDescent="0.2">
      <c r="A253" s="236">
        <v>90</v>
      </c>
      <c r="B253" s="237" t="s">
        <v>1553</v>
      </c>
      <c r="C253" s="247" t="s">
        <v>1554</v>
      </c>
      <c r="D253" s="238" t="s">
        <v>0</v>
      </c>
      <c r="E253" s="239">
        <v>1051.3124</v>
      </c>
      <c r="F253" s="240"/>
      <c r="G253" s="241">
        <f>ROUND(E253*F253,2)</f>
        <v>0</v>
      </c>
      <c r="H253" s="240"/>
      <c r="I253" s="241">
        <f>ROUND(E253*H253,2)</f>
        <v>0</v>
      </c>
      <c r="J253" s="240"/>
      <c r="K253" s="241">
        <f>ROUND(E253*J253,2)</f>
        <v>0</v>
      </c>
      <c r="L253" s="241">
        <v>21</v>
      </c>
      <c r="M253" s="241">
        <f>G253*(1+L253/100)</f>
        <v>0</v>
      </c>
      <c r="N253" s="239">
        <v>0</v>
      </c>
      <c r="O253" s="239">
        <f>ROUND(E253*N253,2)</f>
        <v>0</v>
      </c>
      <c r="P253" s="239">
        <v>0</v>
      </c>
      <c r="Q253" s="239">
        <f>ROUND(E253*P253,2)</f>
        <v>0</v>
      </c>
      <c r="R253" s="241" t="s">
        <v>1095</v>
      </c>
      <c r="S253" s="241" t="s">
        <v>280</v>
      </c>
      <c r="T253" s="242" t="s">
        <v>441</v>
      </c>
      <c r="U253" s="222">
        <v>0</v>
      </c>
      <c r="V253" s="222">
        <f>ROUND(E253*U253,2)</f>
        <v>0</v>
      </c>
      <c r="W253" s="222"/>
      <c r="X253" s="222" t="s">
        <v>399</v>
      </c>
      <c r="Y253" s="222" t="s">
        <v>283</v>
      </c>
      <c r="Z253" s="212"/>
      <c r="AA253" s="212"/>
      <c r="AB253" s="212"/>
      <c r="AC253" s="212"/>
      <c r="AD253" s="212"/>
      <c r="AE253" s="212"/>
      <c r="AF253" s="212"/>
      <c r="AG253" s="212" t="s">
        <v>400</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2" x14ac:dyDescent="0.2">
      <c r="A254" s="219"/>
      <c r="B254" s="220"/>
      <c r="C254" s="264" t="s">
        <v>1076</v>
      </c>
      <c r="D254" s="256"/>
      <c r="E254" s="256"/>
      <c r="F254" s="256"/>
      <c r="G254" s="256"/>
      <c r="H254" s="222"/>
      <c r="I254" s="222"/>
      <c r="J254" s="222"/>
      <c r="K254" s="222"/>
      <c r="L254" s="222"/>
      <c r="M254" s="222"/>
      <c r="N254" s="221"/>
      <c r="O254" s="221"/>
      <c r="P254" s="221"/>
      <c r="Q254" s="221"/>
      <c r="R254" s="222"/>
      <c r="S254" s="222"/>
      <c r="T254" s="222"/>
      <c r="U254" s="222"/>
      <c r="V254" s="222"/>
      <c r="W254" s="222"/>
      <c r="X254" s="222"/>
      <c r="Y254" s="222"/>
      <c r="Z254" s="212"/>
      <c r="AA254" s="212"/>
      <c r="AB254" s="212"/>
      <c r="AC254" s="212"/>
      <c r="AD254" s="212"/>
      <c r="AE254" s="212"/>
      <c r="AF254" s="212"/>
      <c r="AG254" s="212" t="s">
        <v>448</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1" x14ac:dyDescent="0.2">
      <c r="A255" s="257">
        <v>91</v>
      </c>
      <c r="B255" s="258" t="s">
        <v>1477</v>
      </c>
      <c r="C255" s="265" t="s">
        <v>2632</v>
      </c>
      <c r="D255" s="259" t="s">
        <v>886</v>
      </c>
      <c r="E255" s="260">
        <v>4</v>
      </c>
      <c r="F255" s="261"/>
      <c r="G255" s="262">
        <f>ROUND(E255*F255,2)</f>
        <v>0</v>
      </c>
      <c r="H255" s="261"/>
      <c r="I255" s="262">
        <f>ROUND(E255*H255,2)</f>
        <v>0</v>
      </c>
      <c r="J255" s="261"/>
      <c r="K255" s="262">
        <f>ROUND(E255*J255,2)</f>
        <v>0</v>
      </c>
      <c r="L255" s="262">
        <v>21</v>
      </c>
      <c r="M255" s="262">
        <f>G255*(1+L255/100)</f>
        <v>0</v>
      </c>
      <c r="N255" s="260">
        <v>0</v>
      </c>
      <c r="O255" s="260">
        <f>ROUND(E255*N255,2)</f>
        <v>0</v>
      </c>
      <c r="P255" s="260">
        <v>0</v>
      </c>
      <c r="Q255" s="260">
        <f>ROUND(E255*P255,2)</f>
        <v>0</v>
      </c>
      <c r="R255" s="262"/>
      <c r="S255" s="262" t="s">
        <v>316</v>
      </c>
      <c r="T255" s="263" t="s">
        <v>281</v>
      </c>
      <c r="U255" s="222">
        <v>0</v>
      </c>
      <c r="V255" s="222">
        <f>ROUND(E255*U255,2)</f>
        <v>0</v>
      </c>
      <c r="W255" s="222"/>
      <c r="X255" s="222" t="s">
        <v>399</v>
      </c>
      <c r="Y255" s="222" t="s">
        <v>283</v>
      </c>
      <c r="Z255" s="212"/>
      <c r="AA255" s="212"/>
      <c r="AB255" s="212"/>
      <c r="AC255" s="212"/>
      <c r="AD255" s="212"/>
      <c r="AE255" s="212"/>
      <c r="AF255" s="212"/>
      <c r="AG255" s="212" t="s">
        <v>400</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1" x14ac:dyDescent="0.2">
      <c r="A256" s="257">
        <v>92</v>
      </c>
      <c r="B256" s="258" t="s">
        <v>1491</v>
      </c>
      <c r="C256" s="265" t="s">
        <v>2633</v>
      </c>
      <c r="D256" s="259" t="s">
        <v>1110</v>
      </c>
      <c r="E256" s="260">
        <v>6.56</v>
      </c>
      <c r="F256" s="261"/>
      <c r="G256" s="262">
        <f>ROUND(E256*F256,2)</f>
        <v>0</v>
      </c>
      <c r="H256" s="261"/>
      <c r="I256" s="262">
        <f>ROUND(E256*H256,2)</f>
        <v>0</v>
      </c>
      <c r="J256" s="261"/>
      <c r="K256" s="262">
        <f>ROUND(E256*J256,2)</f>
        <v>0</v>
      </c>
      <c r="L256" s="262">
        <v>21</v>
      </c>
      <c r="M256" s="262">
        <f>G256*(1+L256/100)</f>
        <v>0</v>
      </c>
      <c r="N256" s="260">
        <v>0</v>
      </c>
      <c r="O256" s="260">
        <f>ROUND(E256*N256,2)</f>
        <v>0</v>
      </c>
      <c r="P256" s="260">
        <v>0</v>
      </c>
      <c r="Q256" s="260">
        <f>ROUND(E256*P256,2)</f>
        <v>0</v>
      </c>
      <c r="R256" s="262"/>
      <c r="S256" s="262" t="s">
        <v>316</v>
      </c>
      <c r="T256" s="263" t="s">
        <v>281</v>
      </c>
      <c r="U256" s="222">
        <v>0</v>
      </c>
      <c r="V256" s="222">
        <f>ROUND(E256*U256,2)</f>
        <v>0</v>
      </c>
      <c r="W256" s="222"/>
      <c r="X256" s="222" t="s">
        <v>399</v>
      </c>
      <c r="Y256" s="222" t="s">
        <v>283</v>
      </c>
      <c r="Z256" s="212"/>
      <c r="AA256" s="212"/>
      <c r="AB256" s="212"/>
      <c r="AC256" s="212"/>
      <c r="AD256" s="212"/>
      <c r="AE256" s="212"/>
      <c r="AF256" s="212"/>
      <c r="AG256" s="212" t="s">
        <v>400</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1" x14ac:dyDescent="0.2">
      <c r="A257" s="257">
        <v>93</v>
      </c>
      <c r="B257" s="258" t="s">
        <v>2634</v>
      </c>
      <c r="C257" s="265" t="s">
        <v>2635</v>
      </c>
      <c r="D257" s="259" t="s">
        <v>886</v>
      </c>
      <c r="E257" s="260">
        <v>1</v>
      </c>
      <c r="F257" s="261"/>
      <c r="G257" s="262">
        <f>ROUND(E257*F257,2)</f>
        <v>0</v>
      </c>
      <c r="H257" s="261"/>
      <c r="I257" s="262">
        <f>ROUND(E257*H257,2)</f>
        <v>0</v>
      </c>
      <c r="J257" s="261"/>
      <c r="K257" s="262">
        <f>ROUND(E257*J257,2)</f>
        <v>0</v>
      </c>
      <c r="L257" s="262">
        <v>21</v>
      </c>
      <c r="M257" s="262">
        <f>G257*(1+L257/100)</f>
        <v>0</v>
      </c>
      <c r="N257" s="260">
        <v>0</v>
      </c>
      <c r="O257" s="260">
        <f>ROUND(E257*N257,2)</f>
        <v>0</v>
      </c>
      <c r="P257" s="260">
        <v>0</v>
      </c>
      <c r="Q257" s="260">
        <f>ROUND(E257*P257,2)</f>
        <v>0</v>
      </c>
      <c r="R257" s="262"/>
      <c r="S257" s="262" t="s">
        <v>316</v>
      </c>
      <c r="T257" s="263" t="s">
        <v>281</v>
      </c>
      <c r="U257" s="222">
        <v>0</v>
      </c>
      <c r="V257" s="222">
        <f>ROUND(E257*U257,2)</f>
        <v>0</v>
      </c>
      <c r="W257" s="222"/>
      <c r="X257" s="222" t="s">
        <v>399</v>
      </c>
      <c r="Y257" s="222" t="s">
        <v>283</v>
      </c>
      <c r="Z257" s="212"/>
      <c r="AA257" s="212"/>
      <c r="AB257" s="212"/>
      <c r="AC257" s="212"/>
      <c r="AD257" s="212"/>
      <c r="AE257" s="212"/>
      <c r="AF257" s="212"/>
      <c r="AG257" s="212" t="s">
        <v>400</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1" x14ac:dyDescent="0.2">
      <c r="A258" s="236">
        <v>94</v>
      </c>
      <c r="B258" s="237" t="s">
        <v>2636</v>
      </c>
      <c r="C258" s="247" t="s">
        <v>2637</v>
      </c>
      <c r="D258" s="238" t="s">
        <v>439</v>
      </c>
      <c r="E258" s="239">
        <v>152.06399999999999</v>
      </c>
      <c r="F258" s="240"/>
      <c r="G258" s="241">
        <f>ROUND(E258*F258,2)</f>
        <v>0</v>
      </c>
      <c r="H258" s="240"/>
      <c r="I258" s="241">
        <f>ROUND(E258*H258,2)</f>
        <v>0</v>
      </c>
      <c r="J258" s="240"/>
      <c r="K258" s="241">
        <f>ROUND(E258*J258,2)</f>
        <v>0</v>
      </c>
      <c r="L258" s="241">
        <v>21</v>
      </c>
      <c r="M258" s="241">
        <f>G258*(1+L258/100)</f>
        <v>0</v>
      </c>
      <c r="N258" s="239">
        <v>1.6000000000000001E-3</v>
      </c>
      <c r="O258" s="239">
        <f>ROUND(E258*N258,2)</f>
        <v>0.24</v>
      </c>
      <c r="P258" s="239">
        <v>0</v>
      </c>
      <c r="Q258" s="239">
        <f>ROUND(E258*P258,2)</f>
        <v>0</v>
      </c>
      <c r="R258" s="241"/>
      <c r="S258" s="241" t="s">
        <v>316</v>
      </c>
      <c r="T258" s="242" t="s">
        <v>441</v>
      </c>
      <c r="U258" s="222">
        <v>0</v>
      </c>
      <c r="V258" s="222">
        <f>ROUND(E258*U258,2)</f>
        <v>0</v>
      </c>
      <c r="W258" s="222"/>
      <c r="X258" s="222" t="s">
        <v>831</v>
      </c>
      <c r="Y258" s="222" t="s">
        <v>283</v>
      </c>
      <c r="Z258" s="212"/>
      <c r="AA258" s="212"/>
      <c r="AB258" s="212"/>
      <c r="AC258" s="212"/>
      <c r="AD258" s="212"/>
      <c r="AE258" s="212"/>
      <c r="AF258" s="212"/>
      <c r="AG258" s="212" t="s">
        <v>832</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2" x14ac:dyDescent="0.2">
      <c r="A259" s="219"/>
      <c r="B259" s="220"/>
      <c r="C259" s="249" t="s">
        <v>2638</v>
      </c>
      <c r="D259" s="226"/>
      <c r="E259" s="227">
        <v>138.24</v>
      </c>
      <c r="F259" s="222"/>
      <c r="G259" s="222"/>
      <c r="H259" s="222"/>
      <c r="I259" s="222"/>
      <c r="J259" s="222"/>
      <c r="K259" s="222"/>
      <c r="L259" s="222"/>
      <c r="M259" s="222"/>
      <c r="N259" s="221"/>
      <c r="O259" s="221"/>
      <c r="P259" s="221"/>
      <c r="Q259" s="221"/>
      <c r="R259" s="222"/>
      <c r="S259" s="222"/>
      <c r="T259" s="222"/>
      <c r="U259" s="222"/>
      <c r="V259" s="222"/>
      <c r="W259" s="222"/>
      <c r="X259" s="222"/>
      <c r="Y259" s="222"/>
      <c r="Z259" s="212"/>
      <c r="AA259" s="212"/>
      <c r="AB259" s="212"/>
      <c r="AC259" s="212"/>
      <c r="AD259" s="212"/>
      <c r="AE259" s="212"/>
      <c r="AF259" s="212"/>
      <c r="AG259" s="212" t="s">
        <v>288</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66" t="s">
        <v>2639</v>
      </c>
      <c r="D260" s="254"/>
      <c r="E260" s="255">
        <v>13.824</v>
      </c>
      <c r="F260" s="222"/>
      <c r="G260" s="222"/>
      <c r="H260" s="222"/>
      <c r="I260" s="222"/>
      <c r="J260" s="222"/>
      <c r="K260" s="222"/>
      <c r="L260" s="222"/>
      <c r="M260" s="222"/>
      <c r="N260" s="221"/>
      <c r="O260" s="221"/>
      <c r="P260" s="221"/>
      <c r="Q260" s="221"/>
      <c r="R260" s="222"/>
      <c r="S260" s="222"/>
      <c r="T260" s="222"/>
      <c r="U260" s="222"/>
      <c r="V260" s="222"/>
      <c r="W260" s="222"/>
      <c r="X260" s="222"/>
      <c r="Y260" s="222"/>
      <c r="Z260" s="212"/>
      <c r="AA260" s="212"/>
      <c r="AB260" s="212"/>
      <c r="AC260" s="212"/>
      <c r="AD260" s="212"/>
      <c r="AE260" s="212"/>
      <c r="AF260" s="212"/>
      <c r="AG260" s="212" t="s">
        <v>288</v>
      </c>
      <c r="AH260" s="212">
        <v>4</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1" x14ac:dyDescent="0.2">
      <c r="A261" s="236">
        <v>95</v>
      </c>
      <c r="B261" s="237" t="s">
        <v>2640</v>
      </c>
      <c r="C261" s="247" t="s">
        <v>2641</v>
      </c>
      <c r="D261" s="238" t="s">
        <v>564</v>
      </c>
      <c r="E261" s="239">
        <v>145.15199999999999</v>
      </c>
      <c r="F261" s="240"/>
      <c r="G261" s="241">
        <f>ROUND(E261*F261,2)</f>
        <v>0</v>
      </c>
      <c r="H261" s="240"/>
      <c r="I261" s="241">
        <f>ROUND(E261*H261,2)</f>
        <v>0</v>
      </c>
      <c r="J261" s="240"/>
      <c r="K261" s="241">
        <f>ROUND(E261*J261,2)</f>
        <v>0</v>
      </c>
      <c r="L261" s="241">
        <v>21</v>
      </c>
      <c r="M261" s="241">
        <f>G261*(1+L261/100)</f>
        <v>0</v>
      </c>
      <c r="N261" s="239">
        <v>0</v>
      </c>
      <c r="O261" s="239">
        <f>ROUND(E261*N261,2)</f>
        <v>0</v>
      </c>
      <c r="P261" s="239">
        <v>0</v>
      </c>
      <c r="Q261" s="239">
        <f>ROUND(E261*P261,2)</f>
        <v>0</v>
      </c>
      <c r="R261" s="241" t="s">
        <v>889</v>
      </c>
      <c r="S261" s="241" t="s">
        <v>280</v>
      </c>
      <c r="T261" s="242" t="s">
        <v>441</v>
      </c>
      <c r="U261" s="222">
        <v>0</v>
      </c>
      <c r="V261" s="222">
        <f>ROUND(E261*U261,2)</f>
        <v>0</v>
      </c>
      <c r="W261" s="222"/>
      <c r="X261" s="222" t="s">
        <v>831</v>
      </c>
      <c r="Y261" s="222" t="s">
        <v>283</v>
      </c>
      <c r="Z261" s="212"/>
      <c r="AA261" s="212"/>
      <c r="AB261" s="212"/>
      <c r="AC261" s="212"/>
      <c r="AD261" s="212"/>
      <c r="AE261" s="212"/>
      <c r="AF261" s="212"/>
      <c r="AG261" s="212" t="s">
        <v>832</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2" x14ac:dyDescent="0.2">
      <c r="A262" s="219"/>
      <c r="B262" s="220"/>
      <c r="C262" s="249" t="s">
        <v>2642</v>
      </c>
      <c r="D262" s="226"/>
      <c r="E262" s="227">
        <v>138.24</v>
      </c>
      <c r="F262" s="222"/>
      <c r="G262" s="222"/>
      <c r="H262" s="222"/>
      <c r="I262" s="222"/>
      <c r="J262" s="222"/>
      <c r="K262" s="222"/>
      <c r="L262" s="222"/>
      <c r="M262" s="222"/>
      <c r="N262" s="221"/>
      <c r="O262" s="221"/>
      <c r="P262" s="221"/>
      <c r="Q262" s="221"/>
      <c r="R262" s="222"/>
      <c r="S262" s="222"/>
      <c r="T262" s="222"/>
      <c r="U262" s="222"/>
      <c r="V262" s="222"/>
      <c r="W262" s="222"/>
      <c r="X262" s="222"/>
      <c r="Y262" s="222"/>
      <c r="Z262" s="212"/>
      <c r="AA262" s="212"/>
      <c r="AB262" s="212"/>
      <c r="AC262" s="212"/>
      <c r="AD262" s="212"/>
      <c r="AE262" s="212"/>
      <c r="AF262" s="212"/>
      <c r="AG262" s="212" t="s">
        <v>288</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3" x14ac:dyDescent="0.2">
      <c r="A263" s="219"/>
      <c r="B263" s="220"/>
      <c r="C263" s="266" t="s">
        <v>2643</v>
      </c>
      <c r="D263" s="254"/>
      <c r="E263" s="255">
        <v>6.9119999999999999</v>
      </c>
      <c r="F263" s="222"/>
      <c r="G263" s="222"/>
      <c r="H263" s="222"/>
      <c r="I263" s="222"/>
      <c r="J263" s="222"/>
      <c r="K263" s="222"/>
      <c r="L263" s="222"/>
      <c r="M263" s="222"/>
      <c r="N263" s="221"/>
      <c r="O263" s="221"/>
      <c r="P263" s="221"/>
      <c r="Q263" s="221"/>
      <c r="R263" s="222"/>
      <c r="S263" s="222"/>
      <c r="T263" s="222"/>
      <c r="U263" s="222"/>
      <c r="V263" s="222"/>
      <c r="W263" s="222"/>
      <c r="X263" s="222"/>
      <c r="Y263" s="222"/>
      <c r="Z263" s="212"/>
      <c r="AA263" s="212"/>
      <c r="AB263" s="212"/>
      <c r="AC263" s="212"/>
      <c r="AD263" s="212"/>
      <c r="AE263" s="212"/>
      <c r="AF263" s="212"/>
      <c r="AG263" s="212" t="s">
        <v>288</v>
      </c>
      <c r="AH263" s="212">
        <v>4</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ht="22.5" outlineLevel="1" x14ac:dyDescent="0.2">
      <c r="A264" s="236">
        <v>96</v>
      </c>
      <c r="B264" s="237" t="s">
        <v>2644</v>
      </c>
      <c r="C264" s="247" t="s">
        <v>2645</v>
      </c>
      <c r="D264" s="238" t="s">
        <v>492</v>
      </c>
      <c r="E264" s="239">
        <v>8</v>
      </c>
      <c r="F264" s="240"/>
      <c r="G264" s="241">
        <f>ROUND(E264*F264,2)</f>
        <v>0</v>
      </c>
      <c r="H264" s="240"/>
      <c r="I264" s="241">
        <f>ROUND(E264*H264,2)</f>
        <v>0</v>
      </c>
      <c r="J264" s="240"/>
      <c r="K264" s="241">
        <f>ROUND(E264*J264,2)</f>
        <v>0</v>
      </c>
      <c r="L264" s="241">
        <v>21</v>
      </c>
      <c r="M264" s="241">
        <f>G264*(1+L264/100)</f>
        <v>0</v>
      </c>
      <c r="N264" s="239">
        <v>0</v>
      </c>
      <c r="O264" s="239">
        <f>ROUND(E264*N264,2)</f>
        <v>0</v>
      </c>
      <c r="P264" s="239">
        <v>0</v>
      </c>
      <c r="Q264" s="239">
        <f>ROUND(E264*P264,2)</f>
        <v>0</v>
      </c>
      <c r="R264" s="241" t="s">
        <v>889</v>
      </c>
      <c r="S264" s="241" t="s">
        <v>280</v>
      </c>
      <c r="T264" s="242" t="s">
        <v>441</v>
      </c>
      <c r="U264" s="222">
        <v>0</v>
      </c>
      <c r="V264" s="222">
        <f>ROUND(E264*U264,2)</f>
        <v>0</v>
      </c>
      <c r="W264" s="222"/>
      <c r="X264" s="222" t="s">
        <v>831</v>
      </c>
      <c r="Y264" s="222" t="s">
        <v>283</v>
      </c>
      <c r="Z264" s="212"/>
      <c r="AA264" s="212"/>
      <c r="AB264" s="212"/>
      <c r="AC264" s="212"/>
      <c r="AD264" s="212"/>
      <c r="AE264" s="212"/>
      <c r="AF264" s="212"/>
      <c r="AG264" s="212" t="s">
        <v>832</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49" t="s">
        <v>162</v>
      </c>
      <c r="D265" s="226"/>
      <c r="E265" s="227">
        <v>8</v>
      </c>
      <c r="F265" s="222"/>
      <c r="G265" s="222"/>
      <c r="H265" s="222"/>
      <c r="I265" s="222"/>
      <c r="J265" s="222"/>
      <c r="K265" s="222"/>
      <c r="L265" s="222"/>
      <c r="M265" s="222"/>
      <c r="N265" s="221"/>
      <c r="O265" s="221"/>
      <c r="P265" s="221"/>
      <c r="Q265" s="221"/>
      <c r="R265" s="222"/>
      <c r="S265" s="222"/>
      <c r="T265" s="222"/>
      <c r="U265" s="222"/>
      <c r="V265" s="222"/>
      <c r="W265" s="222"/>
      <c r="X265" s="222"/>
      <c r="Y265" s="222"/>
      <c r="Z265" s="212"/>
      <c r="AA265" s="212"/>
      <c r="AB265" s="212"/>
      <c r="AC265" s="212"/>
      <c r="AD265" s="212"/>
      <c r="AE265" s="212"/>
      <c r="AF265" s="212"/>
      <c r="AG265" s="212" t="s">
        <v>288</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1" x14ac:dyDescent="0.2">
      <c r="A266" s="236">
        <v>97</v>
      </c>
      <c r="B266" s="237" t="s">
        <v>2646</v>
      </c>
      <c r="C266" s="247" t="s">
        <v>2647</v>
      </c>
      <c r="D266" s="238" t="s">
        <v>886</v>
      </c>
      <c r="E266" s="239">
        <v>13</v>
      </c>
      <c r="F266" s="240"/>
      <c r="G266" s="241">
        <f>ROUND(E266*F266,2)</f>
        <v>0</v>
      </c>
      <c r="H266" s="240"/>
      <c r="I266" s="241">
        <f>ROUND(E266*H266,2)</f>
        <v>0</v>
      </c>
      <c r="J266" s="240"/>
      <c r="K266" s="241">
        <f>ROUND(E266*J266,2)</f>
        <v>0</v>
      </c>
      <c r="L266" s="241">
        <v>21</v>
      </c>
      <c r="M266" s="241">
        <f>G266*(1+L266/100)</f>
        <v>0</v>
      </c>
      <c r="N266" s="239">
        <v>0</v>
      </c>
      <c r="O266" s="239">
        <f>ROUND(E266*N266,2)</f>
        <v>0</v>
      </c>
      <c r="P266" s="239">
        <v>0</v>
      </c>
      <c r="Q266" s="239">
        <f>ROUND(E266*P266,2)</f>
        <v>0</v>
      </c>
      <c r="R266" s="241"/>
      <c r="S266" s="241" t="s">
        <v>316</v>
      </c>
      <c r="T266" s="242" t="s">
        <v>281</v>
      </c>
      <c r="U266" s="222">
        <v>0</v>
      </c>
      <c r="V266" s="222">
        <f>ROUND(E266*U266,2)</f>
        <v>0</v>
      </c>
      <c r="W266" s="222"/>
      <c r="X266" s="222" t="s">
        <v>831</v>
      </c>
      <c r="Y266" s="222" t="s">
        <v>283</v>
      </c>
      <c r="Z266" s="212"/>
      <c r="AA266" s="212"/>
      <c r="AB266" s="212"/>
      <c r="AC266" s="212"/>
      <c r="AD266" s="212"/>
      <c r="AE266" s="212"/>
      <c r="AF266" s="212"/>
      <c r="AG266" s="212" t="s">
        <v>832</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2" x14ac:dyDescent="0.2">
      <c r="A267" s="219"/>
      <c r="B267" s="220"/>
      <c r="C267" s="249" t="s">
        <v>2648</v>
      </c>
      <c r="D267" s="226"/>
      <c r="E267" s="227">
        <v>13</v>
      </c>
      <c r="F267" s="222"/>
      <c r="G267" s="222"/>
      <c r="H267" s="222"/>
      <c r="I267" s="222"/>
      <c r="J267" s="222"/>
      <c r="K267" s="222"/>
      <c r="L267" s="222"/>
      <c r="M267" s="222"/>
      <c r="N267" s="221"/>
      <c r="O267" s="221"/>
      <c r="P267" s="221"/>
      <c r="Q267" s="221"/>
      <c r="R267" s="222"/>
      <c r="S267" s="222"/>
      <c r="T267" s="222"/>
      <c r="U267" s="222"/>
      <c r="V267" s="222"/>
      <c r="W267" s="222"/>
      <c r="X267" s="222"/>
      <c r="Y267" s="222"/>
      <c r="Z267" s="212"/>
      <c r="AA267" s="212"/>
      <c r="AB267" s="212"/>
      <c r="AC267" s="212"/>
      <c r="AD267" s="212"/>
      <c r="AE267" s="212"/>
      <c r="AF267" s="212"/>
      <c r="AG267" s="212" t="s">
        <v>288</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
      <c r="A268" s="257">
        <v>98</v>
      </c>
      <c r="B268" s="258" t="s">
        <v>2649</v>
      </c>
      <c r="C268" s="265" t="s">
        <v>2650</v>
      </c>
      <c r="D268" s="259" t="s">
        <v>886</v>
      </c>
      <c r="E268" s="260">
        <v>2</v>
      </c>
      <c r="F268" s="261"/>
      <c r="G268" s="262">
        <f>ROUND(E268*F268,2)</f>
        <v>0</v>
      </c>
      <c r="H268" s="261"/>
      <c r="I268" s="262">
        <f>ROUND(E268*H268,2)</f>
        <v>0</v>
      </c>
      <c r="J268" s="261"/>
      <c r="K268" s="262">
        <f>ROUND(E268*J268,2)</f>
        <v>0</v>
      </c>
      <c r="L268" s="262">
        <v>21</v>
      </c>
      <c r="M268" s="262">
        <f>G268*(1+L268/100)</f>
        <v>0</v>
      </c>
      <c r="N268" s="260">
        <v>0</v>
      </c>
      <c r="O268" s="260">
        <f>ROUND(E268*N268,2)</f>
        <v>0</v>
      </c>
      <c r="P268" s="260">
        <v>0</v>
      </c>
      <c r="Q268" s="260">
        <f>ROUND(E268*P268,2)</f>
        <v>0</v>
      </c>
      <c r="R268" s="262"/>
      <c r="S268" s="262" t="s">
        <v>316</v>
      </c>
      <c r="T268" s="263" t="s">
        <v>281</v>
      </c>
      <c r="U268" s="222">
        <v>0</v>
      </c>
      <c r="V268" s="222">
        <f>ROUND(E268*U268,2)</f>
        <v>0</v>
      </c>
      <c r="W268" s="222"/>
      <c r="X268" s="222" t="s">
        <v>831</v>
      </c>
      <c r="Y268" s="222" t="s">
        <v>283</v>
      </c>
      <c r="Z268" s="212"/>
      <c r="AA268" s="212"/>
      <c r="AB268" s="212"/>
      <c r="AC268" s="212"/>
      <c r="AD268" s="212"/>
      <c r="AE268" s="212"/>
      <c r="AF268" s="212"/>
      <c r="AG268" s="212" t="s">
        <v>832</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1" x14ac:dyDescent="0.2">
      <c r="A269" s="236">
        <v>99</v>
      </c>
      <c r="B269" s="237" t="s">
        <v>2651</v>
      </c>
      <c r="C269" s="247" t="s">
        <v>2652</v>
      </c>
      <c r="D269" s="238" t="s">
        <v>886</v>
      </c>
      <c r="E269" s="239">
        <v>3</v>
      </c>
      <c r="F269" s="240"/>
      <c r="G269" s="241">
        <f>ROUND(E269*F269,2)</f>
        <v>0</v>
      </c>
      <c r="H269" s="240"/>
      <c r="I269" s="241">
        <f>ROUND(E269*H269,2)</f>
        <v>0</v>
      </c>
      <c r="J269" s="240"/>
      <c r="K269" s="241">
        <f>ROUND(E269*J269,2)</f>
        <v>0</v>
      </c>
      <c r="L269" s="241">
        <v>21</v>
      </c>
      <c r="M269" s="241">
        <f>G269*(1+L269/100)</f>
        <v>0</v>
      </c>
      <c r="N269" s="239">
        <v>0</v>
      </c>
      <c r="O269" s="239">
        <f>ROUND(E269*N269,2)</f>
        <v>0</v>
      </c>
      <c r="P269" s="239">
        <v>0</v>
      </c>
      <c r="Q269" s="239">
        <f>ROUND(E269*P269,2)</f>
        <v>0</v>
      </c>
      <c r="R269" s="241"/>
      <c r="S269" s="241" t="s">
        <v>316</v>
      </c>
      <c r="T269" s="242" t="s">
        <v>281</v>
      </c>
      <c r="U269" s="222">
        <v>0</v>
      </c>
      <c r="V269" s="222">
        <f>ROUND(E269*U269,2)</f>
        <v>0</v>
      </c>
      <c r="W269" s="222"/>
      <c r="X269" s="222" t="s">
        <v>831</v>
      </c>
      <c r="Y269" s="222" t="s">
        <v>283</v>
      </c>
      <c r="Z269" s="212"/>
      <c r="AA269" s="212"/>
      <c r="AB269" s="212"/>
      <c r="AC269" s="212"/>
      <c r="AD269" s="212"/>
      <c r="AE269" s="212"/>
      <c r="AF269" s="212"/>
      <c r="AG269" s="212" t="s">
        <v>832</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2" x14ac:dyDescent="0.2">
      <c r="A270" s="219"/>
      <c r="B270" s="220"/>
      <c r="C270" s="249" t="s">
        <v>2653</v>
      </c>
      <c r="D270" s="226"/>
      <c r="E270" s="227">
        <v>3</v>
      </c>
      <c r="F270" s="222"/>
      <c r="G270" s="222"/>
      <c r="H270" s="222"/>
      <c r="I270" s="222"/>
      <c r="J270" s="222"/>
      <c r="K270" s="222"/>
      <c r="L270" s="222"/>
      <c r="M270" s="222"/>
      <c r="N270" s="221"/>
      <c r="O270" s="221"/>
      <c r="P270" s="221"/>
      <c r="Q270" s="221"/>
      <c r="R270" s="222"/>
      <c r="S270" s="222"/>
      <c r="T270" s="222"/>
      <c r="U270" s="222"/>
      <c r="V270" s="222"/>
      <c r="W270" s="222"/>
      <c r="X270" s="222"/>
      <c r="Y270" s="222"/>
      <c r="Z270" s="212"/>
      <c r="AA270" s="212"/>
      <c r="AB270" s="212"/>
      <c r="AC270" s="212"/>
      <c r="AD270" s="212"/>
      <c r="AE270" s="212"/>
      <c r="AF270" s="212"/>
      <c r="AG270" s="212" t="s">
        <v>288</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1" x14ac:dyDescent="0.2">
      <c r="A271" s="257">
        <v>100</v>
      </c>
      <c r="B271" s="258" t="s">
        <v>2654</v>
      </c>
      <c r="C271" s="265" t="s">
        <v>2655</v>
      </c>
      <c r="D271" s="259" t="s">
        <v>886</v>
      </c>
      <c r="E271" s="260">
        <v>1</v>
      </c>
      <c r="F271" s="261"/>
      <c r="G271" s="262">
        <f>ROUND(E271*F271,2)</f>
        <v>0</v>
      </c>
      <c r="H271" s="261"/>
      <c r="I271" s="262">
        <f>ROUND(E271*H271,2)</f>
        <v>0</v>
      </c>
      <c r="J271" s="261"/>
      <c r="K271" s="262">
        <f>ROUND(E271*J271,2)</f>
        <v>0</v>
      </c>
      <c r="L271" s="262">
        <v>21</v>
      </c>
      <c r="M271" s="262">
        <f>G271*(1+L271/100)</f>
        <v>0</v>
      </c>
      <c r="N271" s="260">
        <v>0</v>
      </c>
      <c r="O271" s="260">
        <f>ROUND(E271*N271,2)</f>
        <v>0</v>
      </c>
      <c r="P271" s="260">
        <v>0</v>
      </c>
      <c r="Q271" s="260">
        <f>ROUND(E271*P271,2)</f>
        <v>0</v>
      </c>
      <c r="R271" s="262"/>
      <c r="S271" s="262" t="s">
        <v>316</v>
      </c>
      <c r="T271" s="263" t="s">
        <v>281</v>
      </c>
      <c r="U271" s="222">
        <v>0</v>
      </c>
      <c r="V271" s="222">
        <f>ROUND(E271*U271,2)</f>
        <v>0</v>
      </c>
      <c r="W271" s="222"/>
      <c r="X271" s="222" t="s">
        <v>831</v>
      </c>
      <c r="Y271" s="222" t="s">
        <v>283</v>
      </c>
      <c r="Z271" s="212"/>
      <c r="AA271" s="212"/>
      <c r="AB271" s="212"/>
      <c r="AC271" s="212"/>
      <c r="AD271" s="212"/>
      <c r="AE271" s="212"/>
      <c r="AF271" s="212"/>
      <c r="AG271" s="212" t="s">
        <v>832</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
      <c r="A272" s="236">
        <v>101</v>
      </c>
      <c r="B272" s="237" t="s">
        <v>2656</v>
      </c>
      <c r="C272" s="247" t="s">
        <v>2657</v>
      </c>
      <c r="D272" s="238" t="s">
        <v>886</v>
      </c>
      <c r="E272" s="239">
        <v>1</v>
      </c>
      <c r="F272" s="240"/>
      <c r="G272" s="241">
        <f>ROUND(E272*F272,2)</f>
        <v>0</v>
      </c>
      <c r="H272" s="240"/>
      <c r="I272" s="241">
        <f>ROUND(E272*H272,2)</f>
        <v>0</v>
      </c>
      <c r="J272" s="240"/>
      <c r="K272" s="241">
        <f>ROUND(E272*J272,2)</f>
        <v>0</v>
      </c>
      <c r="L272" s="241">
        <v>21</v>
      </c>
      <c r="M272" s="241">
        <f>G272*(1+L272/100)</f>
        <v>0</v>
      </c>
      <c r="N272" s="239">
        <v>0</v>
      </c>
      <c r="O272" s="239">
        <f>ROUND(E272*N272,2)</f>
        <v>0</v>
      </c>
      <c r="P272" s="239">
        <v>0</v>
      </c>
      <c r="Q272" s="239">
        <f>ROUND(E272*P272,2)</f>
        <v>0</v>
      </c>
      <c r="R272" s="241"/>
      <c r="S272" s="241" t="s">
        <v>316</v>
      </c>
      <c r="T272" s="242" t="s">
        <v>281</v>
      </c>
      <c r="U272" s="222">
        <v>0</v>
      </c>
      <c r="V272" s="222">
        <f>ROUND(E272*U272,2)</f>
        <v>0</v>
      </c>
      <c r="W272" s="222"/>
      <c r="X272" s="222" t="s">
        <v>831</v>
      </c>
      <c r="Y272" s="222" t="s">
        <v>283</v>
      </c>
      <c r="Z272" s="212"/>
      <c r="AA272" s="212"/>
      <c r="AB272" s="212"/>
      <c r="AC272" s="212"/>
      <c r="AD272" s="212"/>
      <c r="AE272" s="212"/>
      <c r="AF272" s="212"/>
      <c r="AG272" s="212" t="s">
        <v>832</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2" x14ac:dyDescent="0.2">
      <c r="A273" s="219"/>
      <c r="B273" s="220"/>
      <c r="C273" s="249" t="s">
        <v>2658</v>
      </c>
      <c r="D273" s="226"/>
      <c r="E273" s="227"/>
      <c r="F273" s="222"/>
      <c r="G273" s="222"/>
      <c r="H273" s="222"/>
      <c r="I273" s="222"/>
      <c r="J273" s="222"/>
      <c r="K273" s="222"/>
      <c r="L273" s="222"/>
      <c r="M273" s="222"/>
      <c r="N273" s="221"/>
      <c r="O273" s="221"/>
      <c r="P273" s="221"/>
      <c r="Q273" s="221"/>
      <c r="R273" s="222"/>
      <c r="S273" s="222"/>
      <c r="T273" s="222"/>
      <c r="U273" s="222"/>
      <c r="V273" s="222"/>
      <c r="W273" s="222"/>
      <c r="X273" s="222"/>
      <c r="Y273" s="222"/>
      <c r="Z273" s="212"/>
      <c r="AA273" s="212"/>
      <c r="AB273" s="212"/>
      <c r="AC273" s="212"/>
      <c r="AD273" s="212"/>
      <c r="AE273" s="212"/>
      <c r="AF273" s="212"/>
      <c r="AG273" s="212" t="s">
        <v>288</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3" x14ac:dyDescent="0.2">
      <c r="A274" s="219"/>
      <c r="B274" s="220"/>
      <c r="C274" s="249" t="s">
        <v>2659</v>
      </c>
      <c r="D274" s="226"/>
      <c r="E274" s="227"/>
      <c r="F274" s="222"/>
      <c r="G274" s="222"/>
      <c r="H274" s="222"/>
      <c r="I274" s="222"/>
      <c r="J274" s="222"/>
      <c r="K274" s="222"/>
      <c r="L274" s="222"/>
      <c r="M274" s="222"/>
      <c r="N274" s="221"/>
      <c r="O274" s="221"/>
      <c r="P274" s="221"/>
      <c r="Q274" s="221"/>
      <c r="R274" s="222"/>
      <c r="S274" s="222"/>
      <c r="T274" s="222"/>
      <c r="U274" s="222"/>
      <c r="V274" s="222"/>
      <c r="W274" s="222"/>
      <c r="X274" s="222"/>
      <c r="Y274" s="222"/>
      <c r="Z274" s="212"/>
      <c r="AA274" s="212"/>
      <c r="AB274" s="212"/>
      <c r="AC274" s="212"/>
      <c r="AD274" s="212"/>
      <c r="AE274" s="212"/>
      <c r="AF274" s="212"/>
      <c r="AG274" s="212" t="s">
        <v>288</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49" t="s">
        <v>387</v>
      </c>
      <c r="D275" s="226"/>
      <c r="E275" s="227">
        <v>1</v>
      </c>
      <c r="F275" s="222"/>
      <c r="G275" s="222"/>
      <c r="H275" s="222"/>
      <c r="I275" s="222"/>
      <c r="J275" s="222"/>
      <c r="K275" s="222"/>
      <c r="L275" s="222"/>
      <c r="M275" s="222"/>
      <c r="N275" s="221"/>
      <c r="O275" s="221"/>
      <c r="P275" s="221"/>
      <c r="Q275" s="221"/>
      <c r="R275" s="222"/>
      <c r="S275" s="222"/>
      <c r="T275" s="222"/>
      <c r="U275" s="222"/>
      <c r="V275" s="222"/>
      <c r="W275" s="222"/>
      <c r="X275" s="222"/>
      <c r="Y275" s="222"/>
      <c r="Z275" s="212"/>
      <c r="AA275" s="212"/>
      <c r="AB275" s="212"/>
      <c r="AC275" s="212"/>
      <c r="AD275" s="212"/>
      <c r="AE275" s="212"/>
      <c r="AF275" s="212"/>
      <c r="AG275" s="212" t="s">
        <v>288</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49" t="s">
        <v>2660</v>
      </c>
      <c r="D276" s="226"/>
      <c r="E276" s="227"/>
      <c r="F276" s="222"/>
      <c r="G276" s="222"/>
      <c r="H276" s="222"/>
      <c r="I276" s="222"/>
      <c r="J276" s="222"/>
      <c r="K276" s="222"/>
      <c r="L276" s="222"/>
      <c r="M276" s="222"/>
      <c r="N276" s="221"/>
      <c r="O276" s="221"/>
      <c r="P276" s="221"/>
      <c r="Q276" s="221"/>
      <c r="R276" s="222"/>
      <c r="S276" s="222"/>
      <c r="T276" s="222"/>
      <c r="U276" s="222"/>
      <c r="V276" s="222"/>
      <c r="W276" s="222"/>
      <c r="X276" s="222"/>
      <c r="Y276" s="222"/>
      <c r="Z276" s="212"/>
      <c r="AA276" s="212"/>
      <c r="AB276" s="212"/>
      <c r="AC276" s="212"/>
      <c r="AD276" s="212"/>
      <c r="AE276" s="212"/>
      <c r="AF276" s="212"/>
      <c r="AG276" s="212" t="s">
        <v>288</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1" x14ac:dyDescent="0.2">
      <c r="A277" s="236">
        <v>102</v>
      </c>
      <c r="B277" s="237" t="s">
        <v>2661</v>
      </c>
      <c r="C277" s="247" t="s">
        <v>2662</v>
      </c>
      <c r="D277" s="238" t="s">
        <v>886</v>
      </c>
      <c r="E277" s="239">
        <v>1</v>
      </c>
      <c r="F277" s="240"/>
      <c r="G277" s="241">
        <f>ROUND(E277*F277,2)</f>
        <v>0</v>
      </c>
      <c r="H277" s="240"/>
      <c r="I277" s="241">
        <f>ROUND(E277*H277,2)</f>
        <v>0</v>
      </c>
      <c r="J277" s="240"/>
      <c r="K277" s="241">
        <f>ROUND(E277*J277,2)</f>
        <v>0</v>
      </c>
      <c r="L277" s="241">
        <v>21</v>
      </c>
      <c r="M277" s="241">
        <f>G277*(1+L277/100)</f>
        <v>0</v>
      </c>
      <c r="N277" s="239">
        <v>0</v>
      </c>
      <c r="O277" s="239">
        <f>ROUND(E277*N277,2)</f>
        <v>0</v>
      </c>
      <c r="P277" s="239">
        <v>0</v>
      </c>
      <c r="Q277" s="239">
        <f>ROUND(E277*P277,2)</f>
        <v>0</v>
      </c>
      <c r="R277" s="241"/>
      <c r="S277" s="241" t="s">
        <v>316</v>
      </c>
      <c r="T277" s="242" t="s">
        <v>281</v>
      </c>
      <c r="U277" s="222">
        <v>0</v>
      </c>
      <c r="V277" s="222">
        <f>ROUND(E277*U277,2)</f>
        <v>0</v>
      </c>
      <c r="W277" s="222"/>
      <c r="X277" s="222" t="s">
        <v>831</v>
      </c>
      <c r="Y277" s="222" t="s">
        <v>283</v>
      </c>
      <c r="Z277" s="212"/>
      <c r="AA277" s="212"/>
      <c r="AB277" s="212"/>
      <c r="AC277" s="212"/>
      <c r="AD277" s="212"/>
      <c r="AE277" s="212"/>
      <c r="AF277" s="212"/>
      <c r="AG277" s="212" t="s">
        <v>832</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2" x14ac:dyDescent="0.2">
      <c r="A278" s="219"/>
      <c r="B278" s="220"/>
      <c r="C278" s="249" t="s">
        <v>2663</v>
      </c>
      <c r="D278" s="226"/>
      <c r="E278" s="227"/>
      <c r="F278" s="222"/>
      <c r="G278" s="222"/>
      <c r="H278" s="222"/>
      <c r="I278" s="222"/>
      <c r="J278" s="222"/>
      <c r="K278" s="222"/>
      <c r="L278" s="222"/>
      <c r="M278" s="222"/>
      <c r="N278" s="221"/>
      <c r="O278" s="221"/>
      <c r="P278" s="221"/>
      <c r="Q278" s="221"/>
      <c r="R278" s="222"/>
      <c r="S278" s="222"/>
      <c r="T278" s="222"/>
      <c r="U278" s="222"/>
      <c r="V278" s="222"/>
      <c r="W278" s="222"/>
      <c r="X278" s="222"/>
      <c r="Y278" s="222"/>
      <c r="Z278" s="212"/>
      <c r="AA278" s="212"/>
      <c r="AB278" s="212"/>
      <c r="AC278" s="212"/>
      <c r="AD278" s="212"/>
      <c r="AE278" s="212"/>
      <c r="AF278" s="212"/>
      <c r="AG278" s="212" t="s">
        <v>288</v>
      </c>
      <c r="AH278" s="212">
        <v>0</v>
      </c>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3" x14ac:dyDescent="0.2">
      <c r="A279" s="219"/>
      <c r="B279" s="220"/>
      <c r="C279" s="249" t="s">
        <v>2659</v>
      </c>
      <c r="D279" s="226"/>
      <c r="E279" s="227"/>
      <c r="F279" s="222"/>
      <c r="G279" s="222"/>
      <c r="H279" s="222"/>
      <c r="I279" s="222"/>
      <c r="J279" s="222"/>
      <c r="K279" s="222"/>
      <c r="L279" s="222"/>
      <c r="M279" s="222"/>
      <c r="N279" s="221"/>
      <c r="O279" s="221"/>
      <c r="P279" s="221"/>
      <c r="Q279" s="221"/>
      <c r="R279" s="222"/>
      <c r="S279" s="222"/>
      <c r="T279" s="222"/>
      <c r="U279" s="222"/>
      <c r="V279" s="222"/>
      <c r="W279" s="222"/>
      <c r="X279" s="222"/>
      <c r="Y279" s="222"/>
      <c r="Z279" s="212"/>
      <c r="AA279" s="212"/>
      <c r="AB279" s="212"/>
      <c r="AC279" s="212"/>
      <c r="AD279" s="212"/>
      <c r="AE279" s="212"/>
      <c r="AF279" s="212"/>
      <c r="AG279" s="212" t="s">
        <v>288</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49" t="s">
        <v>387</v>
      </c>
      <c r="D280" s="226"/>
      <c r="E280" s="227">
        <v>1</v>
      </c>
      <c r="F280" s="222"/>
      <c r="G280" s="222"/>
      <c r="H280" s="222"/>
      <c r="I280" s="222"/>
      <c r="J280" s="222"/>
      <c r="K280" s="222"/>
      <c r="L280" s="222"/>
      <c r="M280" s="222"/>
      <c r="N280" s="221"/>
      <c r="O280" s="221"/>
      <c r="P280" s="221"/>
      <c r="Q280" s="221"/>
      <c r="R280" s="222"/>
      <c r="S280" s="222"/>
      <c r="T280" s="222"/>
      <c r="U280" s="222"/>
      <c r="V280" s="222"/>
      <c r="W280" s="222"/>
      <c r="X280" s="222"/>
      <c r="Y280" s="222"/>
      <c r="Z280" s="212"/>
      <c r="AA280" s="212"/>
      <c r="AB280" s="212"/>
      <c r="AC280" s="212"/>
      <c r="AD280" s="212"/>
      <c r="AE280" s="212"/>
      <c r="AF280" s="212"/>
      <c r="AG280" s="212" t="s">
        <v>288</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49" t="s">
        <v>2664</v>
      </c>
      <c r="D281" s="226"/>
      <c r="E281" s="227"/>
      <c r="F281" s="222"/>
      <c r="G281" s="222"/>
      <c r="H281" s="222"/>
      <c r="I281" s="222"/>
      <c r="J281" s="222"/>
      <c r="K281" s="222"/>
      <c r="L281" s="222"/>
      <c r="M281" s="222"/>
      <c r="N281" s="221"/>
      <c r="O281" s="221"/>
      <c r="P281" s="221"/>
      <c r="Q281" s="221"/>
      <c r="R281" s="222"/>
      <c r="S281" s="222"/>
      <c r="T281" s="222"/>
      <c r="U281" s="222"/>
      <c r="V281" s="222"/>
      <c r="W281" s="222"/>
      <c r="X281" s="222"/>
      <c r="Y281" s="222"/>
      <c r="Z281" s="212"/>
      <c r="AA281" s="212"/>
      <c r="AB281" s="212"/>
      <c r="AC281" s="212"/>
      <c r="AD281" s="212"/>
      <c r="AE281" s="212"/>
      <c r="AF281" s="212"/>
      <c r="AG281" s="212" t="s">
        <v>288</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x14ac:dyDescent="0.2">
      <c r="A282" s="229" t="s">
        <v>275</v>
      </c>
      <c r="B282" s="230" t="s">
        <v>220</v>
      </c>
      <c r="C282" s="246" t="s">
        <v>221</v>
      </c>
      <c r="D282" s="231"/>
      <c r="E282" s="232"/>
      <c r="F282" s="233"/>
      <c r="G282" s="233">
        <f>SUMIF(AG283:AG291,"&lt;&gt;NOR",G283:G291)</f>
        <v>0</v>
      </c>
      <c r="H282" s="233"/>
      <c r="I282" s="233">
        <f>SUM(I283:I291)</f>
        <v>0</v>
      </c>
      <c r="J282" s="233"/>
      <c r="K282" s="233">
        <f>SUM(K283:K291)</f>
        <v>0</v>
      </c>
      <c r="L282" s="233"/>
      <c r="M282" s="233">
        <f>SUM(M283:M291)</f>
        <v>0</v>
      </c>
      <c r="N282" s="232"/>
      <c r="O282" s="232">
        <f>SUM(O283:O291)</f>
        <v>0.03</v>
      </c>
      <c r="P282" s="232"/>
      <c r="Q282" s="232">
        <f>SUM(Q283:Q291)</f>
        <v>0</v>
      </c>
      <c r="R282" s="233"/>
      <c r="S282" s="233"/>
      <c r="T282" s="234"/>
      <c r="U282" s="228"/>
      <c r="V282" s="228">
        <f>SUM(V283:V291)</f>
        <v>19.16</v>
      </c>
      <c r="W282" s="228"/>
      <c r="X282" s="228"/>
      <c r="Y282" s="228"/>
      <c r="AG282" t="s">
        <v>276</v>
      </c>
    </row>
    <row r="283" spans="1:60" outlineLevel="1" x14ac:dyDescent="0.2">
      <c r="A283" s="236">
        <v>103</v>
      </c>
      <c r="B283" s="237" t="s">
        <v>1586</v>
      </c>
      <c r="C283" s="247" t="s">
        <v>1587</v>
      </c>
      <c r="D283" s="238" t="s">
        <v>439</v>
      </c>
      <c r="E283" s="239">
        <v>42.908000000000001</v>
      </c>
      <c r="F283" s="240"/>
      <c r="G283" s="241">
        <f>ROUND(E283*F283,2)</f>
        <v>0</v>
      </c>
      <c r="H283" s="240"/>
      <c r="I283" s="241">
        <f>ROUND(E283*H283,2)</f>
        <v>0</v>
      </c>
      <c r="J283" s="240"/>
      <c r="K283" s="241">
        <f>ROUND(E283*J283,2)</f>
        <v>0</v>
      </c>
      <c r="L283" s="241">
        <v>21</v>
      </c>
      <c r="M283" s="241">
        <f>G283*(1+L283/100)</f>
        <v>0</v>
      </c>
      <c r="N283" s="239">
        <v>4.2000000000000002E-4</v>
      </c>
      <c r="O283" s="239">
        <f>ROUND(E283*N283,2)</f>
        <v>0.02</v>
      </c>
      <c r="P283" s="239">
        <v>0</v>
      </c>
      <c r="Q283" s="239">
        <f>ROUND(E283*P283,2)</f>
        <v>0</v>
      </c>
      <c r="R283" s="241" t="s">
        <v>1583</v>
      </c>
      <c r="S283" s="241" t="s">
        <v>280</v>
      </c>
      <c r="T283" s="242" t="s">
        <v>441</v>
      </c>
      <c r="U283" s="222">
        <v>0.28699999999999998</v>
      </c>
      <c r="V283" s="222">
        <f>ROUND(E283*U283,2)</f>
        <v>12.31</v>
      </c>
      <c r="W283" s="222"/>
      <c r="X283" s="222" t="s">
        <v>399</v>
      </c>
      <c r="Y283" s="222" t="s">
        <v>283</v>
      </c>
      <c r="Z283" s="212"/>
      <c r="AA283" s="212"/>
      <c r="AB283" s="212"/>
      <c r="AC283" s="212"/>
      <c r="AD283" s="212"/>
      <c r="AE283" s="212"/>
      <c r="AF283" s="212"/>
      <c r="AG283" s="212" t="s">
        <v>400</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
      <c r="A284" s="219"/>
      <c r="B284" s="220"/>
      <c r="C284" s="248" t="s">
        <v>1588</v>
      </c>
      <c r="D284" s="244"/>
      <c r="E284" s="244"/>
      <c r="F284" s="244"/>
      <c r="G284" s="244"/>
      <c r="H284" s="222"/>
      <c r="I284" s="222"/>
      <c r="J284" s="222"/>
      <c r="K284" s="222"/>
      <c r="L284" s="222"/>
      <c r="M284" s="222"/>
      <c r="N284" s="221"/>
      <c r="O284" s="221"/>
      <c r="P284" s="221"/>
      <c r="Q284" s="221"/>
      <c r="R284" s="222"/>
      <c r="S284" s="222"/>
      <c r="T284" s="222"/>
      <c r="U284" s="222"/>
      <c r="V284" s="222"/>
      <c r="W284" s="222"/>
      <c r="X284" s="222"/>
      <c r="Y284" s="222"/>
      <c r="Z284" s="212"/>
      <c r="AA284" s="212"/>
      <c r="AB284" s="212"/>
      <c r="AC284" s="212"/>
      <c r="AD284" s="212"/>
      <c r="AE284" s="212"/>
      <c r="AF284" s="212"/>
      <c r="AG284" s="212" t="s">
        <v>286</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
      <c r="A285" s="219"/>
      <c r="B285" s="220"/>
      <c r="C285" s="249" t="s">
        <v>2665</v>
      </c>
      <c r="D285" s="226"/>
      <c r="E285" s="227">
        <v>21.007999999999999</v>
      </c>
      <c r="F285" s="222"/>
      <c r="G285" s="222"/>
      <c r="H285" s="222"/>
      <c r="I285" s="222"/>
      <c r="J285" s="222"/>
      <c r="K285" s="222"/>
      <c r="L285" s="222"/>
      <c r="M285" s="222"/>
      <c r="N285" s="221"/>
      <c r="O285" s="221"/>
      <c r="P285" s="221"/>
      <c r="Q285" s="221"/>
      <c r="R285" s="222"/>
      <c r="S285" s="222"/>
      <c r="T285" s="222"/>
      <c r="U285" s="222"/>
      <c r="V285" s="222"/>
      <c r="W285" s="222"/>
      <c r="X285" s="222"/>
      <c r="Y285" s="222"/>
      <c r="Z285" s="212"/>
      <c r="AA285" s="212"/>
      <c r="AB285" s="212"/>
      <c r="AC285" s="212"/>
      <c r="AD285" s="212"/>
      <c r="AE285" s="212"/>
      <c r="AF285" s="212"/>
      <c r="AG285" s="212" t="s">
        <v>288</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49" t="s">
        <v>2666</v>
      </c>
      <c r="D286" s="226"/>
      <c r="E286" s="227">
        <v>11.808</v>
      </c>
      <c r="F286" s="222"/>
      <c r="G286" s="222"/>
      <c r="H286" s="222"/>
      <c r="I286" s="222"/>
      <c r="J286" s="222"/>
      <c r="K286" s="222"/>
      <c r="L286" s="222"/>
      <c r="M286" s="222"/>
      <c r="N286" s="221"/>
      <c r="O286" s="221"/>
      <c r="P286" s="221"/>
      <c r="Q286" s="221"/>
      <c r="R286" s="222"/>
      <c r="S286" s="222"/>
      <c r="T286" s="222"/>
      <c r="U286" s="222"/>
      <c r="V286" s="222"/>
      <c r="W286" s="222"/>
      <c r="X286" s="222"/>
      <c r="Y286" s="222"/>
      <c r="Z286" s="212"/>
      <c r="AA286" s="212"/>
      <c r="AB286" s="212"/>
      <c r="AC286" s="212"/>
      <c r="AD286" s="212"/>
      <c r="AE286" s="212"/>
      <c r="AF286" s="212"/>
      <c r="AG286" s="212" t="s">
        <v>288</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3" x14ac:dyDescent="0.2">
      <c r="A287" s="219"/>
      <c r="B287" s="220"/>
      <c r="C287" s="249" t="s">
        <v>2667</v>
      </c>
      <c r="D287" s="226"/>
      <c r="E287" s="227">
        <v>4.8</v>
      </c>
      <c r="F287" s="222"/>
      <c r="G287" s="222"/>
      <c r="H287" s="222"/>
      <c r="I287" s="222"/>
      <c r="J287" s="222"/>
      <c r="K287" s="222"/>
      <c r="L287" s="222"/>
      <c r="M287" s="222"/>
      <c r="N287" s="221"/>
      <c r="O287" s="221"/>
      <c r="P287" s="221"/>
      <c r="Q287" s="221"/>
      <c r="R287" s="222"/>
      <c r="S287" s="222"/>
      <c r="T287" s="222"/>
      <c r="U287" s="222"/>
      <c r="V287" s="222"/>
      <c r="W287" s="222"/>
      <c r="X287" s="222"/>
      <c r="Y287" s="222"/>
      <c r="Z287" s="212"/>
      <c r="AA287" s="212"/>
      <c r="AB287" s="212"/>
      <c r="AC287" s="212"/>
      <c r="AD287" s="212"/>
      <c r="AE287" s="212"/>
      <c r="AF287" s="212"/>
      <c r="AG287" s="212" t="s">
        <v>288</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
      <c r="A288" s="219"/>
      <c r="B288" s="220"/>
      <c r="C288" s="249" t="s">
        <v>2668</v>
      </c>
      <c r="D288" s="226"/>
      <c r="E288" s="227">
        <v>5.2919999999999998</v>
      </c>
      <c r="F288" s="222"/>
      <c r="G288" s="222"/>
      <c r="H288" s="222"/>
      <c r="I288" s="222"/>
      <c r="J288" s="222"/>
      <c r="K288" s="222"/>
      <c r="L288" s="222"/>
      <c r="M288" s="222"/>
      <c r="N288" s="221"/>
      <c r="O288" s="221"/>
      <c r="P288" s="221"/>
      <c r="Q288" s="221"/>
      <c r="R288" s="222"/>
      <c r="S288" s="222"/>
      <c r="T288" s="222"/>
      <c r="U288" s="222"/>
      <c r="V288" s="222"/>
      <c r="W288" s="222"/>
      <c r="X288" s="222"/>
      <c r="Y288" s="222"/>
      <c r="Z288" s="212"/>
      <c r="AA288" s="212"/>
      <c r="AB288" s="212"/>
      <c r="AC288" s="212"/>
      <c r="AD288" s="212"/>
      <c r="AE288" s="212"/>
      <c r="AF288" s="212"/>
      <c r="AG288" s="212" t="s">
        <v>288</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ht="22.5" outlineLevel="1" x14ac:dyDescent="0.2">
      <c r="A289" s="236">
        <v>104</v>
      </c>
      <c r="B289" s="237" t="s">
        <v>2669</v>
      </c>
      <c r="C289" s="247" t="s">
        <v>2670</v>
      </c>
      <c r="D289" s="238" t="s">
        <v>564</v>
      </c>
      <c r="E289" s="239">
        <v>64</v>
      </c>
      <c r="F289" s="240"/>
      <c r="G289" s="241">
        <f>ROUND(E289*F289,2)</f>
        <v>0</v>
      </c>
      <c r="H289" s="240"/>
      <c r="I289" s="241">
        <f>ROUND(E289*H289,2)</f>
        <v>0</v>
      </c>
      <c r="J289" s="240"/>
      <c r="K289" s="241">
        <f>ROUND(E289*J289,2)</f>
        <v>0</v>
      </c>
      <c r="L289" s="241">
        <v>21</v>
      </c>
      <c r="M289" s="241">
        <f>G289*(1+L289/100)</f>
        <v>0</v>
      </c>
      <c r="N289" s="239">
        <v>1E-4</v>
      </c>
      <c r="O289" s="239">
        <f>ROUND(E289*N289,2)</f>
        <v>0.01</v>
      </c>
      <c r="P289" s="239">
        <v>0</v>
      </c>
      <c r="Q289" s="239">
        <f>ROUND(E289*P289,2)</f>
        <v>0</v>
      </c>
      <c r="R289" s="241" t="s">
        <v>1583</v>
      </c>
      <c r="S289" s="241" t="s">
        <v>280</v>
      </c>
      <c r="T289" s="242" t="s">
        <v>441</v>
      </c>
      <c r="U289" s="222">
        <v>0.107</v>
      </c>
      <c r="V289" s="222">
        <f>ROUND(E289*U289,2)</f>
        <v>6.85</v>
      </c>
      <c r="W289" s="222"/>
      <c r="X289" s="222" t="s">
        <v>399</v>
      </c>
      <c r="Y289" s="222" t="s">
        <v>283</v>
      </c>
      <c r="Z289" s="212"/>
      <c r="AA289" s="212"/>
      <c r="AB289" s="212"/>
      <c r="AC289" s="212"/>
      <c r="AD289" s="212"/>
      <c r="AE289" s="212"/>
      <c r="AF289" s="212"/>
      <c r="AG289" s="212" t="s">
        <v>400</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2" x14ac:dyDescent="0.2">
      <c r="A290" s="219"/>
      <c r="B290" s="220"/>
      <c r="C290" s="264" t="s">
        <v>2671</v>
      </c>
      <c r="D290" s="256"/>
      <c r="E290" s="256"/>
      <c r="F290" s="256"/>
      <c r="G290" s="256"/>
      <c r="H290" s="222"/>
      <c r="I290" s="222"/>
      <c r="J290" s="222"/>
      <c r="K290" s="222"/>
      <c r="L290" s="222"/>
      <c r="M290" s="222"/>
      <c r="N290" s="221"/>
      <c r="O290" s="221"/>
      <c r="P290" s="221"/>
      <c r="Q290" s="221"/>
      <c r="R290" s="222"/>
      <c r="S290" s="222"/>
      <c r="T290" s="222"/>
      <c r="U290" s="222"/>
      <c r="V290" s="222"/>
      <c r="W290" s="222"/>
      <c r="X290" s="222"/>
      <c r="Y290" s="222"/>
      <c r="Z290" s="212"/>
      <c r="AA290" s="212"/>
      <c r="AB290" s="212"/>
      <c r="AC290" s="212"/>
      <c r="AD290" s="212"/>
      <c r="AE290" s="212"/>
      <c r="AF290" s="212"/>
      <c r="AG290" s="212" t="s">
        <v>448</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2" x14ac:dyDescent="0.2">
      <c r="A291" s="219"/>
      <c r="B291" s="220"/>
      <c r="C291" s="249" t="s">
        <v>2672</v>
      </c>
      <c r="D291" s="226"/>
      <c r="E291" s="227">
        <v>64</v>
      </c>
      <c r="F291" s="222"/>
      <c r="G291" s="222"/>
      <c r="H291" s="222"/>
      <c r="I291" s="222"/>
      <c r="J291" s="222"/>
      <c r="K291" s="222"/>
      <c r="L291" s="222"/>
      <c r="M291" s="222"/>
      <c r="N291" s="221"/>
      <c r="O291" s="221"/>
      <c r="P291" s="221"/>
      <c r="Q291" s="221"/>
      <c r="R291" s="222"/>
      <c r="S291" s="222"/>
      <c r="T291" s="222"/>
      <c r="U291" s="222"/>
      <c r="V291" s="222"/>
      <c r="W291" s="222"/>
      <c r="X291" s="222"/>
      <c r="Y291" s="222"/>
      <c r="Z291" s="212"/>
      <c r="AA291" s="212"/>
      <c r="AB291" s="212"/>
      <c r="AC291" s="212"/>
      <c r="AD291" s="212"/>
      <c r="AE291" s="212"/>
      <c r="AF291" s="212"/>
      <c r="AG291" s="212" t="s">
        <v>288</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x14ac:dyDescent="0.2">
      <c r="A292" s="229" t="s">
        <v>275</v>
      </c>
      <c r="B292" s="230" t="s">
        <v>228</v>
      </c>
      <c r="C292" s="246" t="s">
        <v>229</v>
      </c>
      <c r="D292" s="231"/>
      <c r="E292" s="232"/>
      <c r="F292" s="233"/>
      <c r="G292" s="233">
        <f>SUMIF(AG293:AG333,"&lt;&gt;NOR",G293:G333)</f>
        <v>0</v>
      </c>
      <c r="H292" s="233"/>
      <c r="I292" s="233">
        <f>SUM(I293:I333)</f>
        <v>0</v>
      </c>
      <c r="J292" s="233"/>
      <c r="K292" s="233">
        <f>SUM(K293:K333)</f>
        <v>0</v>
      </c>
      <c r="L292" s="233"/>
      <c r="M292" s="233">
        <f>SUM(M293:M333)</f>
        <v>0</v>
      </c>
      <c r="N292" s="232"/>
      <c r="O292" s="232">
        <f>SUM(O293:O333)</f>
        <v>0</v>
      </c>
      <c r="P292" s="232"/>
      <c r="Q292" s="232">
        <f>SUM(Q293:Q333)</f>
        <v>0</v>
      </c>
      <c r="R292" s="233"/>
      <c r="S292" s="233"/>
      <c r="T292" s="234"/>
      <c r="U292" s="228"/>
      <c r="V292" s="228">
        <f>SUM(V293:V333)</f>
        <v>0</v>
      </c>
      <c r="W292" s="228"/>
      <c r="X292" s="228"/>
      <c r="Y292" s="228"/>
      <c r="AG292" t="s">
        <v>276</v>
      </c>
    </row>
    <row r="293" spans="1:60" outlineLevel="1" x14ac:dyDescent="0.2">
      <c r="A293" s="236">
        <v>105</v>
      </c>
      <c r="B293" s="237" t="s">
        <v>2673</v>
      </c>
      <c r="C293" s="247" t="s">
        <v>2674</v>
      </c>
      <c r="D293" s="238" t="s">
        <v>1396</v>
      </c>
      <c r="E293" s="239">
        <v>104.4</v>
      </c>
      <c r="F293" s="240"/>
      <c r="G293" s="241">
        <f>ROUND(E293*F293,2)</f>
        <v>0</v>
      </c>
      <c r="H293" s="240"/>
      <c r="I293" s="241">
        <f>ROUND(E293*H293,2)</f>
        <v>0</v>
      </c>
      <c r="J293" s="240"/>
      <c r="K293" s="241">
        <f>ROUND(E293*J293,2)</f>
        <v>0</v>
      </c>
      <c r="L293" s="241">
        <v>21</v>
      </c>
      <c r="M293" s="241">
        <f>G293*(1+L293/100)</f>
        <v>0</v>
      </c>
      <c r="N293" s="239">
        <v>0</v>
      </c>
      <c r="O293" s="239">
        <f>ROUND(E293*N293,2)</f>
        <v>0</v>
      </c>
      <c r="P293" s="239">
        <v>0</v>
      </c>
      <c r="Q293" s="239">
        <f>ROUND(E293*P293,2)</f>
        <v>0</v>
      </c>
      <c r="R293" s="241"/>
      <c r="S293" s="241" t="s">
        <v>316</v>
      </c>
      <c r="T293" s="242" t="s">
        <v>281</v>
      </c>
      <c r="U293" s="222">
        <v>0</v>
      </c>
      <c r="V293" s="222">
        <f>ROUND(E293*U293,2)</f>
        <v>0</v>
      </c>
      <c r="W293" s="222"/>
      <c r="X293" s="222" t="s">
        <v>399</v>
      </c>
      <c r="Y293" s="222" t="s">
        <v>283</v>
      </c>
      <c r="Z293" s="212"/>
      <c r="AA293" s="212"/>
      <c r="AB293" s="212"/>
      <c r="AC293" s="212"/>
      <c r="AD293" s="212"/>
      <c r="AE293" s="212"/>
      <c r="AF293" s="212"/>
      <c r="AG293" s="212" t="s">
        <v>400</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2" x14ac:dyDescent="0.2">
      <c r="A294" s="219"/>
      <c r="B294" s="220"/>
      <c r="C294" s="249" t="s">
        <v>2675</v>
      </c>
      <c r="D294" s="226"/>
      <c r="E294" s="227"/>
      <c r="F294" s="222"/>
      <c r="G294" s="222"/>
      <c r="H294" s="222"/>
      <c r="I294" s="222"/>
      <c r="J294" s="222"/>
      <c r="K294" s="222"/>
      <c r="L294" s="222"/>
      <c r="M294" s="222"/>
      <c r="N294" s="221"/>
      <c r="O294" s="221"/>
      <c r="P294" s="221"/>
      <c r="Q294" s="221"/>
      <c r="R294" s="222"/>
      <c r="S294" s="222"/>
      <c r="T294" s="222"/>
      <c r="U294" s="222"/>
      <c r="V294" s="222"/>
      <c r="W294" s="222"/>
      <c r="X294" s="222"/>
      <c r="Y294" s="222"/>
      <c r="Z294" s="212"/>
      <c r="AA294" s="212"/>
      <c r="AB294" s="212"/>
      <c r="AC294" s="212"/>
      <c r="AD294" s="212"/>
      <c r="AE294" s="212"/>
      <c r="AF294" s="212"/>
      <c r="AG294" s="212" t="s">
        <v>288</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3" x14ac:dyDescent="0.2">
      <c r="A295" s="219"/>
      <c r="B295" s="220"/>
      <c r="C295" s="249" t="s">
        <v>2676</v>
      </c>
      <c r="D295" s="226"/>
      <c r="E295" s="227"/>
      <c r="F295" s="222"/>
      <c r="G295" s="222"/>
      <c r="H295" s="222"/>
      <c r="I295" s="222"/>
      <c r="J295" s="222"/>
      <c r="K295" s="222"/>
      <c r="L295" s="222"/>
      <c r="M295" s="222"/>
      <c r="N295" s="221"/>
      <c r="O295" s="221"/>
      <c r="P295" s="221"/>
      <c r="Q295" s="221"/>
      <c r="R295" s="222"/>
      <c r="S295" s="222"/>
      <c r="T295" s="222"/>
      <c r="U295" s="222"/>
      <c r="V295" s="222"/>
      <c r="W295" s="222"/>
      <c r="X295" s="222"/>
      <c r="Y295" s="222"/>
      <c r="Z295" s="212"/>
      <c r="AA295" s="212"/>
      <c r="AB295" s="212"/>
      <c r="AC295" s="212"/>
      <c r="AD295" s="212"/>
      <c r="AE295" s="212"/>
      <c r="AF295" s="212"/>
      <c r="AG295" s="212" t="s">
        <v>288</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3" x14ac:dyDescent="0.2">
      <c r="A296" s="219"/>
      <c r="B296" s="220"/>
      <c r="C296" s="249" t="s">
        <v>2677</v>
      </c>
      <c r="D296" s="226"/>
      <c r="E296" s="227">
        <v>104.4</v>
      </c>
      <c r="F296" s="222"/>
      <c r="G296" s="222"/>
      <c r="H296" s="222"/>
      <c r="I296" s="222"/>
      <c r="J296" s="222"/>
      <c r="K296" s="222"/>
      <c r="L296" s="222"/>
      <c r="M296" s="222"/>
      <c r="N296" s="221"/>
      <c r="O296" s="221"/>
      <c r="P296" s="221"/>
      <c r="Q296" s="221"/>
      <c r="R296" s="222"/>
      <c r="S296" s="222"/>
      <c r="T296" s="222"/>
      <c r="U296" s="222"/>
      <c r="V296" s="222"/>
      <c r="W296" s="222"/>
      <c r="X296" s="222"/>
      <c r="Y296" s="222"/>
      <c r="Z296" s="212"/>
      <c r="AA296" s="212"/>
      <c r="AB296" s="212"/>
      <c r="AC296" s="212"/>
      <c r="AD296" s="212"/>
      <c r="AE296" s="212"/>
      <c r="AF296" s="212"/>
      <c r="AG296" s="212" t="s">
        <v>288</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1" x14ac:dyDescent="0.2">
      <c r="A297" s="236">
        <v>106</v>
      </c>
      <c r="B297" s="237" t="s">
        <v>2678</v>
      </c>
      <c r="C297" s="247" t="s">
        <v>2679</v>
      </c>
      <c r="D297" s="238" t="s">
        <v>1396</v>
      </c>
      <c r="E297" s="239">
        <v>24</v>
      </c>
      <c r="F297" s="240"/>
      <c r="G297" s="241">
        <f>ROUND(E297*F297,2)</f>
        <v>0</v>
      </c>
      <c r="H297" s="240"/>
      <c r="I297" s="241">
        <f>ROUND(E297*H297,2)</f>
        <v>0</v>
      </c>
      <c r="J297" s="240"/>
      <c r="K297" s="241">
        <f>ROUND(E297*J297,2)</f>
        <v>0</v>
      </c>
      <c r="L297" s="241">
        <v>21</v>
      </c>
      <c r="M297" s="241">
        <f>G297*(1+L297/100)</f>
        <v>0</v>
      </c>
      <c r="N297" s="239">
        <v>0</v>
      </c>
      <c r="O297" s="239">
        <f>ROUND(E297*N297,2)</f>
        <v>0</v>
      </c>
      <c r="P297" s="239">
        <v>0</v>
      </c>
      <c r="Q297" s="239">
        <f>ROUND(E297*P297,2)</f>
        <v>0</v>
      </c>
      <c r="R297" s="241"/>
      <c r="S297" s="241" t="s">
        <v>316</v>
      </c>
      <c r="T297" s="242" t="s">
        <v>281</v>
      </c>
      <c r="U297" s="222">
        <v>0</v>
      </c>
      <c r="V297" s="222">
        <f>ROUND(E297*U297,2)</f>
        <v>0</v>
      </c>
      <c r="W297" s="222"/>
      <c r="X297" s="222" t="s">
        <v>399</v>
      </c>
      <c r="Y297" s="222" t="s">
        <v>283</v>
      </c>
      <c r="Z297" s="212"/>
      <c r="AA297" s="212"/>
      <c r="AB297" s="212"/>
      <c r="AC297" s="212"/>
      <c r="AD297" s="212"/>
      <c r="AE297" s="212"/>
      <c r="AF297" s="212"/>
      <c r="AG297" s="212" t="s">
        <v>400</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2" x14ac:dyDescent="0.2">
      <c r="A298" s="219"/>
      <c r="B298" s="220"/>
      <c r="C298" s="249" t="s">
        <v>2680</v>
      </c>
      <c r="D298" s="226"/>
      <c r="E298" s="227"/>
      <c r="F298" s="222"/>
      <c r="G298" s="222"/>
      <c r="H298" s="222"/>
      <c r="I298" s="222"/>
      <c r="J298" s="222"/>
      <c r="K298" s="222"/>
      <c r="L298" s="222"/>
      <c r="M298" s="222"/>
      <c r="N298" s="221"/>
      <c r="O298" s="221"/>
      <c r="P298" s="221"/>
      <c r="Q298" s="221"/>
      <c r="R298" s="222"/>
      <c r="S298" s="222"/>
      <c r="T298" s="222"/>
      <c r="U298" s="222"/>
      <c r="V298" s="222"/>
      <c r="W298" s="222"/>
      <c r="X298" s="222"/>
      <c r="Y298" s="222"/>
      <c r="Z298" s="212"/>
      <c r="AA298" s="212"/>
      <c r="AB298" s="212"/>
      <c r="AC298" s="212"/>
      <c r="AD298" s="212"/>
      <c r="AE298" s="212"/>
      <c r="AF298" s="212"/>
      <c r="AG298" s="212" t="s">
        <v>288</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3" x14ac:dyDescent="0.2">
      <c r="A299" s="219"/>
      <c r="B299" s="220"/>
      <c r="C299" s="249" t="s">
        <v>2681</v>
      </c>
      <c r="D299" s="226"/>
      <c r="E299" s="227">
        <v>24</v>
      </c>
      <c r="F299" s="222"/>
      <c r="G299" s="222"/>
      <c r="H299" s="222"/>
      <c r="I299" s="222"/>
      <c r="J299" s="222"/>
      <c r="K299" s="222"/>
      <c r="L299" s="222"/>
      <c r="M299" s="222"/>
      <c r="N299" s="221"/>
      <c r="O299" s="221"/>
      <c r="P299" s="221"/>
      <c r="Q299" s="221"/>
      <c r="R299" s="222"/>
      <c r="S299" s="222"/>
      <c r="T299" s="222"/>
      <c r="U299" s="222"/>
      <c r="V299" s="222"/>
      <c r="W299" s="222"/>
      <c r="X299" s="222"/>
      <c r="Y299" s="222"/>
      <c r="Z299" s="212"/>
      <c r="AA299" s="212"/>
      <c r="AB299" s="212"/>
      <c r="AC299" s="212"/>
      <c r="AD299" s="212"/>
      <c r="AE299" s="212"/>
      <c r="AF299" s="212"/>
      <c r="AG299" s="212" t="s">
        <v>288</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1" x14ac:dyDescent="0.2">
      <c r="A300" s="236">
        <v>107</v>
      </c>
      <c r="B300" s="237" t="s">
        <v>2682</v>
      </c>
      <c r="C300" s="247" t="s">
        <v>2683</v>
      </c>
      <c r="D300" s="238" t="s">
        <v>886</v>
      </c>
      <c r="E300" s="239">
        <v>1</v>
      </c>
      <c r="F300" s="240"/>
      <c r="G300" s="241">
        <f>ROUND(E300*F300,2)</f>
        <v>0</v>
      </c>
      <c r="H300" s="240"/>
      <c r="I300" s="241">
        <f>ROUND(E300*H300,2)</f>
        <v>0</v>
      </c>
      <c r="J300" s="240"/>
      <c r="K300" s="241">
        <f>ROUND(E300*J300,2)</f>
        <v>0</v>
      </c>
      <c r="L300" s="241">
        <v>21</v>
      </c>
      <c r="M300" s="241">
        <f>G300*(1+L300/100)</f>
        <v>0</v>
      </c>
      <c r="N300" s="239">
        <v>0</v>
      </c>
      <c r="O300" s="239">
        <f>ROUND(E300*N300,2)</f>
        <v>0</v>
      </c>
      <c r="P300" s="239">
        <v>0</v>
      </c>
      <c r="Q300" s="239">
        <f>ROUND(E300*P300,2)</f>
        <v>0</v>
      </c>
      <c r="R300" s="241"/>
      <c r="S300" s="241" t="s">
        <v>316</v>
      </c>
      <c r="T300" s="242" t="s">
        <v>281</v>
      </c>
      <c r="U300" s="222">
        <v>0</v>
      </c>
      <c r="V300" s="222">
        <f>ROUND(E300*U300,2)</f>
        <v>0</v>
      </c>
      <c r="W300" s="222"/>
      <c r="X300" s="222" t="s">
        <v>399</v>
      </c>
      <c r="Y300" s="222" t="s">
        <v>283</v>
      </c>
      <c r="Z300" s="212"/>
      <c r="AA300" s="212"/>
      <c r="AB300" s="212"/>
      <c r="AC300" s="212"/>
      <c r="AD300" s="212"/>
      <c r="AE300" s="212"/>
      <c r="AF300" s="212"/>
      <c r="AG300" s="212" t="s">
        <v>400</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2" x14ac:dyDescent="0.2">
      <c r="A301" s="219"/>
      <c r="B301" s="220"/>
      <c r="C301" s="249" t="s">
        <v>2684</v>
      </c>
      <c r="D301" s="226"/>
      <c r="E301" s="227"/>
      <c r="F301" s="222"/>
      <c r="G301" s="222"/>
      <c r="H301" s="222"/>
      <c r="I301" s="222"/>
      <c r="J301" s="222"/>
      <c r="K301" s="222"/>
      <c r="L301" s="222"/>
      <c r="M301" s="222"/>
      <c r="N301" s="221"/>
      <c r="O301" s="221"/>
      <c r="P301" s="221"/>
      <c r="Q301" s="221"/>
      <c r="R301" s="222"/>
      <c r="S301" s="222"/>
      <c r="T301" s="222"/>
      <c r="U301" s="222"/>
      <c r="V301" s="222"/>
      <c r="W301" s="222"/>
      <c r="X301" s="222"/>
      <c r="Y301" s="222"/>
      <c r="Z301" s="212"/>
      <c r="AA301" s="212"/>
      <c r="AB301" s="212"/>
      <c r="AC301" s="212"/>
      <c r="AD301" s="212"/>
      <c r="AE301" s="212"/>
      <c r="AF301" s="212"/>
      <c r="AG301" s="212" t="s">
        <v>288</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49" t="s">
        <v>2685</v>
      </c>
      <c r="D302" s="226"/>
      <c r="E302" s="227"/>
      <c r="F302" s="222"/>
      <c r="G302" s="222"/>
      <c r="H302" s="222"/>
      <c r="I302" s="222"/>
      <c r="J302" s="222"/>
      <c r="K302" s="222"/>
      <c r="L302" s="222"/>
      <c r="M302" s="222"/>
      <c r="N302" s="221"/>
      <c r="O302" s="221"/>
      <c r="P302" s="221"/>
      <c r="Q302" s="221"/>
      <c r="R302" s="222"/>
      <c r="S302" s="222"/>
      <c r="T302" s="222"/>
      <c r="U302" s="222"/>
      <c r="V302" s="222"/>
      <c r="W302" s="222"/>
      <c r="X302" s="222"/>
      <c r="Y302" s="222"/>
      <c r="Z302" s="212"/>
      <c r="AA302" s="212"/>
      <c r="AB302" s="212"/>
      <c r="AC302" s="212"/>
      <c r="AD302" s="212"/>
      <c r="AE302" s="212"/>
      <c r="AF302" s="212"/>
      <c r="AG302" s="212" t="s">
        <v>288</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49" t="s">
        <v>2686</v>
      </c>
      <c r="D303" s="226"/>
      <c r="E303" s="227"/>
      <c r="F303" s="222"/>
      <c r="G303" s="222"/>
      <c r="H303" s="222"/>
      <c r="I303" s="222"/>
      <c r="J303" s="222"/>
      <c r="K303" s="222"/>
      <c r="L303" s="222"/>
      <c r="M303" s="222"/>
      <c r="N303" s="221"/>
      <c r="O303" s="221"/>
      <c r="P303" s="221"/>
      <c r="Q303" s="221"/>
      <c r="R303" s="222"/>
      <c r="S303" s="222"/>
      <c r="T303" s="222"/>
      <c r="U303" s="222"/>
      <c r="V303" s="222"/>
      <c r="W303" s="222"/>
      <c r="X303" s="222"/>
      <c r="Y303" s="222"/>
      <c r="Z303" s="212"/>
      <c r="AA303" s="212"/>
      <c r="AB303" s="212"/>
      <c r="AC303" s="212"/>
      <c r="AD303" s="212"/>
      <c r="AE303" s="212"/>
      <c r="AF303" s="212"/>
      <c r="AG303" s="212" t="s">
        <v>288</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49" t="s">
        <v>2687</v>
      </c>
      <c r="D304" s="226"/>
      <c r="E304" s="227"/>
      <c r="F304" s="222"/>
      <c r="G304" s="222"/>
      <c r="H304" s="222"/>
      <c r="I304" s="222"/>
      <c r="J304" s="222"/>
      <c r="K304" s="222"/>
      <c r="L304" s="222"/>
      <c r="M304" s="222"/>
      <c r="N304" s="221"/>
      <c r="O304" s="221"/>
      <c r="P304" s="221"/>
      <c r="Q304" s="221"/>
      <c r="R304" s="222"/>
      <c r="S304" s="222"/>
      <c r="T304" s="222"/>
      <c r="U304" s="222"/>
      <c r="V304" s="222"/>
      <c r="W304" s="222"/>
      <c r="X304" s="222"/>
      <c r="Y304" s="222"/>
      <c r="Z304" s="212"/>
      <c r="AA304" s="212"/>
      <c r="AB304" s="212"/>
      <c r="AC304" s="212"/>
      <c r="AD304" s="212"/>
      <c r="AE304" s="212"/>
      <c r="AF304" s="212"/>
      <c r="AG304" s="212" t="s">
        <v>288</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49" t="s">
        <v>387</v>
      </c>
      <c r="D305" s="226"/>
      <c r="E305" s="227">
        <v>1</v>
      </c>
      <c r="F305" s="222"/>
      <c r="G305" s="222"/>
      <c r="H305" s="222"/>
      <c r="I305" s="222"/>
      <c r="J305" s="222"/>
      <c r="K305" s="222"/>
      <c r="L305" s="222"/>
      <c r="M305" s="222"/>
      <c r="N305" s="221"/>
      <c r="O305" s="221"/>
      <c r="P305" s="221"/>
      <c r="Q305" s="221"/>
      <c r="R305" s="222"/>
      <c r="S305" s="222"/>
      <c r="T305" s="222"/>
      <c r="U305" s="222"/>
      <c r="V305" s="222"/>
      <c r="W305" s="222"/>
      <c r="X305" s="222"/>
      <c r="Y305" s="222"/>
      <c r="Z305" s="212"/>
      <c r="AA305" s="212"/>
      <c r="AB305" s="212"/>
      <c r="AC305" s="212"/>
      <c r="AD305" s="212"/>
      <c r="AE305" s="212"/>
      <c r="AF305" s="212"/>
      <c r="AG305" s="212" t="s">
        <v>288</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1" x14ac:dyDescent="0.2">
      <c r="A306" s="236">
        <v>108</v>
      </c>
      <c r="B306" s="237" t="s">
        <v>2688</v>
      </c>
      <c r="C306" s="247" t="s">
        <v>2689</v>
      </c>
      <c r="D306" s="238" t="s">
        <v>886</v>
      </c>
      <c r="E306" s="239">
        <v>22.8</v>
      </c>
      <c r="F306" s="240"/>
      <c r="G306" s="241">
        <f>ROUND(E306*F306,2)</f>
        <v>0</v>
      </c>
      <c r="H306" s="240"/>
      <c r="I306" s="241">
        <f>ROUND(E306*H306,2)</f>
        <v>0</v>
      </c>
      <c r="J306" s="240"/>
      <c r="K306" s="241">
        <f>ROUND(E306*J306,2)</f>
        <v>0</v>
      </c>
      <c r="L306" s="241">
        <v>21</v>
      </c>
      <c r="M306" s="241">
        <f>G306*(1+L306/100)</f>
        <v>0</v>
      </c>
      <c r="N306" s="239">
        <v>0</v>
      </c>
      <c r="O306" s="239">
        <f>ROUND(E306*N306,2)</f>
        <v>0</v>
      </c>
      <c r="P306" s="239">
        <v>0</v>
      </c>
      <c r="Q306" s="239">
        <f>ROUND(E306*P306,2)</f>
        <v>0</v>
      </c>
      <c r="R306" s="241"/>
      <c r="S306" s="241" t="s">
        <v>316</v>
      </c>
      <c r="T306" s="242" t="s">
        <v>281</v>
      </c>
      <c r="U306" s="222">
        <v>0</v>
      </c>
      <c r="V306" s="222">
        <f>ROUND(E306*U306,2)</f>
        <v>0</v>
      </c>
      <c r="W306" s="222"/>
      <c r="X306" s="222" t="s">
        <v>399</v>
      </c>
      <c r="Y306" s="222" t="s">
        <v>283</v>
      </c>
      <c r="Z306" s="212"/>
      <c r="AA306" s="212"/>
      <c r="AB306" s="212"/>
      <c r="AC306" s="212"/>
      <c r="AD306" s="212"/>
      <c r="AE306" s="212"/>
      <c r="AF306" s="212"/>
      <c r="AG306" s="212" t="s">
        <v>400</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2" x14ac:dyDescent="0.2">
      <c r="A307" s="219"/>
      <c r="B307" s="220"/>
      <c r="C307" s="249" t="s">
        <v>2690</v>
      </c>
      <c r="D307" s="226"/>
      <c r="E307" s="227"/>
      <c r="F307" s="222"/>
      <c r="G307" s="222"/>
      <c r="H307" s="222"/>
      <c r="I307" s="222"/>
      <c r="J307" s="222"/>
      <c r="K307" s="222"/>
      <c r="L307" s="222"/>
      <c r="M307" s="222"/>
      <c r="N307" s="221"/>
      <c r="O307" s="221"/>
      <c r="P307" s="221"/>
      <c r="Q307" s="221"/>
      <c r="R307" s="222"/>
      <c r="S307" s="222"/>
      <c r="T307" s="222"/>
      <c r="U307" s="222"/>
      <c r="V307" s="222"/>
      <c r="W307" s="222"/>
      <c r="X307" s="222"/>
      <c r="Y307" s="222"/>
      <c r="Z307" s="212"/>
      <c r="AA307" s="212"/>
      <c r="AB307" s="212"/>
      <c r="AC307" s="212"/>
      <c r="AD307" s="212"/>
      <c r="AE307" s="212"/>
      <c r="AF307" s="212"/>
      <c r="AG307" s="212" t="s">
        <v>288</v>
      </c>
      <c r="AH307" s="212">
        <v>0</v>
      </c>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3" x14ac:dyDescent="0.2">
      <c r="A308" s="219"/>
      <c r="B308" s="220"/>
      <c r="C308" s="249" t="s">
        <v>2691</v>
      </c>
      <c r="D308" s="226"/>
      <c r="E308" s="227"/>
      <c r="F308" s="222"/>
      <c r="G308" s="222"/>
      <c r="H308" s="222"/>
      <c r="I308" s="222"/>
      <c r="J308" s="222"/>
      <c r="K308" s="222"/>
      <c r="L308" s="222"/>
      <c r="M308" s="222"/>
      <c r="N308" s="221"/>
      <c r="O308" s="221"/>
      <c r="P308" s="221"/>
      <c r="Q308" s="221"/>
      <c r="R308" s="222"/>
      <c r="S308" s="222"/>
      <c r="T308" s="222"/>
      <c r="U308" s="222"/>
      <c r="V308" s="222"/>
      <c r="W308" s="222"/>
      <c r="X308" s="222"/>
      <c r="Y308" s="222"/>
      <c r="Z308" s="212"/>
      <c r="AA308" s="212"/>
      <c r="AB308" s="212"/>
      <c r="AC308" s="212"/>
      <c r="AD308" s="212"/>
      <c r="AE308" s="212"/>
      <c r="AF308" s="212"/>
      <c r="AG308" s="212" t="s">
        <v>288</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
      <c r="A309" s="219"/>
      <c r="B309" s="220"/>
      <c r="C309" s="249" t="s">
        <v>2692</v>
      </c>
      <c r="D309" s="226"/>
      <c r="E309" s="227">
        <v>22.8</v>
      </c>
      <c r="F309" s="222"/>
      <c r="G309" s="222"/>
      <c r="H309" s="222"/>
      <c r="I309" s="222"/>
      <c r="J309" s="222"/>
      <c r="K309" s="222"/>
      <c r="L309" s="222"/>
      <c r="M309" s="222"/>
      <c r="N309" s="221"/>
      <c r="O309" s="221"/>
      <c r="P309" s="221"/>
      <c r="Q309" s="221"/>
      <c r="R309" s="222"/>
      <c r="S309" s="222"/>
      <c r="T309" s="222"/>
      <c r="U309" s="222"/>
      <c r="V309" s="222"/>
      <c r="W309" s="222"/>
      <c r="X309" s="222"/>
      <c r="Y309" s="222"/>
      <c r="Z309" s="212"/>
      <c r="AA309" s="212"/>
      <c r="AB309" s="212"/>
      <c r="AC309" s="212"/>
      <c r="AD309" s="212"/>
      <c r="AE309" s="212"/>
      <c r="AF309" s="212"/>
      <c r="AG309" s="212" t="s">
        <v>288</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1" x14ac:dyDescent="0.2">
      <c r="A310" s="236">
        <v>109</v>
      </c>
      <c r="B310" s="237" t="s">
        <v>2693</v>
      </c>
      <c r="C310" s="247" t="s">
        <v>2694</v>
      </c>
      <c r="D310" s="238" t="s">
        <v>2695</v>
      </c>
      <c r="E310" s="239">
        <v>1</v>
      </c>
      <c r="F310" s="240"/>
      <c r="G310" s="241">
        <f>ROUND(E310*F310,2)</f>
        <v>0</v>
      </c>
      <c r="H310" s="240"/>
      <c r="I310" s="241">
        <f>ROUND(E310*H310,2)</f>
        <v>0</v>
      </c>
      <c r="J310" s="240"/>
      <c r="K310" s="241">
        <f>ROUND(E310*J310,2)</f>
        <v>0</v>
      </c>
      <c r="L310" s="241">
        <v>21</v>
      </c>
      <c r="M310" s="241">
        <f>G310*(1+L310/100)</f>
        <v>0</v>
      </c>
      <c r="N310" s="239">
        <v>0</v>
      </c>
      <c r="O310" s="239">
        <f>ROUND(E310*N310,2)</f>
        <v>0</v>
      </c>
      <c r="P310" s="239">
        <v>0</v>
      </c>
      <c r="Q310" s="239">
        <f>ROUND(E310*P310,2)</f>
        <v>0</v>
      </c>
      <c r="R310" s="241"/>
      <c r="S310" s="241" t="s">
        <v>316</v>
      </c>
      <c r="T310" s="242" t="s">
        <v>281</v>
      </c>
      <c r="U310" s="222">
        <v>0</v>
      </c>
      <c r="V310" s="222">
        <f>ROUND(E310*U310,2)</f>
        <v>0</v>
      </c>
      <c r="W310" s="222"/>
      <c r="X310" s="222" t="s">
        <v>399</v>
      </c>
      <c r="Y310" s="222" t="s">
        <v>283</v>
      </c>
      <c r="Z310" s="212"/>
      <c r="AA310" s="212"/>
      <c r="AB310" s="212"/>
      <c r="AC310" s="212"/>
      <c r="AD310" s="212"/>
      <c r="AE310" s="212"/>
      <c r="AF310" s="212"/>
      <c r="AG310" s="212" t="s">
        <v>400</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
      <c r="A311" s="219"/>
      <c r="B311" s="220"/>
      <c r="C311" s="249" t="s">
        <v>2696</v>
      </c>
      <c r="D311" s="226"/>
      <c r="E311" s="227"/>
      <c r="F311" s="222"/>
      <c r="G311" s="222"/>
      <c r="H311" s="222"/>
      <c r="I311" s="222"/>
      <c r="J311" s="222"/>
      <c r="K311" s="222"/>
      <c r="L311" s="222"/>
      <c r="M311" s="222"/>
      <c r="N311" s="221"/>
      <c r="O311" s="221"/>
      <c r="P311" s="221"/>
      <c r="Q311" s="221"/>
      <c r="R311" s="222"/>
      <c r="S311" s="222"/>
      <c r="T311" s="222"/>
      <c r="U311" s="222"/>
      <c r="V311" s="222"/>
      <c r="W311" s="222"/>
      <c r="X311" s="222"/>
      <c r="Y311" s="222"/>
      <c r="Z311" s="212"/>
      <c r="AA311" s="212"/>
      <c r="AB311" s="212"/>
      <c r="AC311" s="212"/>
      <c r="AD311" s="212"/>
      <c r="AE311" s="212"/>
      <c r="AF311" s="212"/>
      <c r="AG311" s="212" t="s">
        <v>288</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49" t="s">
        <v>2697</v>
      </c>
      <c r="D312" s="226"/>
      <c r="E312" s="227"/>
      <c r="F312" s="222"/>
      <c r="G312" s="222"/>
      <c r="H312" s="222"/>
      <c r="I312" s="222"/>
      <c r="J312" s="222"/>
      <c r="K312" s="222"/>
      <c r="L312" s="222"/>
      <c r="M312" s="222"/>
      <c r="N312" s="221"/>
      <c r="O312" s="221"/>
      <c r="P312" s="221"/>
      <c r="Q312" s="221"/>
      <c r="R312" s="222"/>
      <c r="S312" s="222"/>
      <c r="T312" s="222"/>
      <c r="U312" s="222"/>
      <c r="V312" s="222"/>
      <c r="W312" s="222"/>
      <c r="X312" s="222"/>
      <c r="Y312" s="222"/>
      <c r="Z312" s="212"/>
      <c r="AA312" s="212"/>
      <c r="AB312" s="212"/>
      <c r="AC312" s="212"/>
      <c r="AD312" s="212"/>
      <c r="AE312" s="212"/>
      <c r="AF312" s="212"/>
      <c r="AG312" s="212" t="s">
        <v>288</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49" t="s">
        <v>2698</v>
      </c>
      <c r="D313" s="226"/>
      <c r="E313" s="227"/>
      <c r="F313" s="222"/>
      <c r="G313" s="222"/>
      <c r="H313" s="222"/>
      <c r="I313" s="222"/>
      <c r="J313" s="222"/>
      <c r="K313" s="222"/>
      <c r="L313" s="222"/>
      <c r="M313" s="222"/>
      <c r="N313" s="221"/>
      <c r="O313" s="221"/>
      <c r="P313" s="221"/>
      <c r="Q313" s="221"/>
      <c r="R313" s="222"/>
      <c r="S313" s="222"/>
      <c r="T313" s="222"/>
      <c r="U313" s="222"/>
      <c r="V313" s="222"/>
      <c r="W313" s="222"/>
      <c r="X313" s="222"/>
      <c r="Y313" s="222"/>
      <c r="Z313" s="212"/>
      <c r="AA313" s="212"/>
      <c r="AB313" s="212"/>
      <c r="AC313" s="212"/>
      <c r="AD313" s="212"/>
      <c r="AE313" s="212"/>
      <c r="AF313" s="212"/>
      <c r="AG313" s="212" t="s">
        <v>288</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49" t="s">
        <v>2699</v>
      </c>
      <c r="D314" s="226"/>
      <c r="E314" s="227">
        <v>1</v>
      </c>
      <c r="F314" s="222"/>
      <c r="G314" s="222"/>
      <c r="H314" s="222"/>
      <c r="I314" s="222"/>
      <c r="J314" s="222"/>
      <c r="K314" s="222"/>
      <c r="L314" s="222"/>
      <c r="M314" s="222"/>
      <c r="N314" s="221"/>
      <c r="O314" s="221"/>
      <c r="P314" s="221"/>
      <c r="Q314" s="221"/>
      <c r="R314" s="222"/>
      <c r="S314" s="222"/>
      <c r="T314" s="222"/>
      <c r="U314" s="222"/>
      <c r="V314" s="222"/>
      <c r="W314" s="222"/>
      <c r="X314" s="222"/>
      <c r="Y314" s="222"/>
      <c r="Z314" s="212"/>
      <c r="AA314" s="212"/>
      <c r="AB314" s="212"/>
      <c r="AC314" s="212"/>
      <c r="AD314" s="212"/>
      <c r="AE314" s="212"/>
      <c r="AF314" s="212"/>
      <c r="AG314" s="212" t="s">
        <v>288</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1" x14ac:dyDescent="0.2">
      <c r="A315" s="236">
        <v>110</v>
      </c>
      <c r="B315" s="237" t="s">
        <v>2700</v>
      </c>
      <c r="C315" s="247" t="s">
        <v>2701</v>
      </c>
      <c r="D315" s="238" t="s">
        <v>2695</v>
      </c>
      <c r="E315" s="239">
        <v>1</v>
      </c>
      <c r="F315" s="240"/>
      <c r="G315" s="241">
        <f>ROUND(E315*F315,2)</f>
        <v>0</v>
      </c>
      <c r="H315" s="240"/>
      <c r="I315" s="241">
        <f>ROUND(E315*H315,2)</f>
        <v>0</v>
      </c>
      <c r="J315" s="240"/>
      <c r="K315" s="241">
        <f>ROUND(E315*J315,2)</f>
        <v>0</v>
      </c>
      <c r="L315" s="241">
        <v>21</v>
      </c>
      <c r="M315" s="241">
        <f>G315*(1+L315/100)</f>
        <v>0</v>
      </c>
      <c r="N315" s="239">
        <v>0</v>
      </c>
      <c r="O315" s="239">
        <f>ROUND(E315*N315,2)</f>
        <v>0</v>
      </c>
      <c r="P315" s="239">
        <v>0</v>
      </c>
      <c r="Q315" s="239">
        <f>ROUND(E315*P315,2)</f>
        <v>0</v>
      </c>
      <c r="R315" s="241"/>
      <c r="S315" s="241" t="s">
        <v>316</v>
      </c>
      <c r="T315" s="242" t="s">
        <v>281</v>
      </c>
      <c r="U315" s="222">
        <v>0</v>
      </c>
      <c r="V315" s="222">
        <f>ROUND(E315*U315,2)</f>
        <v>0</v>
      </c>
      <c r="W315" s="222"/>
      <c r="X315" s="222" t="s">
        <v>399</v>
      </c>
      <c r="Y315" s="222" t="s">
        <v>283</v>
      </c>
      <c r="Z315" s="212"/>
      <c r="AA315" s="212"/>
      <c r="AB315" s="212"/>
      <c r="AC315" s="212"/>
      <c r="AD315" s="212"/>
      <c r="AE315" s="212"/>
      <c r="AF315" s="212"/>
      <c r="AG315" s="212" t="s">
        <v>400</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2" x14ac:dyDescent="0.2">
      <c r="A316" s="219"/>
      <c r="B316" s="220"/>
      <c r="C316" s="249" t="s">
        <v>2702</v>
      </c>
      <c r="D316" s="226"/>
      <c r="E316" s="227"/>
      <c r="F316" s="222"/>
      <c r="G316" s="222"/>
      <c r="H316" s="222"/>
      <c r="I316" s="222"/>
      <c r="J316" s="222"/>
      <c r="K316" s="222"/>
      <c r="L316" s="222"/>
      <c r="M316" s="222"/>
      <c r="N316" s="221"/>
      <c r="O316" s="221"/>
      <c r="P316" s="221"/>
      <c r="Q316" s="221"/>
      <c r="R316" s="222"/>
      <c r="S316" s="222"/>
      <c r="T316" s="222"/>
      <c r="U316" s="222"/>
      <c r="V316" s="222"/>
      <c r="W316" s="222"/>
      <c r="X316" s="222"/>
      <c r="Y316" s="222"/>
      <c r="Z316" s="212"/>
      <c r="AA316" s="212"/>
      <c r="AB316" s="212"/>
      <c r="AC316" s="212"/>
      <c r="AD316" s="212"/>
      <c r="AE316" s="212"/>
      <c r="AF316" s="212"/>
      <c r="AG316" s="212" t="s">
        <v>288</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3" x14ac:dyDescent="0.2">
      <c r="A317" s="219"/>
      <c r="B317" s="220"/>
      <c r="C317" s="249" t="s">
        <v>2703</v>
      </c>
      <c r="D317" s="226"/>
      <c r="E317" s="227"/>
      <c r="F317" s="222"/>
      <c r="G317" s="222"/>
      <c r="H317" s="222"/>
      <c r="I317" s="222"/>
      <c r="J317" s="222"/>
      <c r="K317" s="222"/>
      <c r="L317" s="222"/>
      <c r="M317" s="222"/>
      <c r="N317" s="221"/>
      <c r="O317" s="221"/>
      <c r="P317" s="221"/>
      <c r="Q317" s="221"/>
      <c r="R317" s="222"/>
      <c r="S317" s="222"/>
      <c r="T317" s="222"/>
      <c r="U317" s="222"/>
      <c r="V317" s="222"/>
      <c r="W317" s="222"/>
      <c r="X317" s="222"/>
      <c r="Y317" s="222"/>
      <c r="Z317" s="212"/>
      <c r="AA317" s="212"/>
      <c r="AB317" s="212"/>
      <c r="AC317" s="212"/>
      <c r="AD317" s="212"/>
      <c r="AE317" s="212"/>
      <c r="AF317" s="212"/>
      <c r="AG317" s="212" t="s">
        <v>288</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3" x14ac:dyDescent="0.2">
      <c r="A318" s="219"/>
      <c r="B318" s="220"/>
      <c r="C318" s="249" t="s">
        <v>2704</v>
      </c>
      <c r="D318" s="226"/>
      <c r="E318" s="227"/>
      <c r="F318" s="222"/>
      <c r="G318" s="222"/>
      <c r="H318" s="222"/>
      <c r="I318" s="222"/>
      <c r="J318" s="222"/>
      <c r="K318" s="222"/>
      <c r="L318" s="222"/>
      <c r="M318" s="222"/>
      <c r="N318" s="221"/>
      <c r="O318" s="221"/>
      <c r="P318" s="221"/>
      <c r="Q318" s="221"/>
      <c r="R318" s="222"/>
      <c r="S318" s="222"/>
      <c r="T318" s="222"/>
      <c r="U318" s="222"/>
      <c r="V318" s="222"/>
      <c r="W318" s="222"/>
      <c r="X318" s="222"/>
      <c r="Y318" s="222"/>
      <c r="Z318" s="212"/>
      <c r="AA318" s="212"/>
      <c r="AB318" s="212"/>
      <c r="AC318" s="212"/>
      <c r="AD318" s="212"/>
      <c r="AE318" s="212"/>
      <c r="AF318" s="212"/>
      <c r="AG318" s="212" t="s">
        <v>288</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3" x14ac:dyDescent="0.2">
      <c r="A319" s="219"/>
      <c r="B319" s="220"/>
      <c r="C319" s="249" t="s">
        <v>2705</v>
      </c>
      <c r="D319" s="226"/>
      <c r="E319" s="227"/>
      <c r="F319" s="222"/>
      <c r="G319" s="222"/>
      <c r="H319" s="222"/>
      <c r="I319" s="222"/>
      <c r="J319" s="222"/>
      <c r="K319" s="222"/>
      <c r="L319" s="222"/>
      <c r="M319" s="222"/>
      <c r="N319" s="221"/>
      <c r="O319" s="221"/>
      <c r="P319" s="221"/>
      <c r="Q319" s="221"/>
      <c r="R319" s="222"/>
      <c r="S319" s="222"/>
      <c r="T319" s="222"/>
      <c r="U319" s="222"/>
      <c r="V319" s="222"/>
      <c r="W319" s="222"/>
      <c r="X319" s="222"/>
      <c r="Y319" s="222"/>
      <c r="Z319" s="212"/>
      <c r="AA319" s="212"/>
      <c r="AB319" s="212"/>
      <c r="AC319" s="212"/>
      <c r="AD319" s="212"/>
      <c r="AE319" s="212"/>
      <c r="AF319" s="212"/>
      <c r="AG319" s="212" t="s">
        <v>288</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49" t="s">
        <v>2699</v>
      </c>
      <c r="D320" s="226"/>
      <c r="E320" s="227">
        <v>1</v>
      </c>
      <c r="F320" s="222"/>
      <c r="G320" s="222"/>
      <c r="H320" s="222"/>
      <c r="I320" s="222"/>
      <c r="J320" s="222"/>
      <c r="K320" s="222"/>
      <c r="L320" s="222"/>
      <c r="M320" s="222"/>
      <c r="N320" s="221"/>
      <c r="O320" s="221"/>
      <c r="P320" s="221"/>
      <c r="Q320" s="221"/>
      <c r="R320" s="222"/>
      <c r="S320" s="222"/>
      <c r="T320" s="222"/>
      <c r="U320" s="222"/>
      <c r="V320" s="222"/>
      <c r="W320" s="222"/>
      <c r="X320" s="222"/>
      <c r="Y320" s="222"/>
      <c r="Z320" s="212"/>
      <c r="AA320" s="212"/>
      <c r="AB320" s="212"/>
      <c r="AC320" s="212"/>
      <c r="AD320" s="212"/>
      <c r="AE320" s="212"/>
      <c r="AF320" s="212"/>
      <c r="AG320" s="212" t="s">
        <v>288</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1" x14ac:dyDescent="0.2">
      <c r="A321" s="236">
        <v>111</v>
      </c>
      <c r="B321" s="237" t="s">
        <v>2706</v>
      </c>
      <c r="C321" s="247" t="s">
        <v>2707</v>
      </c>
      <c r="D321" s="238" t="s">
        <v>1396</v>
      </c>
      <c r="E321" s="239">
        <v>140</v>
      </c>
      <c r="F321" s="240"/>
      <c r="G321" s="241">
        <f>ROUND(E321*F321,2)</f>
        <v>0</v>
      </c>
      <c r="H321" s="240"/>
      <c r="I321" s="241">
        <f>ROUND(E321*H321,2)</f>
        <v>0</v>
      </c>
      <c r="J321" s="240"/>
      <c r="K321" s="241">
        <f>ROUND(E321*J321,2)</f>
        <v>0</v>
      </c>
      <c r="L321" s="241">
        <v>21</v>
      </c>
      <c r="M321" s="241">
        <f>G321*(1+L321/100)</f>
        <v>0</v>
      </c>
      <c r="N321" s="239">
        <v>0</v>
      </c>
      <c r="O321" s="239">
        <f>ROUND(E321*N321,2)</f>
        <v>0</v>
      </c>
      <c r="P321" s="239">
        <v>0</v>
      </c>
      <c r="Q321" s="239">
        <f>ROUND(E321*P321,2)</f>
        <v>0</v>
      </c>
      <c r="R321" s="241"/>
      <c r="S321" s="241" t="s">
        <v>316</v>
      </c>
      <c r="T321" s="242" t="s">
        <v>281</v>
      </c>
      <c r="U321" s="222">
        <v>0</v>
      </c>
      <c r="V321" s="222">
        <f>ROUND(E321*U321,2)</f>
        <v>0</v>
      </c>
      <c r="W321" s="222"/>
      <c r="X321" s="222" t="s">
        <v>399</v>
      </c>
      <c r="Y321" s="222" t="s">
        <v>283</v>
      </c>
      <c r="Z321" s="212"/>
      <c r="AA321" s="212"/>
      <c r="AB321" s="212"/>
      <c r="AC321" s="212"/>
      <c r="AD321" s="212"/>
      <c r="AE321" s="212"/>
      <c r="AF321" s="212"/>
      <c r="AG321" s="212" t="s">
        <v>400</v>
      </c>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2" x14ac:dyDescent="0.2">
      <c r="A322" s="219"/>
      <c r="B322" s="220"/>
      <c r="C322" s="249" t="s">
        <v>2708</v>
      </c>
      <c r="D322" s="226"/>
      <c r="E322" s="227"/>
      <c r="F322" s="222"/>
      <c r="G322" s="222"/>
      <c r="H322" s="222"/>
      <c r="I322" s="222"/>
      <c r="J322" s="222"/>
      <c r="K322" s="222"/>
      <c r="L322" s="222"/>
      <c r="M322" s="222"/>
      <c r="N322" s="221"/>
      <c r="O322" s="221"/>
      <c r="P322" s="221"/>
      <c r="Q322" s="221"/>
      <c r="R322" s="222"/>
      <c r="S322" s="222"/>
      <c r="T322" s="222"/>
      <c r="U322" s="222"/>
      <c r="V322" s="222"/>
      <c r="W322" s="222"/>
      <c r="X322" s="222"/>
      <c r="Y322" s="222"/>
      <c r="Z322" s="212"/>
      <c r="AA322" s="212"/>
      <c r="AB322" s="212"/>
      <c r="AC322" s="212"/>
      <c r="AD322" s="212"/>
      <c r="AE322" s="212"/>
      <c r="AF322" s="212"/>
      <c r="AG322" s="212" t="s">
        <v>288</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49" t="s">
        <v>2709</v>
      </c>
      <c r="D323" s="226"/>
      <c r="E323" s="227"/>
      <c r="F323" s="222"/>
      <c r="G323" s="222"/>
      <c r="H323" s="222"/>
      <c r="I323" s="222"/>
      <c r="J323" s="222"/>
      <c r="K323" s="222"/>
      <c r="L323" s="222"/>
      <c r="M323" s="222"/>
      <c r="N323" s="221"/>
      <c r="O323" s="221"/>
      <c r="P323" s="221"/>
      <c r="Q323" s="221"/>
      <c r="R323" s="222"/>
      <c r="S323" s="222"/>
      <c r="T323" s="222"/>
      <c r="U323" s="222"/>
      <c r="V323" s="222"/>
      <c r="W323" s="222"/>
      <c r="X323" s="222"/>
      <c r="Y323" s="222"/>
      <c r="Z323" s="212"/>
      <c r="AA323" s="212"/>
      <c r="AB323" s="212"/>
      <c r="AC323" s="212"/>
      <c r="AD323" s="212"/>
      <c r="AE323" s="212"/>
      <c r="AF323" s="212"/>
      <c r="AG323" s="212" t="s">
        <v>288</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49" t="s">
        <v>2710</v>
      </c>
      <c r="D324" s="226"/>
      <c r="E324" s="227"/>
      <c r="F324" s="222"/>
      <c r="G324" s="222"/>
      <c r="H324" s="222"/>
      <c r="I324" s="222"/>
      <c r="J324" s="222"/>
      <c r="K324" s="222"/>
      <c r="L324" s="222"/>
      <c r="M324" s="222"/>
      <c r="N324" s="221"/>
      <c r="O324" s="221"/>
      <c r="P324" s="221"/>
      <c r="Q324" s="221"/>
      <c r="R324" s="222"/>
      <c r="S324" s="222"/>
      <c r="T324" s="222"/>
      <c r="U324" s="222"/>
      <c r="V324" s="222"/>
      <c r="W324" s="222"/>
      <c r="X324" s="222"/>
      <c r="Y324" s="222"/>
      <c r="Z324" s="212"/>
      <c r="AA324" s="212"/>
      <c r="AB324" s="212"/>
      <c r="AC324" s="212"/>
      <c r="AD324" s="212"/>
      <c r="AE324" s="212"/>
      <c r="AF324" s="212"/>
      <c r="AG324" s="212" t="s">
        <v>288</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49" t="s">
        <v>2711</v>
      </c>
      <c r="D325" s="226"/>
      <c r="E325" s="227"/>
      <c r="F325" s="222"/>
      <c r="G325" s="222"/>
      <c r="H325" s="222"/>
      <c r="I325" s="222"/>
      <c r="J325" s="222"/>
      <c r="K325" s="222"/>
      <c r="L325" s="222"/>
      <c r="M325" s="222"/>
      <c r="N325" s="221"/>
      <c r="O325" s="221"/>
      <c r="P325" s="221"/>
      <c r="Q325" s="221"/>
      <c r="R325" s="222"/>
      <c r="S325" s="222"/>
      <c r="T325" s="222"/>
      <c r="U325" s="222"/>
      <c r="V325" s="222"/>
      <c r="W325" s="222"/>
      <c r="X325" s="222"/>
      <c r="Y325" s="222"/>
      <c r="Z325" s="212"/>
      <c r="AA325" s="212"/>
      <c r="AB325" s="212"/>
      <c r="AC325" s="212"/>
      <c r="AD325" s="212"/>
      <c r="AE325" s="212"/>
      <c r="AF325" s="212"/>
      <c r="AG325" s="212" t="s">
        <v>288</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3" x14ac:dyDescent="0.2">
      <c r="A326" s="219"/>
      <c r="B326" s="220"/>
      <c r="C326" s="249" t="s">
        <v>2712</v>
      </c>
      <c r="D326" s="226"/>
      <c r="E326" s="227"/>
      <c r="F326" s="222"/>
      <c r="G326" s="222"/>
      <c r="H326" s="222"/>
      <c r="I326" s="222"/>
      <c r="J326" s="222"/>
      <c r="K326" s="222"/>
      <c r="L326" s="222"/>
      <c r="M326" s="222"/>
      <c r="N326" s="221"/>
      <c r="O326" s="221"/>
      <c r="P326" s="221"/>
      <c r="Q326" s="221"/>
      <c r="R326" s="222"/>
      <c r="S326" s="222"/>
      <c r="T326" s="222"/>
      <c r="U326" s="222"/>
      <c r="V326" s="222"/>
      <c r="W326" s="222"/>
      <c r="X326" s="222"/>
      <c r="Y326" s="222"/>
      <c r="Z326" s="212"/>
      <c r="AA326" s="212"/>
      <c r="AB326" s="212"/>
      <c r="AC326" s="212"/>
      <c r="AD326" s="212"/>
      <c r="AE326" s="212"/>
      <c r="AF326" s="212"/>
      <c r="AG326" s="212" t="s">
        <v>288</v>
      </c>
      <c r="AH326" s="212">
        <v>0</v>
      </c>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3" x14ac:dyDescent="0.2">
      <c r="A327" s="219"/>
      <c r="B327" s="220"/>
      <c r="C327" s="249" t="s">
        <v>2713</v>
      </c>
      <c r="D327" s="226"/>
      <c r="E327" s="227">
        <v>140</v>
      </c>
      <c r="F327" s="222"/>
      <c r="G327" s="222"/>
      <c r="H327" s="222"/>
      <c r="I327" s="222"/>
      <c r="J327" s="222"/>
      <c r="K327" s="222"/>
      <c r="L327" s="222"/>
      <c r="M327" s="222"/>
      <c r="N327" s="221"/>
      <c r="O327" s="221"/>
      <c r="P327" s="221"/>
      <c r="Q327" s="221"/>
      <c r="R327" s="222"/>
      <c r="S327" s="222"/>
      <c r="T327" s="222"/>
      <c r="U327" s="222"/>
      <c r="V327" s="222"/>
      <c r="W327" s="222"/>
      <c r="X327" s="222"/>
      <c r="Y327" s="222"/>
      <c r="Z327" s="212"/>
      <c r="AA327" s="212"/>
      <c r="AB327" s="212"/>
      <c r="AC327" s="212"/>
      <c r="AD327" s="212"/>
      <c r="AE327" s="212"/>
      <c r="AF327" s="212"/>
      <c r="AG327" s="212" t="s">
        <v>288</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
      <c r="A328" s="257">
        <v>112</v>
      </c>
      <c r="B328" s="258" t="s">
        <v>2714</v>
      </c>
      <c r="C328" s="265" t="s">
        <v>2715</v>
      </c>
      <c r="D328" s="259" t="s">
        <v>1396</v>
      </c>
      <c r="E328" s="260">
        <v>454</v>
      </c>
      <c r="F328" s="261"/>
      <c r="G328" s="262">
        <f>ROUND(E328*F328,2)</f>
        <v>0</v>
      </c>
      <c r="H328" s="261"/>
      <c r="I328" s="262">
        <f>ROUND(E328*H328,2)</f>
        <v>0</v>
      </c>
      <c r="J328" s="261"/>
      <c r="K328" s="262">
        <f>ROUND(E328*J328,2)</f>
        <v>0</v>
      </c>
      <c r="L328" s="262">
        <v>21</v>
      </c>
      <c r="M328" s="262">
        <f>G328*(1+L328/100)</f>
        <v>0</v>
      </c>
      <c r="N328" s="260">
        <v>0</v>
      </c>
      <c r="O328" s="260">
        <f>ROUND(E328*N328,2)</f>
        <v>0</v>
      </c>
      <c r="P328" s="260">
        <v>0</v>
      </c>
      <c r="Q328" s="260">
        <f>ROUND(E328*P328,2)</f>
        <v>0</v>
      </c>
      <c r="R328" s="262"/>
      <c r="S328" s="262" t="s">
        <v>316</v>
      </c>
      <c r="T328" s="263" t="s">
        <v>281</v>
      </c>
      <c r="U328" s="222">
        <v>0</v>
      </c>
      <c r="V328" s="222">
        <f>ROUND(E328*U328,2)</f>
        <v>0</v>
      </c>
      <c r="W328" s="222"/>
      <c r="X328" s="222" t="s">
        <v>399</v>
      </c>
      <c r="Y328" s="222" t="s">
        <v>283</v>
      </c>
      <c r="Z328" s="212"/>
      <c r="AA328" s="212"/>
      <c r="AB328" s="212"/>
      <c r="AC328" s="212"/>
      <c r="AD328" s="212"/>
      <c r="AE328" s="212"/>
      <c r="AF328" s="212"/>
      <c r="AG328" s="212" t="s">
        <v>400</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1" x14ac:dyDescent="0.2">
      <c r="A329" s="257">
        <v>113</v>
      </c>
      <c r="B329" s="258" t="s">
        <v>2716</v>
      </c>
      <c r="C329" s="265" t="s">
        <v>2717</v>
      </c>
      <c r="D329" s="259" t="s">
        <v>1396</v>
      </c>
      <c r="E329" s="260">
        <v>454</v>
      </c>
      <c r="F329" s="261"/>
      <c r="G329" s="262">
        <f>ROUND(E329*F329,2)</f>
        <v>0</v>
      </c>
      <c r="H329" s="261"/>
      <c r="I329" s="262">
        <f>ROUND(E329*H329,2)</f>
        <v>0</v>
      </c>
      <c r="J329" s="261"/>
      <c r="K329" s="262">
        <f>ROUND(E329*J329,2)</f>
        <v>0</v>
      </c>
      <c r="L329" s="262">
        <v>21</v>
      </c>
      <c r="M329" s="262">
        <f>G329*(1+L329/100)</f>
        <v>0</v>
      </c>
      <c r="N329" s="260">
        <v>0</v>
      </c>
      <c r="O329" s="260">
        <f>ROUND(E329*N329,2)</f>
        <v>0</v>
      </c>
      <c r="P329" s="260">
        <v>0</v>
      </c>
      <c r="Q329" s="260">
        <f>ROUND(E329*P329,2)</f>
        <v>0</v>
      </c>
      <c r="R329" s="262"/>
      <c r="S329" s="262" t="s">
        <v>316</v>
      </c>
      <c r="T329" s="263" t="s">
        <v>281</v>
      </c>
      <c r="U329" s="222">
        <v>0</v>
      </c>
      <c r="V329" s="222">
        <f>ROUND(E329*U329,2)</f>
        <v>0</v>
      </c>
      <c r="W329" s="222"/>
      <c r="X329" s="222" t="s">
        <v>399</v>
      </c>
      <c r="Y329" s="222" t="s">
        <v>283</v>
      </c>
      <c r="Z329" s="212"/>
      <c r="AA329" s="212"/>
      <c r="AB329" s="212"/>
      <c r="AC329" s="212"/>
      <c r="AD329" s="212"/>
      <c r="AE329" s="212"/>
      <c r="AF329" s="212"/>
      <c r="AG329" s="212" t="s">
        <v>400</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1" x14ac:dyDescent="0.2">
      <c r="A330" s="257">
        <v>114</v>
      </c>
      <c r="B330" s="258" t="s">
        <v>2718</v>
      </c>
      <c r="C330" s="265" t="s">
        <v>2719</v>
      </c>
      <c r="D330" s="259" t="s">
        <v>1110</v>
      </c>
      <c r="E330" s="260">
        <v>94</v>
      </c>
      <c r="F330" s="261"/>
      <c r="G330" s="262">
        <f>ROUND(E330*F330,2)</f>
        <v>0</v>
      </c>
      <c r="H330" s="261"/>
      <c r="I330" s="262">
        <f>ROUND(E330*H330,2)</f>
        <v>0</v>
      </c>
      <c r="J330" s="261"/>
      <c r="K330" s="262">
        <f>ROUND(E330*J330,2)</f>
        <v>0</v>
      </c>
      <c r="L330" s="262">
        <v>21</v>
      </c>
      <c r="M330" s="262">
        <f>G330*(1+L330/100)</f>
        <v>0</v>
      </c>
      <c r="N330" s="260">
        <v>0</v>
      </c>
      <c r="O330" s="260">
        <f>ROUND(E330*N330,2)</f>
        <v>0</v>
      </c>
      <c r="P330" s="260">
        <v>0</v>
      </c>
      <c r="Q330" s="260">
        <f>ROUND(E330*P330,2)</f>
        <v>0</v>
      </c>
      <c r="R330" s="262"/>
      <c r="S330" s="262" t="s">
        <v>316</v>
      </c>
      <c r="T330" s="263" t="s">
        <v>281</v>
      </c>
      <c r="U330" s="222">
        <v>0</v>
      </c>
      <c r="V330" s="222">
        <f>ROUND(E330*U330,2)</f>
        <v>0</v>
      </c>
      <c r="W330" s="222"/>
      <c r="X330" s="222" t="s">
        <v>399</v>
      </c>
      <c r="Y330" s="222" t="s">
        <v>283</v>
      </c>
      <c r="Z330" s="212"/>
      <c r="AA330" s="212"/>
      <c r="AB330" s="212"/>
      <c r="AC330" s="212"/>
      <c r="AD330" s="212"/>
      <c r="AE330" s="212"/>
      <c r="AF330" s="212"/>
      <c r="AG330" s="212" t="s">
        <v>400</v>
      </c>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
      <c r="A331" s="236">
        <v>115</v>
      </c>
      <c r="B331" s="237" t="s">
        <v>2720</v>
      </c>
      <c r="C331" s="247" t="s">
        <v>2721</v>
      </c>
      <c r="D331" s="238" t="s">
        <v>886</v>
      </c>
      <c r="E331" s="239">
        <v>4</v>
      </c>
      <c r="F331" s="240"/>
      <c r="G331" s="241">
        <f>ROUND(E331*F331,2)</f>
        <v>0</v>
      </c>
      <c r="H331" s="240"/>
      <c r="I331" s="241">
        <f>ROUND(E331*H331,2)</f>
        <v>0</v>
      </c>
      <c r="J331" s="240"/>
      <c r="K331" s="241">
        <f>ROUND(E331*J331,2)</f>
        <v>0</v>
      </c>
      <c r="L331" s="241">
        <v>21</v>
      </c>
      <c r="M331" s="241">
        <f>G331*(1+L331/100)</f>
        <v>0</v>
      </c>
      <c r="N331" s="239">
        <v>0</v>
      </c>
      <c r="O331" s="239">
        <f>ROUND(E331*N331,2)</f>
        <v>0</v>
      </c>
      <c r="P331" s="239">
        <v>0</v>
      </c>
      <c r="Q331" s="239">
        <f>ROUND(E331*P331,2)</f>
        <v>0</v>
      </c>
      <c r="R331" s="241"/>
      <c r="S331" s="241" t="s">
        <v>316</v>
      </c>
      <c r="T331" s="242" t="s">
        <v>281</v>
      </c>
      <c r="U331" s="222">
        <v>0</v>
      </c>
      <c r="V331" s="222">
        <f>ROUND(E331*U331,2)</f>
        <v>0</v>
      </c>
      <c r="W331" s="222"/>
      <c r="X331" s="222" t="s">
        <v>399</v>
      </c>
      <c r="Y331" s="222" t="s">
        <v>283</v>
      </c>
      <c r="Z331" s="212"/>
      <c r="AA331" s="212"/>
      <c r="AB331" s="212"/>
      <c r="AC331" s="212"/>
      <c r="AD331" s="212"/>
      <c r="AE331" s="212"/>
      <c r="AF331" s="212"/>
      <c r="AG331" s="212" t="s">
        <v>400</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
      <c r="A332" s="219"/>
      <c r="B332" s="220"/>
      <c r="C332" s="249" t="s">
        <v>2722</v>
      </c>
      <c r="D332" s="226"/>
      <c r="E332" s="227"/>
      <c r="F332" s="222"/>
      <c r="G332" s="222"/>
      <c r="H332" s="222"/>
      <c r="I332" s="222"/>
      <c r="J332" s="222"/>
      <c r="K332" s="222"/>
      <c r="L332" s="222"/>
      <c r="M332" s="222"/>
      <c r="N332" s="221"/>
      <c r="O332" s="221"/>
      <c r="P332" s="221"/>
      <c r="Q332" s="221"/>
      <c r="R332" s="222"/>
      <c r="S332" s="222"/>
      <c r="T332" s="222"/>
      <c r="U332" s="222"/>
      <c r="V332" s="222"/>
      <c r="W332" s="222"/>
      <c r="X332" s="222"/>
      <c r="Y332" s="222"/>
      <c r="Z332" s="212"/>
      <c r="AA332" s="212"/>
      <c r="AB332" s="212"/>
      <c r="AC332" s="212"/>
      <c r="AD332" s="212"/>
      <c r="AE332" s="212"/>
      <c r="AF332" s="212"/>
      <c r="AG332" s="212" t="s">
        <v>288</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49" t="s">
        <v>2465</v>
      </c>
      <c r="D333" s="226"/>
      <c r="E333" s="227">
        <v>4</v>
      </c>
      <c r="F333" s="222"/>
      <c r="G333" s="222"/>
      <c r="H333" s="222"/>
      <c r="I333" s="222"/>
      <c r="J333" s="222"/>
      <c r="K333" s="222"/>
      <c r="L333" s="222"/>
      <c r="M333" s="222"/>
      <c r="N333" s="221"/>
      <c r="O333" s="221"/>
      <c r="P333" s="221"/>
      <c r="Q333" s="221"/>
      <c r="R333" s="222"/>
      <c r="S333" s="222"/>
      <c r="T333" s="222"/>
      <c r="U333" s="222"/>
      <c r="V333" s="222"/>
      <c r="W333" s="222"/>
      <c r="X333" s="222"/>
      <c r="Y333" s="222"/>
      <c r="Z333" s="212"/>
      <c r="AA333" s="212"/>
      <c r="AB333" s="212"/>
      <c r="AC333" s="212"/>
      <c r="AD333" s="212"/>
      <c r="AE333" s="212"/>
      <c r="AF333" s="212"/>
      <c r="AG333" s="212" t="s">
        <v>288</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x14ac:dyDescent="0.2">
      <c r="A334" s="229" t="s">
        <v>275</v>
      </c>
      <c r="B334" s="230" t="s">
        <v>242</v>
      </c>
      <c r="C334" s="246" t="s">
        <v>173</v>
      </c>
      <c r="D334" s="231"/>
      <c r="E334" s="232"/>
      <c r="F334" s="233"/>
      <c r="G334" s="233">
        <f>SUMIF(AG335:AG345,"&lt;&gt;NOR",G335:G345)</f>
        <v>0</v>
      </c>
      <c r="H334" s="233"/>
      <c r="I334" s="233">
        <f>SUM(I335:I345)</f>
        <v>0</v>
      </c>
      <c r="J334" s="233"/>
      <c r="K334" s="233">
        <f>SUM(K335:K345)</f>
        <v>0</v>
      </c>
      <c r="L334" s="233"/>
      <c r="M334" s="233">
        <f>SUM(M335:M345)</f>
        <v>0</v>
      </c>
      <c r="N334" s="232"/>
      <c r="O334" s="232">
        <f>SUM(O335:O345)</f>
        <v>0</v>
      </c>
      <c r="P334" s="232"/>
      <c r="Q334" s="232">
        <f>SUM(Q335:Q345)</f>
        <v>0</v>
      </c>
      <c r="R334" s="233"/>
      <c r="S334" s="233"/>
      <c r="T334" s="234"/>
      <c r="U334" s="228"/>
      <c r="V334" s="228">
        <f>SUM(V335:V345)</f>
        <v>594.99999999999989</v>
      </c>
      <c r="W334" s="228"/>
      <c r="X334" s="228"/>
      <c r="Y334" s="228"/>
      <c r="AG334" t="s">
        <v>276</v>
      </c>
    </row>
    <row r="335" spans="1:60" outlineLevel="1" x14ac:dyDescent="0.2">
      <c r="A335" s="236">
        <v>116</v>
      </c>
      <c r="B335" s="237" t="s">
        <v>2367</v>
      </c>
      <c r="C335" s="247" t="s">
        <v>2368</v>
      </c>
      <c r="D335" s="238" t="s">
        <v>482</v>
      </c>
      <c r="E335" s="239">
        <v>362.36712999999997</v>
      </c>
      <c r="F335" s="240"/>
      <c r="G335" s="241">
        <f>ROUND(E335*F335,2)</f>
        <v>0</v>
      </c>
      <c r="H335" s="240"/>
      <c r="I335" s="241">
        <f>ROUND(E335*H335,2)</f>
        <v>0</v>
      </c>
      <c r="J335" s="240"/>
      <c r="K335" s="241">
        <f>ROUND(E335*J335,2)</f>
        <v>0</v>
      </c>
      <c r="L335" s="241">
        <v>21</v>
      </c>
      <c r="M335" s="241">
        <f>G335*(1+L335/100)</f>
        <v>0</v>
      </c>
      <c r="N335" s="239">
        <v>0</v>
      </c>
      <c r="O335" s="239">
        <f>ROUND(E335*N335,2)</f>
        <v>0</v>
      </c>
      <c r="P335" s="239">
        <v>0</v>
      </c>
      <c r="Q335" s="239">
        <f>ROUND(E335*P335,2)</f>
        <v>0</v>
      </c>
      <c r="R335" s="241" t="s">
        <v>440</v>
      </c>
      <c r="S335" s="241" t="s">
        <v>280</v>
      </c>
      <c r="T335" s="242" t="s">
        <v>441</v>
      </c>
      <c r="U335" s="222">
        <v>9.9000000000000005E-2</v>
      </c>
      <c r="V335" s="222">
        <f>ROUND(E335*U335,2)</f>
        <v>35.869999999999997</v>
      </c>
      <c r="W335" s="222"/>
      <c r="X335" s="222" t="s">
        <v>399</v>
      </c>
      <c r="Y335" s="222" t="s">
        <v>283</v>
      </c>
      <c r="Z335" s="212"/>
      <c r="AA335" s="212"/>
      <c r="AB335" s="212"/>
      <c r="AC335" s="212"/>
      <c r="AD335" s="212"/>
      <c r="AE335" s="212"/>
      <c r="AF335" s="212"/>
      <c r="AG335" s="212" t="s">
        <v>400</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2" x14ac:dyDescent="0.2">
      <c r="A336" s="219"/>
      <c r="B336" s="220"/>
      <c r="C336" s="264" t="s">
        <v>2370</v>
      </c>
      <c r="D336" s="256"/>
      <c r="E336" s="256"/>
      <c r="F336" s="256"/>
      <c r="G336" s="256"/>
      <c r="H336" s="222"/>
      <c r="I336" s="222"/>
      <c r="J336" s="222"/>
      <c r="K336" s="222"/>
      <c r="L336" s="222"/>
      <c r="M336" s="222"/>
      <c r="N336" s="221"/>
      <c r="O336" s="221"/>
      <c r="P336" s="221"/>
      <c r="Q336" s="221"/>
      <c r="R336" s="222"/>
      <c r="S336" s="222"/>
      <c r="T336" s="222"/>
      <c r="U336" s="222"/>
      <c r="V336" s="222"/>
      <c r="W336" s="222"/>
      <c r="X336" s="222"/>
      <c r="Y336" s="222"/>
      <c r="Z336" s="212"/>
      <c r="AA336" s="212"/>
      <c r="AB336" s="212"/>
      <c r="AC336" s="212"/>
      <c r="AD336" s="212"/>
      <c r="AE336" s="212"/>
      <c r="AF336" s="212"/>
      <c r="AG336" s="212" t="s">
        <v>448</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1" x14ac:dyDescent="0.2">
      <c r="A337" s="236">
        <v>117</v>
      </c>
      <c r="B337" s="237" t="s">
        <v>2088</v>
      </c>
      <c r="C337" s="247" t="s">
        <v>2089</v>
      </c>
      <c r="D337" s="238" t="s">
        <v>482</v>
      </c>
      <c r="E337" s="239">
        <v>362.36712999999997</v>
      </c>
      <c r="F337" s="240"/>
      <c r="G337" s="241">
        <f>ROUND(E337*F337,2)</f>
        <v>0</v>
      </c>
      <c r="H337" s="240"/>
      <c r="I337" s="241">
        <f>ROUND(E337*H337,2)</f>
        <v>0</v>
      </c>
      <c r="J337" s="240"/>
      <c r="K337" s="241">
        <f>ROUND(E337*J337,2)</f>
        <v>0</v>
      </c>
      <c r="L337" s="241">
        <v>21</v>
      </c>
      <c r="M337" s="241">
        <f>G337*(1+L337/100)</f>
        <v>0</v>
      </c>
      <c r="N337" s="239">
        <v>0</v>
      </c>
      <c r="O337" s="239">
        <f>ROUND(E337*N337,2)</f>
        <v>0</v>
      </c>
      <c r="P337" s="239">
        <v>0</v>
      </c>
      <c r="Q337" s="239">
        <f>ROUND(E337*P337,2)</f>
        <v>0</v>
      </c>
      <c r="R337" s="241" t="s">
        <v>892</v>
      </c>
      <c r="S337" s="241" t="s">
        <v>280</v>
      </c>
      <c r="T337" s="242" t="s">
        <v>441</v>
      </c>
      <c r="U337" s="222">
        <v>0.49</v>
      </c>
      <c r="V337" s="222">
        <f>ROUND(E337*U337,2)</f>
        <v>177.56</v>
      </c>
      <c r="W337" s="222"/>
      <c r="X337" s="222" t="s">
        <v>399</v>
      </c>
      <c r="Y337" s="222" t="s">
        <v>283</v>
      </c>
      <c r="Z337" s="212"/>
      <c r="AA337" s="212"/>
      <c r="AB337" s="212"/>
      <c r="AC337" s="212"/>
      <c r="AD337" s="212"/>
      <c r="AE337" s="212"/>
      <c r="AF337" s="212"/>
      <c r="AG337" s="212" t="s">
        <v>400</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
      <c r="A338" s="219"/>
      <c r="B338" s="220"/>
      <c r="C338" s="248" t="s">
        <v>2090</v>
      </c>
      <c r="D338" s="244"/>
      <c r="E338" s="244"/>
      <c r="F338" s="244"/>
      <c r="G338" s="244"/>
      <c r="H338" s="222"/>
      <c r="I338" s="222"/>
      <c r="J338" s="222"/>
      <c r="K338" s="222"/>
      <c r="L338" s="222"/>
      <c r="M338" s="222"/>
      <c r="N338" s="221"/>
      <c r="O338" s="221"/>
      <c r="P338" s="221"/>
      <c r="Q338" s="221"/>
      <c r="R338" s="222"/>
      <c r="S338" s="222"/>
      <c r="T338" s="222"/>
      <c r="U338" s="222"/>
      <c r="V338" s="222"/>
      <c r="W338" s="222"/>
      <c r="X338" s="222"/>
      <c r="Y338" s="222"/>
      <c r="Z338" s="212"/>
      <c r="AA338" s="212"/>
      <c r="AB338" s="212"/>
      <c r="AC338" s="212"/>
      <c r="AD338" s="212"/>
      <c r="AE338" s="212"/>
      <c r="AF338" s="212"/>
      <c r="AG338" s="212" t="s">
        <v>286</v>
      </c>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1" x14ac:dyDescent="0.2">
      <c r="A339" s="257">
        <v>118</v>
      </c>
      <c r="B339" s="258" t="s">
        <v>2095</v>
      </c>
      <c r="C339" s="265" t="s">
        <v>2096</v>
      </c>
      <c r="D339" s="259" t="s">
        <v>482</v>
      </c>
      <c r="E339" s="260">
        <v>5073.1398499999996</v>
      </c>
      <c r="F339" s="261"/>
      <c r="G339" s="262">
        <f>ROUND(E339*F339,2)</f>
        <v>0</v>
      </c>
      <c r="H339" s="261"/>
      <c r="I339" s="262">
        <f>ROUND(E339*H339,2)</f>
        <v>0</v>
      </c>
      <c r="J339" s="261"/>
      <c r="K339" s="262">
        <f>ROUND(E339*J339,2)</f>
        <v>0</v>
      </c>
      <c r="L339" s="262">
        <v>21</v>
      </c>
      <c r="M339" s="262">
        <f>G339*(1+L339/100)</f>
        <v>0</v>
      </c>
      <c r="N339" s="260">
        <v>0</v>
      </c>
      <c r="O339" s="260">
        <f>ROUND(E339*N339,2)</f>
        <v>0</v>
      </c>
      <c r="P339" s="260">
        <v>0</v>
      </c>
      <c r="Q339" s="260">
        <f>ROUND(E339*P339,2)</f>
        <v>0</v>
      </c>
      <c r="R339" s="262" t="s">
        <v>892</v>
      </c>
      <c r="S339" s="262" t="s">
        <v>280</v>
      </c>
      <c r="T339" s="263" t="s">
        <v>441</v>
      </c>
      <c r="U339" s="222">
        <v>0</v>
      </c>
      <c r="V339" s="222">
        <f>ROUND(E339*U339,2)</f>
        <v>0</v>
      </c>
      <c r="W339" s="222"/>
      <c r="X339" s="222" t="s">
        <v>399</v>
      </c>
      <c r="Y339" s="222" t="s">
        <v>283</v>
      </c>
      <c r="Z339" s="212"/>
      <c r="AA339" s="212"/>
      <c r="AB339" s="212"/>
      <c r="AC339" s="212"/>
      <c r="AD339" s="212"/>
      <c r="AE339" s="212"/>
      <c r="AF339" s="212"/>
      <c r="AG339" s="212" t="s">
        <v>400</v>
      </c>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1" x14ac:dyDescent="0.2">
      <c r="A340" s="257">
        <v>119</v>
      </c>
      <c r="B340" s="258" t="s">
        <v>2103</v>
      </c>
      <c r="C340" s="265" t="s">
        <v>2104</v>
      </c>
      <c r="D340" s="259" t="s">
        <v>482</v>
      </c>
      <c r="E340" s="260">
        <v>362.36712999999997</v>
      </c>
      <c r="F340" s="261"/>
      <c r="G340" s="262">
        <f>ROUND(E340*F340,2)</f>
        <v>0</v>
      </c>
      <c r="H340" s="261"/>
      <c r="I340" s="262">
        <f>ROUND(E340*H340,2)</f>
        <v>0</v>
      </c>
      <c r="J340" s="261"/>
      <c r="K340" s="262">
        <f>ROUND(E340*J340,2)</f>
        <v>0</v>
      </c>
      <c r="L340" s="262">
        <v>21</v>
      </c>
      <c r="M340" s="262">
        <f>G340*(1+L340/100)</f>
        <v>0</v>
      </c>
      <c r="N340" s="260">
        <v>0</v>
      </c>
      <c r="O340" s="260">
        <f>ROUND(E340*N340,2)</f>
        <v>0</v>
      </c>
      <c r="P340" s="260">
        <v>0</v>
      </c>
      <c r="Q340" s="260">
        <f>ROUND(E340*P340,2)</f>
        <v>0</v>
      </c>
      <c r="R340" s="262" t="s">
        <v>892</v>
      </c>
      <c r="S340" s="262" t="s">
        <v>280</v>
      </c>
      <c r="T340" s="263" t="s">
        <v>441</v>
      </c>
      <c r="U340" s="222">
        <v>0.94199999999999995</v>
      </c>
      <c r="V340" s="222">
        <f>ROUND(E340*U340,2)</f>
        <v>341.35</v>
      </c>
      <c r="W340" s="222"/>
      <c r="X340" s="222" t="s">
        <v>399</v>
      </c>
      <c r="Y340" s="222" t="s">
        <v>283</v>
      </c>
      <c r="Z340" s="212"/>
      <c r="AA340" s="212"/>
      <c r="AB340" s="212"/>
      <c r="AC340" s="212"/>
      <c r="AD340" s="212"/>
      <c r="AE340" s="212"/>
      <c r="AF340" s="212"/>
      <c r="AG340" s="212" t="s">
        <v>400</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ht="22.5" outlineLevel="1" x14ac:dyDescent="0.2">
      <c r="A341" s="257">
        <v>120</v>
      </c>
      <c r="B341" s="258" t="s">
        <v>2105</v>
      </c>
      <c r="C341" s="265" t="s">
        <v>2106</v>
      </c>
      <c r="D341" s="259" t="s">
        <v>482</v>
      </c>
      <c r="E341" s="260">
        <v>362.36712999999997</v>
      </c>
      <c r="F341" s="261"/>
      <c r="G341" s="262">
        <f>ROUND(E341*F341,2)</f>
        <v>0</v>
      </c>
      <c r="H341" s="261"/>
      <c r="I341" s="262">
        <f>ROUND(E341*H341,2)</f>
        <v>0</v>
      </c>
      <c r="J341" s="261"/>
      <c r="K341" s="262">
        <f>ROUND(E341*J341,2)</f>
        <v>0</v>
      </c>
      <c r="L341" s="262">
        <v>21</v>
      </c>
      <c r="M341" s="262">
        <f>G341*(1+L341/100)</f>
        <v>0</v>
      </c>
      <c r="N341" s="260">
        <v>0</v>
      </c>
      <c r="O341" s="260">
        <f>ROUND(E341*N341,2)</f>
        <v>0</v>
      </c>
      <c r="P341" s="260">
        <v>0</v>
      </c>
      <c r="Q341" s="260">
        <f>ROUND(E341*P341,2)</f>
        <v>0</v>
      </c>
      <c r="R341" s="262" t="s">
        <v>892</v>
      </c>
      <c r="S341" s="262" t="s">
        <v>280</v>
      </c>
      <c r="T341" s="263" t="s">
        <v>441</v>
      </c>
      <c r="U341" s="222">
        <v>0.105</v>
      </c>
      <c r="V341" s="222">
        <f>ROUND(E341*U341,2)</f>
        <v>38.049999999999997</v>
      </c>
      <c r="W341" s="222"/>
      <c r="X341" s="222" t="s">
        <v>399</v>
      </c>
      <c r="Y341" s="222" t="s">
        <v>283</v>
      </c>
      <c r="Z341" s="212"/>
      <c r="AA341" s="212"/>
      <c r="AB341" s="212"/>
      <c r="AC341" s="212"/>
      <c r="AD341" s="212"/>
      <c r="AE341" s="212"/>
      <c r="AF341" s="212"/>
      <c r="AG341" s="212" t="s">
        <v>400</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ht="22.5" outlineLevel="1" x14ac:dyDescent="0.2">
      <c r="A342" s="257">
        <v>121</v>
      </c>
      <c r="B342" s="258" t="s">
        <v>2723</v>
      </c>
      <c r="C342" s="265" t="s">
        <v>2724</v>
      </c>
      <c r="D342" s="259" t="s">
        <v>482</v>
      </c>
      <c r="E342" s="260">
        <v>313.22500000000002</v>
      </c>
      <c r="F342" s="261"/>
      <c r="G342" s="262">
        <f>ROUND(E342*F342,2)</f>
        <v>0</v>
      </c>
      <c r="H342" s="261"/>
      <c r="I342" s="262">
        <f>ROUND(E342*H342,2)</f>
        <v>0</v>
      </c>
      <c r="J342" s="261"/>
      <c r="K342" s="262">
        <f>ROUND(E342*J342,2)</f>
        <v>0</v>
      </c>
      <c r="L342" s="262">
        <v>21</v>
      </c>
      <c r="M342" s="262">
        <f>G342*(1+L342/100)</f>
        <v>0</v>
      </c>
      <c r="N342" s="260">
        <v>0</v>
      </c>
      <c r="O342" s="260">
        <f>ROUND(E342*N342,2)</f>
        <v>0</v>
      </c>
      <c r="P342" s="260">
        <v>0</v>
      </c>
      <c r="Q342" s="260">
        <f>ROUND(E342*P342,2)</f>
        <v>0</v>
      </c>
      <c r="R342" s="262" t="s">
        <v>892</v>
      </c>
      <c r="S342" s="262" t="s">
        <v>280</v>
      </c>
      <c r="T342" s="263" t="s">
        <v>441</v>
      </c>
      <c r="U342" s="222">
        <v>0</v>
      </c>
      <c r="V342" s="222">
        <f>ROUND(E342*U342,2)</f>
        <v>0</v>
      </c>
      <c r="W342" s="222"/>
      <c r="X342" s="222" t="s">
        <v>399</v>
      </c>
      <c r="Y342" s="222" t="s">
        <v>283</v>
      </c>
      <c r="Z342" s="212"/>
      <c r="AA342" s="212"/>
      <c r="AB342" s="212"/>
      <c r="AC342" s="212"/>
      <c r="AD342" s="212"/>
      <c r="AE342" s="212"/>
      <c r="AF342" s="212"/>
      <c r="AG342" s="212" t="s">
        <v>400</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ht="22.5" outlineLevel="1" x14ac:dyDescent="0.2">
      <c r="A343" s="257">
        <v>122</v>
      </c>
      <c r="B343" s="258" t="s">
        <v>2377</v>
      </c>
      <c r="C343" s="265" t="s">
        <v>2378</v>
      </c>
      <c r="D343" s="259" t="s">
        <v>482</v>
      </c>
      <c r="E343" s="260">
        <v>49.142130000000002</v>
      </c>
      <c r="F343" s="261"/>
      <c r="G343" s="262">
        <f>ROUND(E343*F343,2)</f>
        <v>0</v>
      </c>
      <c r="H343" s="261"/>
      <c r="I343" s="262">
        <f>ROUND(E343*H343,2)</f>
        <v>0</v>
      </c>
      <c r="J343" s="261"/>
      <c r="K343" s="262">
        <f>ROUND(E343*J343,2)</f>
        <v>0</v>
      </c>
      <c r="L343" s="262">
        <v>21</v>
      </c>
      <c r="M343" s="262">
        <f>G343*(1+L343/100)</f>
        <v>0</v>
      </c>
      <c r="N343" s="260">
        <v>0</v>
      </c>
      <c r="O343" s="260">
        <f>ROUND(E343*N343,2)</f>
        <v>0</v>
      </c>
      <c r="P343" s="260">
        <v>0</v>
      </c>
      <c r="Q343" s="260">
        <f>ROUND(E343*P343,2)</f>
        <v>0</v>
      </c>
      <c r="R343" s="262" t="s">
        <v>892</v>
      </c>
      <c r="S343" s="262" t="s">
        <v>280</v>
      </c>
      <c r="T343" s="263" t="s">
        <v>441</v>
      </c>
      <c r="U343" s="222">
        <v>0</v>
      </c>
      <c r="V343" s="222">
        <f>ROUND(E343*U343,2)</f>
        <v>0</v>
      </c>
      <c r="W343" s="222"/>
      <c r="X343" s="222" t="s">
        <v>399</v>
      </c>
      <c r="Y343" s="222" t="s">
        <v>283</v>
      </c>
      <c r="Z343" s="212"/>
      <c r="AA343" s="212"/>
      <c r="AB343" s="212"/>
      <c r="AC343" s="212"/>
      <c r="AD343" s="212"/>
      <c r="AE343" s="212"/>
      <c r="AF343" s="212"/>
      <c r="AG343" s="212" t="s">
        <v>400</v>
      </c>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1" x14ac:dyDescent="0.2">
      <c r="A344" s="236">
        <v>123</v>
      </c>
      <c r="B344" s="237" t="s">
        <v>2379</v>
      </c>
      <c r="C344" s="247" t="s">
        <v>2380</v>
      </c>
      <c r="D344" s="238" t="s">
        <v>482</v>
      </c>
      <c r="E344" s="239">
        <v>362.36712999999997</v>
      </c>
      <c r="F344" s="240"/>
      <c r="G344" s="241">
        <f>ROUND(E344*F344,2)</f>
        <v>0</v>
      </c>
      <c r="H344" s="240"/>
      <c r="I344" s="241">
        <f>ROUND(E344*H344,2)</f>
        <v>0</v>
      </c>
      <c r="J344" s="240"/>
      <c r="K344" s="241">
        <f>ROUND(E344*J344,2)</f>
        <v>0</v>
      </c>
      <c r="L344" s="241">
        <v>21</v>
      </c>
      <c r="M344" s="241">
        <f>G344*(1+L344/100)</f>
        <v>0</v>
      </c>
      <c r="N344" s="239">
        <v>0</v>
      </c>
      <c r="O344" s="239">
        <f>ROUND(E344*N344,2)</f>
        <v>0</v>
      </c>
      <c r="P344" s="239">
        <v>0</v>
      </c>
      <c r="Q344" s="239">
        <f>ROUND(E344*P344,2)</f>
        <v>0</v>
      </c>
      <c r="R344" s="241" t="s">
        <v>2381</v>
      </c>
      <c r="S344" s="241" t="s">
        <v>280</v>
      </c>
      <c r="T344" s="242" t="s">
        <v>441</v>
      </c>
      <c r="U344" s="222">
        <v>6.0000000000000001E-3</v>
      </c>
      <c r="V344" s="222">
        <f>ROUND(E344*U344,2)</f>
        <v>2.17</v>
      </c>
      <c r="W344" s="222"/>
      <c r="X344" s="222" t="s">
        <v>399</v>
      </c>
      <c r="Y344" s="222" t="s">
        <v>283</v>
      </c>
      <c r="Z344" s="212"/>
      <c r="AA344" s="212"/>
      <c r="AB344" s="212"/>
      <c r="AC344" s="212"/>
      <c r="AD344" s="212"/>
      <c r="AE344" s="212"/>
      <c r="AF344" s="212"/>
      <c r="AG344" s="212" t="s">
        <v>400</v>
      </c>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2" x14ac:dyDescent="0.2">
      <c r="A345" s="219"/>
      <c r="B345" s="220"/>
      <c r="C345" s="264" t="s">
        <v>2382</v>
      </c>
      <c r="D345" s="256"/>
      <c r="E345" s="256"/>
      <c r="F345" s="256"/>
      <c r="G345" s="256"/>
      <c r="H345" s="222"/>
      <c r="I345" s="222"/>
      <c r="J345" s="222"/>
      <c r="K345" s="222"/>
      <c r="L345" s="222"/>
      <c r="M345" s="222"/>
      <c r="N345" s="221"/>
      <c r="O345" s="221"/>
      <c r="P345" s="221"/>
      <c r="Q345" s="221"/>
      <c r="R345" s="222"/>
      <c r="S345" s="222"/>
      <c r="T345" s="222"/>
      <c r="U345" s="222"/>
      <c r="V345" s="222"/>
      <c r="W345" s="222"/>
      <c r="X345" s="222"/>
      <c r="Y345" s="222"/>
      <c r="Z345" s="212"/>
      <c r="AA345" s="212"/>
      <c r="AB345" s="212"/>
      <c r="AC345" s="212"/>
      <c r="AD345" s="212"/>
      <c r="AE345" s="212"/>
      <c r="AF345" s="212"/>
      <c r="AG345" s="212" t="s">
        <v>448</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x14ac:dyDescent="0.2">
      <c r="A346" s="3"/>
      <c r="B346" s="4"/>
      <c r="C346" s="251"/>
      <c r="D346" s="6"/>
      <c r="E346" s="3"/>
      <c r="F346" s="3"/>
      <c r="G346" s="3"/>
      <c r="H346" s="3"/>
      <c r="I346" s="3"/>
      <c r="J346" s="3"/>
      <c r="K346" s="3"/>
      <c r="L346" s="3"/>
      <c r="M346" s="3"/>
      <c r="N346" s="3"/>
      <c r="O346" s="3"/>
      <c r="P346" s="3"/>
      <c r="Q346" s="3"/>
      <c r="R346" s="3"/>
      <c r="S346" s="3"/>
      <c r="T346" s="3"/>
      <c r="U346" s="3"/>
      <c r="V346" s="3"/>
      <c r="W346" s="3"/>
      <c r="X346" s="3"/>
      <c r="Y346" s="3"/>
      <c r="AE346">
        <v>15</v>
      </c>
      <c r="AF346">
        <v>21</v>
      </c>
      <c r="AG346" t="s">
        <v>261</v>
      </c>
    </row>
    <row r="347" spans="1:60" x14ac:dyDescent="0.2">
      <c r="A347" s="215"/>
      <c r="B347" s="216" t="s">
        <v>29</v>
      </c>
      <c r="C347" s="252"/>
      <c r="D347" s="217"/>
      <c r="E347" s="218"/>
      <c r="F347" s="218"/>
      <c r="G347" s="235">
        <f>G8+G37+G57+G97+G107+G156+G159+G169+G182+G201+G211+G221+G224+G232+G239+G242+G282+G292+G334</f>
        <v>0</v>
      </c>
      <c r="H347" s="3"/>
      <c r="I347" s="3"/>
      <c r="J347" s="3"/>
      <c r="K347" s="3"/>
      <c r="L347" s="3"/>
      <c r="M347" s="3"/>
      <c r="N347" s="3"/>
      <c r="O347" s="3"/>
      <c r="P347" s="3"/>
      <c r="Q347" s="3"/>
      <c r="R347" s="3"/>
      <c r="S347" s="3"/>
      <c r="T347" s="3"/>
      <c r="U347" s="3"/>
      <c r="V347" s="3"/>
      <c r="W347" s="3"/>
      <c r="X347" s="3"/>
      <c r="Y347" s="3"/>
      <c r="AE347">
        <f>SUMIF(L7:L345,AE346,G7:G345)</f>
        <v>0</v>
      </c>
      <c r="AF347">
        <f>SUMIF(L7:L345,AF346,G7:G345)</f>
        <v>0</v>
      </c>
      <c r="AG347" t="s">
        <v>405</v>
      </c>
    </row>
    <row r="348" spans="1:60" x14ac:dyDescent="0.2">
      <c r="C348" s="253"/>
      <c r="D348" s="10"/>
      <c r="AG348" t="s">
        <v>435</v>
      </c>
    </row>
    <row r="349" spans="1:60" x14ac:dyDescent="0.2">
      <c r="D349" s="10"/>
    </row>
    <row r="350" spans="1:60" x14ac:dyDescent="0.2">
      <c r="D350" s="10"/>
    </row>
    <row r="351" spans="1:60" x14ac:dyDescent="0.2">
      <c r="D351" s="10"/>
    </row>
    <row r="352" spans="1:60"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938nMRXgCGvKEW5EUdbosrcGRWX/SvvUK9YUkb20WiG4SIJzXaCEhslP+CMw5PC43oEjl5y8Acyf4O+7sijTA==" saltValue="uGfVzr19tURUwYycp9FjZA==" spinCount="100000" sheet="1" formatRows="0"/>
  <mergeCells count="55">
    <mergeCell ref="C345:G345"/>
    <mergeCell ref="C238:G238"/>
    <mergeCell ref="C254:G254"/>
    <mergeCell ref="C284:G284"/>
    <mergeCell ref="C290:G290"/>
    <mergeCell ref="C336:G336"/>
    <mergeCell ref="C338:G338"/>
    <mergeCell ref="C207:G207"/>
    <mergeCell ref="C213:G213"/>
    <mergeCell ref="C217:G217"/>
    <mergeCell ref="C223:G223"/>
    <mergeCell ref="C231:G231"/>
    <mergeCell ref="C236:G236"/>
    <mergeCell ref="C173:G173"/>
    <mergeCell ref="C175:G175"/>
    <mergeCell ref="C184:G184"/>
    <mergeCell ref="C191:G191"/>
    <mergeCell ref="C203:G203"/>
    <mergeCell ref="C204:G204"/>
    <mergeCell ref="C142:G142"/>
    <mergeCell ref="C145:G145"/>
    <mergeCell ref="C148:G148"/>
    <mergeCell ref="C151:G151"/>
    <mergeCell ref="C161:G161"/>
    <mergeCell ref="C164:G164"/>
    <mergeCell ref="C111:G111"/>
    <mergeCell ref="C114:G114"/>
    <mergeCell ref="C117:G117"/>
    <mergeCell ref="C119:G119"/>
    <mergeCell ref="C131:G131"/>
    <mergeCell ref="C139:G139"/>
    <mergeCell ref="C59:G59"/>
    <mergeCell ref="C62:G62"/>
    <mergeCell ref="C65:G65"/>
    <mergeCell ref="C87:G87"/>
    <mergeCell ref="C89:G89"/>
    <mergeCell ref="C102:G102"/>
    <mergeCell ref="C39:G39"/>
    <mergeCell ref="C42:G42"/>
    <mergeCell ref="C47:G47"/>
    <mergeCell ref="C51:G51"/>
    <mergeCell ref="C55:G55"/>
    <mergeCell ref="C56:G56"/>
    <mergeCell ref="C19:G19"/>
    <mergeCell ref="C23:G23"/>
    <mergeCell ref="C27:G27"/>
    <mergeCell ref="C29:G29"/>
    <mergeCell ref="C31:G31"/>
    <mergeCell ref="C35:G35"/>
    <mergeCell ref="A1:G1"/>
    <mergeCell ref="C2:G2"/>
    <mergeCell ref="C3:G3"/>
    <mergeCell ref="C4:G4"/>
    <mergeCell ref="C10:G10"/>
    <mergeCell ref="C15:G15"/>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5E32-3934-4CDE-9231-451B4291E0AD}">
  <sheetPr codeName="List7">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65</v>
      </c>
      <c r="C3" s="201" t="s">
        <v>66</v>
      </c>
      <c r="D3" s="199"/>
      <c r="E3" s="199"/>
      <c r="F3" s="199"/>
      <c r="G3" s="200"/>
      <c r="AC3" s="176" t="s">
        <v>248</v>
      </c>
      <c r="AG3" t="s">
        <v>251</v>
      </c>
    </row>
    <row r="4" spans="1:60" ht="24.95" customHeight="1" x14ac:dyDescent="0.2">
      <c r="A4" s="202" t="s">
        <v>9</v>
      </c>
      <c r="B4" s="203" t="s">
        <v>67</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SUMIF(AG9:AG40,"&lt;&gt;NOR",G9:G40)</f>
        <v>0</v>
      </c>
      <c r="H8" s="233"/>
      <c r="I8" s="233">
        <f>SUM(I9:I40)</f>
        <v>0</v>
      </c>
      <c r="J8" s="233"/>
      <c r="K8" s="233">
        <f>SUM(K9:K40)</f>
        <v>0</v>
      </c>
      <c r="L8" s="233"/>
      <c r="M8" s="233">
        <f>SUM(M9:M40)</f>
        <v>0</v>
      </c>
      <c r="N8" s="232"/>
      <c r="O8" s="232">
        <f>SUM(O9:O40)</f>
        <v>11.99</v>
      </c>
      <c r="P8" s="232"/>
      <c r="Q8" s="232">
        <f>SUM(Q9:Q40)</f>
        <v>0</v>
      </c>
      <c r="R8" s="233"/>
      <c r="S8" s="233"/>
      <c r="T8" s="234"/>
      <c r="U8" s="228"/>
      <c r="V8" s="228">
        <f>SUM(V9:V40)</f>
        <v>180.88</v>
      </c>
      <c r="W8" s="228"/>
      <c r="X8" s="228"/>
      <c r="Y8" s="228"/>
      <c r="AG8" t="s">
        <v>276</v>
      </c>
    </row>
    <row r="9" spans="1:60" outlineLevel="1" x14ac:dyDescent="0.2">
      <c r="A9" s="236">
        <v>1</v>
      </c>
      <c r="B9" s="237" t="s">
        <v>2725</v>
      </c>
      <c r="C9" s="247" t="s">
        <v>2726</v>
      </c>
      <c r="D9" s="238" t="s">
        <v>445</v>
      </c>
      <c r="E9" s="239">
        <v>9</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446</v>
      </c>
      <c r="S9" s="241" t="s">
        <v>280</v>
      </c>
      <c r="T9" s="242" t="s">
        <v>441</v>
      </c>
      <c r="U9" s="222">
        <v>0.12</v>
      </c>
      <c r="V9" s="222">
        <f>ROUND(E9*U9,2)</f>
        <v>1.08</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33.75" outlineLevel="2" x14ac:dyDescent="0.2">
      <c r="A10" s="219"/>
      <c r="B10" s="220"/>
      <c r="C10" s="264" t="s">
        <v>2727</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43"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2"/>
      <c r="BC10" s="212"/>
      <c r="BD10" s="212"/>
      <c r="BE10" s="212"/>
      <c r="BF10" s="212"/>
      <c r="BG10" s="212"/>
      <c r="BH10" s="212"/>
    </row>
    <row r="11" spans="1:60" outlineLevel="2" x14ac:dyDescent="0.2">
      <c r="A11" s="219"/>
      <c r="B11" s="220"/>
      <c r="C11" s="249" t="s">
        <v>2728</v>
      </c>
      <c r="D11" s="226"/>
      <c r="E11" s="227">
        <v>9</v>
      </c>
      <c r="F11" s="222"/>
      <c r="G11" s="222"/>
      <c r="H11" s="222"/>
      <c r="I11" s="222"/>
      <c r="J11" s="222"/>
      <c r="K11" s="222"/>
      <c r="L11" s="222"/>
      <c r="M11" s="222"/>
      <c r="N11" s="221"/>
      <c r="O11" s="221"/>
      <c r="P11" s="221"/>
      <c r="Q11" s="221"/>
      <c r="R11" s="222"/>
      <c r="S11" s="222"/>
      <c r="T11" s="222"/>
      <c r="U11" s="222"/>
      <c r="V11" s="222"/>
      <c r="W11" s="222"/>
      <c r="X11" s="222"/>
      <c r="Y11" s="222"/>
      <c r="Z11" s="212"/>
      <c r="AA11" s="212"/>
      <c r="AB11" s="212"/>
      <c r="AC11" s="212"/>
      <c r="AD11" s="212"/>
      <c r="AE11" s="212"/>
      <c r="AF11" s="212"/>
      <c r="AG11" s="212" t="s">
        <v>288</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36">
        <v>2</v>
      </c>
      <c r="B12" s="237" t="s">
        <v>2729</v>
      </c>
      <c r="C12" s="247" t="s">
        <v>2730</v>
      </c>
      <c r="D12" s="238" t="s">
        <v>445</v>
      </c>
      <c r="E12" s="239">
        <v>9</v>
      </c>
      <c r="F12" s="240"/>
      <c r="G12" s="241">
        <f>ROUND(E12*F12,2)</f>
        <v>0</v>
      </c>
      <c r="H12" s="240"/>
      <c r="I12" s="241">
        <f>ROUND(E12*H12,2)</f>
        <v>0</v>
      </c>
      <c r="J12" s="240"/>
      <c r="K12" s="241">
        <f>ROUND(E12*J12,2)</f>
        <v>0</v>
      </c>
      <c r="L12" s="241">
        <v>21</v>
      </c>
      <c r="M12" s="241">
        <f>G12*(1+L12/100)</f>
        <v>0</v>
      </c>
      <c r="N12" s="239">
        <v>0</v>
      </c>
      <c r="O12" s="239">
        <f>ROUND(E12*N12,2)</f>
        <v>0</v>
      </c>
      <c r="P12" s="239">
        <v>0</v>
      </c>
      <c r="Q12" s="239">
        <f>ROUND(E12*P12,2)</f>
        <v>0</v>
      </c>
      <c r="R12" s="241" t="s">
        <v>446</v>
      </c>
      <c r="S12" s="241" t="s">
        <v>280</v>
      </c>
      <c r="T12" s="242" t="s">
        <v>441</v>
      </c>
      <c r="U12" s="222">
        <v>4.3099999999999999E-2</v>
      </c>
      <c r="V12" s="222">
        <f>ROUND(E12*U12,2)</f>
        <v>0.39</v>
      </c>
      <c r="W12" s="222"/>
      <c r="X12" s="222" t="s">
        <v>399</v>
      </c>
      <c r="Y12" s="222" t="s">
        <v>283</v>
      </c>
      <c r="Z12" s="212"/>
      <c r="AA12" s="212"/>
      <c r="AB12" s="212"/>
      <c r="AC12" s="212"/>
      <c r="AD12" s="212"/>
      <c r="AE12" s="212"/>
      <c r="AF12" s="212"/>
      <c r="AG12" s="212" t="s">
        <v>400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33.75" outlineLevel="2" x14ac:dyDescent="0.2">
      <c r="A13" s="219"/>
      <c r="B13" s="220"/>
      <c r="C13" s="264" t="s">
        <v>2727</v>
      </c>
      <c r="D13" s="256"/>
      <c r="E13" s="256"/>
      <c r="F13" s="256"/>
      <c r="G13" s="256"/>
      <c r="H13" s="222"/>
      <c r="I13" s="222"/>
      <c r="J13" s="222"/>
      <c r="K13" s="222"/>
      <c r="L13" s="222"/>
      <c r="M13" s="222"/>
      <c r="N13" s="221"/>
      <c r="O13" s="221"/>
      <c r="P13" s="221"/>
      <c r="Q13" s="221"/>
      <c r="R13" s="222"/>
      <c r="S13" s="222"/>
      <c r="T13" s="222"/>
      <c r="U13" s="222"/>
      <c r="V13" s="222"/>
      <c r="W13" s="222"/>
      <c r="X13" s="222"/>
      <c r="Y13" s="222"/>
      <c r="Z13" s="212"/>
      <c r="AA13" s="212"/>
      <c r="AB13" s="212"/>
      <c r="AC13" s="212"/>
      <c r="AD13" s="212"/>
      <c r="AE13" s="212"/>
      <c r="AF13" s="212"/>
      <c r="AG13" s="212" t="s">
        <v>448</v>
      </c>
      <c r="AH13" s="212"/>
      <c r="AI13" s="212"/>
      <c r="AJ13" s="212"/>
      <c r="AK13" s="212"/>
      <c r="AL13" s="212"/>
      <c r="AM13" s="212"/>
      <c r="AN13" s="212"/>
      <c r="AO13" s="212"/>
      <c r="AP13" s="212"/>
      <c r="AQ13" s="212"/>
      <c r="AR13" s="212"/>
      <c r="AS13" s="212"/>
      <c r="AT13" s="212"/>
      <c r="AU13" s="212"/>
      <c r="AV13" s="212"/>
      <c r="AW13" s="212"/>
      <c r="AX13" s="212"/>
      <c r="AY13" s="212"/>
      <c r="AZ13" s="212"/>
      <c r="BA13" s="243"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212"/>
      <c r="BC13" s="212"/>
      <c r="BD13" s="212"/>
      <c r="BE13" s="212"/>
      <c r="BF13" s="212"/>
      <c r="BG13" s="212"/>
      <c r="BH13" s="212"/>
    </row>
    <row r="14" spans="1:60" outlineLevel="1" x14ac:dyDescent="0.2">
      <c r="A14" s="236">
        <v>3</v>
      </c>
      <c r="B14" s="237" t="s">
        <v>2731</v>
      </c>
      <c r="C14" s="247" t="s">
        <v>2732</v>
      </c>
      <c r="D14" s="238" t="s">
        <v>445</v>
      </c>
      <c r="E14" s="239">
        <v>46</v>
      </c>
      <c r="F14" s="240"/>
      <c r="G14" s="241">
        <f>ROUND(E14*F14,2)</f>
        <v>0</v>
      </c>
      <c r="H14" s="240"/>
      <c r="I14" s="241">
        <f>ROUND(E14*H14,2)</f>
        <v>0</v>
      </c>
      <c r="J14" s="240"/>
      <c r="K14" s="241">
        <f>ROUND(E14*J14,2)</f>
        <v>0</v>
      </c>
      <c r="L14" s="241">
        <v>21</v>
      </c>
      <c r="M14" s="241">
        <f>G14*(1+L14/100)</f>
        <v>0</v>
      </c>
      <c r="N14" s="239">
        <v>0</v>
      </c>
      <c r="O14" s="239">
        <f>ROUND(E14*N14,2)</f>
        <v>0</v>
      </c>
      <c r="P14" s="239">
        <v>0</v>
      </c>
      <c r="Q14" s="239">
        <f>ROUND(E14*P14,2)</f>
        <v>0</v>
      </c>
      <c r="R14" s="241" t="s">
        <v>446</v>
      </c>
      <c r="S14" s="241" t="s">
        <v>280</v>
      </c>
      <c r="T14" s="242" t="s">
        <v>441</v>
      </c>
      <c r="U14" s="222">
        <v>0.156</v>
      </c>
      <c r="V14" s="222">
        <f>ROUND(E14*U14,2)</f>
        <v>7.18</v>
      </c>
      <c r="W14" s="222"/>
      <c r="X14" s="222" t="s">
        <v>399</v>
      </c>
      <c r="Y14" s="222" t="s">
        <v>283</v>
      </c>
      <c r="Z14" s="212"/>
      <c r="AA14" s="212"/>
      <c r="AB14" s="212"/>
      <c r="AC14" s="212"/>
      <c r="AD14" s="212"/>
      <c r="AE14" s="212"/>
      <c r="AF14" s="212"/>
      <c r="AG14" s="212" t="s">
        <v>400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33.75" outlineLevel="2" x14ac:dyDescent="0.2">
      <c r="A15" s="219"/>
      <c r="B15" s="220"/>
      <c r="C15" s="264" t="s">
        <v>2140</v>
      </c>
      <c r="D15" s="256"/>
      <c r="E15" s="256"/>
      <c r="F15" s="256"/>
      <c r="G15" s="256"/>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448</v>
      </c>
      <c r="AH15" s="212"/>
      <c r="AI15" s="212"/>
      <c r="AJ15" s="212"/>
      <c r="AK15" s="212"/>
      <c r="AL15" s="212"/>
      <c r="AM15" s="212"/>
      <c r="AN15" s="212"/>
      <c r="AO15" s="212"/>
      <c r="AP15" s="212"/>
      <c r="AQ15" s="212"/>
      <c r="AR15" s="212"/>
      <c r="AS15" s="212"/>
      <c r="AT15" s="212"/>
      <c r="AU15" s="212"/>
      <c r="AV15" s="212"/>
      <c r="AW15" s="212"/>
      <c r="AX15" s="212"/>
      <c r="AY15" s="212"/>
      <c r="AZ15" s="212"/>
      <c r="BA15" s="243"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2"/>
      <c r="BC15" s="212"/>
      <c r="BD15" s="212"/>
      <c r="BE15" s="212"/>
      <c r="BF15" s="212"/>
      <c r="BG15" s="212"/>
      <c r="BH15" s="212"/>
    </row>
    <row r="16" spans="1:60" outlineLevel="1" x14ac:dyDescent="0.2">
      <c r="A16" s="236">
        <v>4</v>
      </c>
      <c r="B16" s="237" t="s">
        <v>2733</v>
      </c>
      <c r="C16" s="247" t="s">
        <v>2734</v>
      </c>
      <c r="D16" s="238" t="s">
        <v>445</v>
      </c>
      <c r="E16" s="239">
        <v>46</v>
      </c>
      <c r="F16" s="240"/>
      <c r="G16" s="241">
        <f>ROUND(E16*F16,2)</f>
        <v>0</v>
      </c>
      <c r="H16" s="240"/>
      <c r="I16" s="241">
        <f>ROUND(E16*H16,2)</f>
        <v>0</v>
      </c>
      <c r="J16" s="240"/>
      <c r="K16" s="241">
        <f>ROUND(E16*J16,2)</f>
        <v>0</v>
      </c>
      <c r="L16" s="241">
        <v>21</v>
      </c>
      <c r="M16" s="241">
        <f>G16*(1+L16/100)</f>
        <v>0</v>
      </c>
      <c r="N16" s="239">
        <v>0</v>
      </c>
      <c r="O16" s="239">
        <f>ROUND(E16*N16,2)</f>
        <v>0</v>
      </c>
      <c r="P16" s="239">
        <v>0</v>
      </c>
      <c r="Q16" s="239">
        <f>ROUND(E16*P16,2)</f>
        <v>0</v>
      </c>
      <c r="R16" s="241" t="s">
        <v>446</v>
      </c>
      <c r="S16" s="241" t="s">
        <v>280</v>
      </c>
      <c r="T16" s="242" t="s">
        <v>441</v>
      </c>
      <c r="U16" s="222">
        <v>8.4000000000000005E-2</v>
      </c>
      <c r="V16" s="222">
        <f>ROUND(E16*U16,2)</f>
        <v>3.86</v>
      </c>
      <c r="W16" s="222"/>
      <c r="X16" s="222" t="s">
        <v>399</v>
      </c>
      <c r="Y16" s="222" t="s">
        <v>283</v>
      </c>
      <c r="Z16" s="212"/>
      <c r="AA16" s="212"/>
      <c r="AB16" s="212"/>
      <c r="AC16" s="212"/>
      <c r="AD16" s="212"/>
      <c r="AE16" s="212"/>
      <c r="AF16" s="212"/>
      <c r="AG16" s="212" t="s">
        <v>400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33.75" outlineLevel="2" x14ac:dyDescent="0.2">
      <c r="A17" s="219"/>
      <c r="B17" s="220"/>
      <c r="C17" s="264" t="s">
        <v>2140</v>
      </c>
      <c r="D17" s="256"/>
      <c r="E17" s="256"/>
      <c r="F17" s="256"/>
      <c r="G17" s="256"/>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448</v>
      </c>
      <c r="AH17" s="212"/>
      <c r="AI17" s="212"/>
      <c r="AJ17" s="212"/>
      <c r="AK17" s="212"/>
      <c r="AL17" s="212"/>
      <c r="AM17" s="212"/>
      <c r="AN17" s="212"/>
      <c r="AO17" s="212"/>
      <c r="AP17" s="212"/>
      <c r="AQ17" s="212"/>
      <c r="AR17" s="212"/>
      <c r="AS17" s="212"/>
      <c r="AT17" s="212"/>
      <c r="AU17" s="212"/>
      <c r="AV17" s="212"/>
      <c r="AW17" s="212"/>
      <c r="AX17" s="212"/>
      <c r="AY17" s="212"/>
      <c r="AZ17" s="212"/>
      <c r="BA17" s="243" t="str">
        <f>C17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7" s="212"/>
      <c r="BC17" s="212"/>
      <c r="BD17" s="212"/>
      <c r="BE17" s="212"/>
      <c r="BF17" s="212"/>
      <c r="BG17" s="212"/>
      <c r="BH17" s="212"/>
    </row>
    <row r="18" spans="1:60" ht="22.5" outlineLevel="1" x14ac:dyDescent="0.2">
      <c r="A18" s="236">
        <v>5</v>
      </c>
      <c r="B18" s="237" t="s">
        <v>2735</v>
      </c>
      <c r="C18" s="247" t="s">
        <v>2736</v>
      </c>
      <c r="D18" s="238" t="s">
        <v>439</v>
      </c>
      <c r="E18" s="239">
        <v>24</v>
      </c>
      <c r="F18" s="240"/>
      <c r="G18" s="241">
        <f>ROUND(E18*F18,2)</f>
        <v>0</v>
      </c>
      <c r="H18" s="240"/>
      <c r="I18" s="241">
        <f>ROUND(E18*H18,2)</f>
        <v>0</v>
      </c>
      <c r="J18" s="240"/>
      <c r="K18" s="241">
        <f>ROUND(E18*J18,2)</f>
        <v>0</v>
      </c>
      <c r="L18" s="241">
        <v>21</v>
      </c>
      <c r="M18" s="241">
        <f>G18*(1+L18/100)</f>
        <v>0</v>
      </c>
      <c r="N18" s="239">
        <v>9.8999999999999999E-4</v>
      </c>
      <c r="O18" s="239">
        <f>ROUND(E18*N18,2)</f>
        <v>0.02</v>
      </c>
      <c r="P18" s="239">
        <v>0</v>
      </c>
      <c r="Q18" s="239">
        <f>ROUND(E18*P18,2)</f>
        <v>0</v>
      </c>
      <c r="R18" s="241" t="s">
        <v>446</v>
      </c>
      <c r="S18" s="241" t="s">
        <v>280</v>
      </c>
      <c r="T18" s="242" t="s">
        <v>441</v>
      </c>
      <c r="U18" s="222">
        <v>0.23599999999999999</v>
      </c>
      <c r="V18" s="222">
        <f>ROUND(E18*U18,2)</f>
        <v>5.66</v>
      </c>
      <c r="W18" s="222"/>
      <c r="X18" s="222" t="s">
        <v>399</v>
      </c>
      <c r="Y18" s="222" t="s">
        <v>283</v>
      </c>
      <c r="Z18" s="212"/>
      <c r="AA18" s="212"/>
      <c r="AB18" s="212"/>
      <c r="AC18" s="212"/>
      <c r="AD18" s="212"/>
      <c r="AE18" s="212"/>
      <c r="AF18" s="212"/>
      <c r="AG18" s="212" t="s">
        <v>400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64" t="s">
        <v>2737</v>
      </c>
      <c r="D19" s="256"/>
      <c r="E19" s="256"/>
      <c r="F19" s="256"/>
      <c r="G19" s="256"/>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448</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1" x14ac:dyDescent="0.2">
      <c r="A20" s="236">
        <v>6</v>
      </c>
      <c r="B20" s="237" t="s">
        <v>2738</v>
      </c>
      <c r="C20" s="247" t="s">
        <v>2739</v>
      </c>
      <c r="D20" s="238" t="s">
        <v>439</v>
      </c>
      <c r="E20" s="239">
        <v>84</v>
      </c>
      <c r="F20" s="240"/>
      <c r="G20" s="241">
        <f>ROUND(E20*F20,2)</f>
        <v>0</v>
      </c>
      <c r="H20" s="240"/>
      <c r="I20" s="241">
        <f>ROUND(E20*H20,2)</f>
        <v>0</v>
      </c>
      <c r="J20" s="240"/>
      <c r="K20" s="241">
        <f>ROUND(E20*J20,2)</f>
        <v>0</v>
      </c>
      <c r="L20" s="241">
        <v>21</v>
      </c>
      <c r="M20" s="241">
        <f>G20*(1+L20/100)</f>
        <v>0</v>
      </c>
      <c r="N20" s="239">
        <v>8.5999999999999998E-4</v>
      </c>
      <c r="O20" s="239">
        <f>ROUND(E20*N20,2)</f>
        <v>7.0000000000000007E-2</v>
      </c>
      <c r="P20" s="239">
        <v>0</v>
      </c>
      <c r="Q20" s="239">
        <f>ROUND(E20*P20,2)</f>
        <v>0</v>
      </c>
      <c r="R20" s="241" t="s">
        <v>446</v>
      </c>
      <c r="S20" s="241" t="s">
        <v>280</v>
      </c>
      <c r="T20" s="242" t="s">
        <v>441</v>
      </c>
      <c r="U20" s="222">
        <v>0.47899999999999998</v>
      </c>
      <c r="V20" s="222">
        <f>ROUND(E20*U20,2)</f>
        <v>40.24</v>
      </c>
      <c r="W20" s="222"/>
      <c r="X20" s="222" t="s">
        <v>399</v>
      </c>
      <c r="Y20" s="222" t="s">
        <v>283</v>
      </c>
      <c r="Z20" s="212"/>
      <c r="AA20" s="212"/>
      <c r="AB20" s="212"/>
      <c r="AC20" s="212"/>
      <c r="AD20" s="212"/>
      <c r="AE20" s="212"/>
      <c r="AF20" s="212"/>
      <c r="AG20" s="212" t="s">
        <v>400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2" x14ac:dyDescent="0.2">
      <c r="A21" s="219"/>
      <c r="B21" s="220"/>
      <c r="C21" s="264" t="s">
        <v>2737</v>
      </c>
      <c r="D21" s="256"/>
      <c r="E21" s="256"/>
      <c r="F21" s="256"/>
      <c r="G21" s="256"/>
      <c r="H21" s="222"/>
      <c r="I21" s="222"/>
      <c r="J21" s="222"/>
      <c r="K21" s="222"/>
      <c r="L21" s="222"/>
      <c r="M21" s="222"/>
      <c r="N21" s="221"/>
      <c r="O21" s="221"/>
      <c r="P21" s="221"/>
      <c r="Q21" s="221"/>
      <c r="R21" s="222"/>
      <c r="S21" s="222"/>
      <c r="T21" s="222"/>
      <c r="U21" s="222"/>
      <c r="V21" s="222"/>
      <c r="W21" s="222"/>
      <c r="X21" s="222"/>
      <c r="Y21" s="222"/>
      <c r="Z21" s="212"/>
      <c r="AA21" s="212"/>
      <c r="AB21" s="212"/>
      <c r="AC21" s="212"/>
      <c r="AD21" s="212"/>
      <c r="AE21" s="212"/>
      <c r="AF21" s="212"/>
      <c r="AG21" s="212" t="s">
        <v>448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6">
        <v>7</v>
      </c>
      <c r="B22" s="237" t="s">
        <v>2740</v>
      </c>
      <c r="C22" s="247" t="s">
        <v>2741</v>
      </c>
      <c r="D22" s="238" t="s">
        <v>439</v>
      </c>
      <c r="E22" s="239">
        <v>24</v>
      </c>
      <c r="F22" s="240"/>
      <c r="G22" s="241">
        <f>ROUND(E22*F22,2)</f>
        <v>0</v>
      </c>
      <c r="H22" s="240"/>
      <c r="I22" s="241">
        <f>ROUND(E22*H22,2)</f>
        <v>0</v>
      </c>
      <c r="J22" s="240"/>
      <c r="K22" s="241">
        <f>ROUND(E22*J22,2)</f>
        <v>0</v>
      </c>
      <c r="L22" s="241">
        <v>21</v>
      </c>
      <c r="M22" s="241">
        <f>G22*(1+L22/100)</f>
        <v>0</v>
      </c>
      <c r="N22" s="239">
        <v>0</v>
      </c>
      <c r="O22" s="239">
        <f>ROUND(E22*N22,2)</f>
        <v>0</v>
      </c>
      <c r="P22" s="239">
        <v>0</v>
      </c>
      <c r="Q22" s="239">
        <f>ROUND(E22*P22,2)</f>
        <v>0</v>
      </c>
      <c r="R22" s="241" t="s">
        <v>446</v>
      </c>
      <c r="S22" s="241" t="s">
        <v>280</v>
      </c>
      <c r="T22" s="242" t="s">
        <v>441</v>
      </c>
      <c r="U22" s="222">
        <v>7.0000000000000007E-2</v>
      </c>
      <c r="V22" s="222">
        <f>ROUND(E22*U22,2)</f>
        <v>1.68</v>
      </c>
      <c r="W22" s="222"/>
      <c r="X22" s="222" t="s">
        <v>399</v>
      </c>
      <c r="Y22" s="222" t="s">
        <v>283</v>
      </c>
      <c r="Z22" s="212"/>
      <c r="AA22" s="212"/>
      <c r="AB22" s="212"/>
      <c r="AC22" s="212"/>
      <c r="AD22" s="212"/>
      <c r="AE22" s="212"/>
      <c r="AF22" s="212"/>
      <c r="AG22" s="212" t="s">
        <v>400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4" t="s">
        <v>2742</v>
      </c>
      <c r="D23" s="256"/>
      <c r="E23" s="256"/>
      <c r="F23" s="256"/>
      <c r="G23" s="256"/>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448</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6">
        <v>8</v>
      </c>
      <c r="B24" s="237" t="s">
        <v>2743</v>
      </c>
      <c r="C24" s="247" t="s">
        <v>2744</v>
      </c>
      <c r="D24" s="238" t="s">
        <v>439</v>
      </c>
      <c r="E24" s="239">
        <v>84</v>
      </c>
      <c r="F24" s="240"/>
      <c r="G24" s="241">
        <f>ROUND(E24*F24,2)</f>
        <v>0</v>
      </c>
      <c r="H24" s="240"/>
      <c r="I24" s="241">
        <f>ROUND(E24*H24,2)</f>
        <v>0</v>
      </c>
      <c r="J24" s="240"/>
      <c r="K24" s="241">
        <f>ROUND(E24*J24,2)</f>
        <v>0</v>
      </c>
      <c r="L24" s="241">
        <v>21</v>
      </c>
      <c r="M24" s="241">
        <f>G24*(1+L24/100)</f>
        <v>0</v>
      </c>
      <c r="N24" s="239">
        <v>0</v>
      </c>
      <c r="O24" s="239">
        <f>ROUND(E24*N24,2)</f>
        <v>0</v>
      </c>
      <c r="P24" s="239">
        <v>0</v>
      </c>
      <c r="Q24" s="239">
        <f>ROUND(E24*P24,2)</f>
        <v>0</v>
      </c>
      <c r="R24" s="241" t="s">
        <v>446</v>
      </c>
      <c r="S24" s="241" t="s">
        <v>280</v>
      </c>
      <c r="T24" s="242" t="s">
        <v>441</v>
      </c>
      <c r="U24" s="222">
        <v>0.32700000000000001</v>
      </c>
      <c r="V24" s="222">
        <f>ROUND(E24*U24,2)</f>
        <v>27.47</v>
      </c>
      <c r="W24" s="222"/>
      <c r="X24" s="222" t="s">
        <v>399</v>
      </c>
      <c r="Y24" s="222" t="s">
        <v>283</v>
      </c>
      <c r="Z24" s="212"/>
      <c r="AA24" s="212"/>
      <c r="AB24" s="212"/>
      <c r="AC24" s="212"/>
      <c r="AD24" s="212"/>
      <c r="AE24" s="212"/>
      <c r="AF24" s="212"/>
      <c r="AG24" s="212" t="s">
        <v>400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64" t="s">
        <v>2742</v>
      </c>
      <c r="D25" s="256"/>
      <c r="E25" s="256"/>
      <c r="F25" s="256"/>
      <c r="G25" s="256"/>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448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36">
        <v>9</v>
      </c>
      <c r="B26" s="237" t="s">
        <v>2142</v>
      </c>
      <c r="C26" s="247" t="s">
        <v>2143</v>
      </c>
      <c r="D26" s="238" t="s">
        <v>445</v>
      </c>
      <c r="E26" s="239">
        <v>9</v>
      </c>
      <c r="F26" s="240"/>
      <c r="G26" s="241">
        <f>ROUND(E26*F26,2)</f>
        <v>0</v>
      </c>
      <c r="H26" s="240"/>
      <c r="I26" s="241">
        <f>ROUND(E26*H26,2)</f>
        <v>0</v>
      </c>
      <c r="J26" s="240"/>
      <c r="K26" s="241">
        <f>ROUND(E26*J26,2)</f>
        <v>0</v>
      </c>
      <c r="L26" s="241">
        <v>21</v>
      </c>
      <c r="M26" s="241">
        <f>G26*(1+L26/100)</f>
        <v>0</v>
      </c>
      <c r="N26" s="239">
        <v>0</v>
      </c>
      <c r="O26" s="239">
        <f>ROUND(E26*N26,2)</f>
        <v>0</v>
      </c>
      <c r="P26" s="239">
        <v>0</v>
      </c>
      <c r="Q26" s="239">
        <f>ROUND(E26*P26,2)</f>
        <v>0</v>
      </c>
      <c r="R26" s="241" t="s">
        <v>446</v>
      </c>
      <c r="S26" s="241" t="s">
        <v>280</v>
      </c>
      <c r="T26" s="242" t="s">
        <v>441</v>
      </c>
      <c r="U26" s="222">
        <v>0.34499999999999997</v>
      </c>
      <c r="V26" s="222">
        <f>ROUND(E26*U26,2)</f>
        <v>3.11</v>
      </c>
      <c r="W26" s="222"/>
      <c r="X26" s="222" t="s">
        <v>399</v>
      </c>
      <c r="Y26" s="222" t="s">
        <v>283</v>
      </c>
      <c r="Z26" s="212"/>
      <c r="AA26" s="212"/>
      <c r="AB26" s="212"/>
      <c r="AC26" s="212"/>
      <c r="AD26" s="212"/>
      <c r="AE26" s="212"/>
      <c r="AF26" s="212"/>
      <c r="AG26" s="212" t="s">
        <v>400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64" t="s">
        <v>2144</v>
      </c>
      <c r="D27" s="256"/>
      <c r="E27" s="256"/>
      <c r="F27" s="256"/>
      <c r="G27" s="256"/>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448</v>
      </c>
      <c r="AH27" s="212"/>
      <c r="AI27" s="212"/>
      <c r="AJ27" s="212"/>
      <c r="AK27" s="212"/>
      <c r="AL27" s="212"/>
      <c r="AM27" s="212"/>
      <c r="AN27" s="212"/>
      <c r="AO27" s="212"/>
      <c r="AP27" s="212"/>
      <c r="AQ27" s="212"/>
      <c r="AR27" s="212"/>
      <c r="AS27" s="212"/>
      <c r="AT27" s="212"/>
      <c r="AU27" s="212"/>
      <c r="AV27" s="212"/>
      <c r="AW27" s="212"/>
      <c r="AX27" s="212"/>
      <c r="AY27" s="212"/>
      <c r="AZ27" s="212"/>
      <c r="BA27" s="243" t="str">
        <f>C27</f>
        <v>bez naložení do dopravní nádoby, ale s vyprázdněním dopravní nádoby na hromadu nebo na dopravní prostředek,</v>
      </c>
      <c r="BB27" s="212"/>
      <c r="BC27" s="212"/>
      <c r="BD27" s="212"/>
      <c r="BE27" s="212"/>
      <c r="BF27" s="212"/>
      <c r="BG27" s="212"/>
      <c r="BH27" s="212"/>
    </row>
    <row r="28" spans="1:60" outlineLevel="1" x14ac:dyDescent="0.2">
      <c r="A28" s="236">
        <v>10</v>
      </c>
      <c r="B28" s="237" t="s">
        <v>2745</v>
      </c>
      <c r="C28" s="247" t="s">
        <v>2746</v>
      </c>
      <c r="D28" s="238" t="s">
        <v>445</v>
      </c>
      <c r="E28" s="239">
        <v>46</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446</v>
      </c>
      <c r="S28" s="241" t="s">
        <v>280</v>
      </c>
      <c r="T28" s="242" t="s">
        <v>441</v>
      </c>
      <c r="U28" s="222">
        <v>0.51900000000000002</v>
      </c>
      <c r="V28" s="222">
        <f>ROUND(E28*U28,2)</f>
        <v>23.87</v>
      </c>
      <c r="W28" s="222"/>
      <c r="X28" s="222" t="s">
        <v>399</v>
      </c>
      <c r="Y28" s="222" t="s">
        <v>283</v>
      </c>
      <c r="Z28" s="212"/>
      <c r="AA28" s="212"/>
      <c r="AB28" s="212"/>
      <c r="AC28" s="212"/>
      <c r="AD28" s="212"/>
      <c r="AE28" s="212"/>
      <c r="AF28" s="212"/>
      <c r="AG28" s="212" t="s">
        <v>400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4" t="s">
        <v>2144</v>
      </c>
      <c r="D29" s="256"/>
      <c r="E29" s="256"/>
      <c r="F29" s="256"/>
      <c r="G29" s="256"/>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448</v>
      </c>
      <c r="AH29" s="212"/>
      <c r="AI29" s="212"/>
      <c r="AJ29" s="212"/>
      <c r="AK29" s="212"/>
      <c r="AL29" s="212"/>
      <c r="AM29" s="212"/>
      <c r="AN29" s="212"/>
      <c r="AO29" s="212"/>
      <c r="AP29" s="212"/>
      <c r="AQ29" s="212"/>
      <c r="AR29" s="212"/>
      <c r="AS29" s="212"/>
      <c r="AT29" s="212"/>
      <c r="AU29" s="212"/>
      <c r="AV29" s="212"/>
      <c r="AW29" s="212"/>
      <c r="AX29" s="212"/>
      <c r="AY29" s="212"/>
      <c r="AZ29" s="212"/>
      <c r="BA29" s="243" t="str">
        <f>C29</f>
        <v>bez naložení do dopravní nádoby, ale s vyprázdněním dopravní nádoby na hromadu nebo na dopravní prostředek,</v>
      </c>
      <c r="BB29" s="212"/>
      <c r="BC29" s="212"/>
      <c r="BD29" s="212"/>
      <c r="BE29" s="212"/>
      <c r="BF29" s="212"/>
      <c r="BG29" s="212"/>
      <c r="BH29" s="212"/>
    </row>
    <row r="30" spans="1:60" outlineLevel="1" x14ac:dyDescent="0.2">
      <c r="A30" s="236">
        <v>11</v>
      </c>
      <c r="B30" s="237" t="s">
        <v>2747</v>
      </c>
      <c r="C30" s="247" t="s">
        <v>2748</v>
      </c>
      <c r="D30" s="238" t="s">
        <v>445</v>
      </c>
      <c r="E30" s="239">
        <v>10</v>
      </c>
      <c r="F30" s="240"/>
      <c r="G30" s="241">
        <f>ROUND(E30*F30,2)</f>
        <v>0</v>
      </c>
      <c r="H30" s="240"/>
      <c r="I30" s="241">
        <f>ROUND(E30*H30,2)</f>
        <v>0</v>
      </c>
      <c r="J30" s="240"/>
      <c r="K30" s="241">
        <f>ROUND(E30*J30,2)</f>
        <v>0</v>
      </c>
      <c r="L30" s="241">
        <v>21</v>
      </c>
      <c r="M30" s="241">
        <f>G30*(1+L30/100)</f>
        <v>0</v>
      </c>
      <c r="N30" s="239">
        <v>0</v>
      </c>
      <c r="O30" s="239">
        <f>ROUND(E30*N30,2)</f>
        <v>0</v>
      </c>
      <c r="P30" s="239">
        <v>0</v>
      </c>
      <c r="Q30" s="239">
        <f>ROUND(E30*P30,2)</f>
        <v>0</v>
      </c>
      <c r="R30" s="241" t="s">
        <v>446</v>
      </c>
      <c r="S30" s="241" t="s">
        <v>280</v>
      </c>
      <c r="T30" s="242" t="s">
        <v>441</v>
      </c>
      <c r="U30" s="222">
        <v>8.6999999999999994E-2</v>
      </c>
      <c r="V30" s="222">
        <f>ROUND(E30*U30,2)</f>
        <v>0.87</v>
      </c>
      <c r="W30" s="222"/>
      <c r="X30" s="222" t="s">
        <v>399</v>
      </c>
      <c r="Y30" s="222" t="s">
        <v>283</v>
      </c>
      <c r="Z30" s="212"/>
      <c r="AA30" s="212"/>
      <c r="AB30" s="212"/>
      <c r="AC30" s="212"/>
      <c r="AD30" s="212"/>
      <c r="AE30" s="212"/>
      <c r="AF30" s="212"/>
      <c r="AG30" s="212" t="s">
        <v>400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64" t="s">
        <v>455</v>
      </c>
      <c r="D31" s="256"/>
      <c r="E31" s="256"/>
      <c r="F31" s="256"/>
      <c r="G31" s="256"/>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448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6">
        <v>12</v>
      </c>
      <c r="B32" s="237" t="s">
        <v>453</v>
      </c>
      <c r="C32" s="247" t="s">
        <v>454</v>
      </c>
      <c r="D32" s="238" t="s">
        <v>445</v>
      </c>
      <c r="E32" s="239">
        <v>18.600000000000001</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t="s">
        <v>446</v>
      </c>
      <c r="S32" s="241" t="s">
        <v>280</v>
      </c>
      <c r="T32" s="242" t="s">
        <v>441</v>
      </c>
      <c r="U32" s="222">
        <v>1.0999999999999999E-2</v>
      </c>
      <c r="V32" s="222">
        <f>ROUND(E32*U32,2)</f>
        <v>0.2</v>
      </c>
      <c r="W32" s="222"/>
      <c r="X32" s="222" t="s">
        <v>399</v>
      </c>
      <c r="Y32" s="222" t="s">
        <v>283</v>
      </c>
      <c r="Z32" s="212"/>
      <c r="AA32" s="212"/>
      <c r="AB32" s="212"/>
      <c r="AC32" s="212"/>
      <c r="AD32" s="212"/>
      <c r="AE32" s="212"/>
      <c r="AF32" s="212"/>
      <c r="AG32" s="212" t="s">
        <v>400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4" t="s">
        <v>455</v>
      </c>
      <c r="D33" s="256"/>
      <c r="E33" s="256"/>
      <c r="F33" s="256"/>
      <c r="G33" s="256"/>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448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49" t="s">
        <v>2749</v>
      </c>
      <c r="D34" s="226"/>
      <c r="E34" s="227">
        <v>18.600000000000001</v>
      </c>
      <c r="F34" s="222"/>
      <c r="G34" s="222"/>
      <c r="H34" s="222"/>
      <c r="I34" s="222"/>
      <c r="J34" s="222"/>
      <c r="K34" s="222"/>
      <c r="L34" s="222"/>
      <c r="M34" s="222"/>
      <c r="N34" s="221"/>
      <c r="O34" s="221"/>
      <c r="P34" s="221"/>
      <c r="Q34" s="221"/>
      <c r="R34" s="222"/>
      <c r="S34" s="222"/>
      <c r="T34" s="222"/>
      <c r="U34" s="222"/>
      <c r="V34" s="222"/>
      <c r="W34" s="222"/>
      <c r="X34" s="222"/>
      <c r="Y34" s="222"/>
      <c r="Z34" s="212"/>
      <c r="AA34" s="212"/>
      <c r="AB34" s="212"/>
      <c r="AC34" s="212"/>
      <c r="AD34" s="212"/>
      <c r="AE34" s="212"/>
      <c r="AF34" s="212"/>
      <c r="AG34" s="212" t="s">
        <v>288</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22.5" outlineLevel="1" x14ac:dyDescent="0.2">
      <c r="A35" s="257">
        <v>13</v>
      </c>
      <c r="B35" s="258" t="s">
        <v>2750</v>
      </c>
      <c r="C35" s="265" t="s">
        <v>2751</v>
      </c>
      <c r="D35" s="259" t="s">
        <v>445</v>
      </c>
      <c r="E35" s="260">
        <v>18.600000000000001</v>
      </c>
      <c r="F35" s="261"/>
      <c r="G35" s="262">
        <f>ROUND(E35*F35,2)</f>
        <v>0</v>
      </c>
      <c r="H35" s="261"/>
      <c r="I35" s="262">
        <f>ROUND(E35*H35,2)</f>
        <v>0</v>
      </c>
      <c r="J35" s="261"/>
      <c r="K35" s="262">
        <f>ROUND(E35*J35,2)</f>
        <v>0</v>
      </c>
      <c r="L35" s="262">
        <v>21</v>
      </c>
      <c r="M35" s="262">
        <f>G35*(1+L35/100)</f>
        <v>0</v>
      </c>
      <c r="N35" s="260">
        <v>0</v>
      </c>
      <c r="O35" s="260">
        <f>ROUND(E35*N35,2)</f>
        <v>0</v>
      </c>
      <c r="P35" s="260">
        <v>0</v>
      </c>
      <c r="Q35" s="260">
        <f>ROUND(E35*P35,2)</f>
        <v>0</v>
      </c>
      <c r="R35" s="262" t="s">
        <v>446</v>
      </c>
      <c r="S35" s="262" t="s">
        <v>280</v>
      </c>
      <c r="T35" s="263" t="s">
        <v>441</v>
      </c>
      <c r="U35" s="222">
        <v>0.65200000000000002</v>
      </c>
      <c r="V35" s="222">
        <f>ROUND(E35*U35,2)</f>
        <v>12.13</v>
      </c>
      <c r="W35" s="222"/>
      <c r="X35" s="222" t="s">
        <v>399</v>
      </c>
      <c r="Y35" s="222" t="s">
        <v>283</v>
      </c>
      <c r="Z35" s="212"/>
      <c r="AA35" s="212"/>
      <c r="AB35" s="212"/>
      <c r="AC35" s="212"/>
      <c r="AD35" s="212"/>
      <c r="AE35" s="212"/>
      <c r="AF35" s="212"/>
      <c r="AG35" s="212" t="s">
        <v>400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57">
        <v>14</v>
      </c>
      <c r="B36" s="258" t="s">
        <v>2752</v>
      </c>
      <c r="C36" s="265" t="s">
        <v>2753</v>
      </c>
      <c r="D36" s="259" t="s">
        <v>445</v>
      </c>
      <c r="E36" s="260">
        <v>18.600000000000001</v>
      </c>
      <c r="F36" s="261"/>
      <c r="G36" s="262">
        <f>ROUND(E36*F36,2)</f>
        <v>0</v>
      </c>
      <c r="H36" s="261"/>
      <c r="I36" s="262">
        <f>ROUND(E36*H36,2)</f>
        <v>0</v>
      </c>
      <c r="J36" s="261"/>
      <c r="K36" s="262">
        <f>ROUND(E36*J36,2)</f>
        <v>0</v>
      </c>
      <c r="L36" s="262">
        <v>21</v>
      </c>
      <c r="M36" s="262">
        <f>G36*(1+L36/100)</f>
        <v>0</v>
      </c>
      <c r="N36" s="260">
        <v>0</v>
      </c>
      <c r="O36" s="260">
        <f>ROUND(E36*N36,2)</f>
        <v>0</v>
      </c>
      <c r="P36" s="260">
        <v>0</v>
      </c>
      <c r="Q36" s="260">
        <f>ROUND(E36*P36,2)</f>
        <v>0</v>
      </c>
      <c r="R36" s="262"/>
      <c r="S36" s="262" t="s">
        <v>316</v>
      </c>
      <c r="T36" s="263" t="s">
        <v>281</v>
      </c>
      <c r="U36" s="222">
        <v>8.9999999999999993E-3</v>
      </c>
      <c r="V36" s="222">
        <f>ROUND(E36*U36,2)</f>
        <v>0.17</v>
      </c>
      <c r="W36" s="222"/>
      <c r="X36" s="222" t="s">
        <v>399</v>
      </c>
      <c r="Y36" s="222" t="s">
        <v>283</v>
      </c>
      <c r="Z36" s="212"/>
      <c r="AA36" s="212"/>
      <c r="AB36" s="212"/>
      <c r="AC36" s="212"/>
      <c r="AD36" s="212"/>
      <c r="AE36" s="212"/>
      <c r="AF36" s="212"/>
      <c r="AG36" s="212" t="s">
        <v>400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1" x14ac:dyDescent="0.2">
      <c r="A37" s="236">
        <v>15</v>
      </c>
      <c r="B37" s="237" t="s">
        <v>2147</v>
      </c>
      <c r="C37" s="247" t="s">
        <v>2148</v>
      </c>
      <c r="D37" s="238" t="s">
        <v>445</v>
      </c>
      <c r="E37" s="239">
        <v>36.4</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t="s">
        <v>446</v>
      </c>
      <c r="S37" s="241" t="s">
        <v>280</v>
      </c>
      <c r="T37" s="242" t="s">
        <v>441</v>
      </c>
      <c r="U37" s="222">
        <v>1.1499999999999999</v>
      </c>
      <c r="V37" s="222">
        <f>ROUND(E37*U37,2)</f>
        <v>41.86</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64" t="s">
        <v>464</v>
      </c>
      <c r="D38" s="256"/>
      <c r="E38" s="256"/>
      <c r="F38" s="256"/>
      <c r="G38" s="256"/>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448</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16</v>
      </c>
      <c r="B39" s="237" t="s">
        <v>2754</v>
      </c>
      <c r="C39" s="247" t="s">
        <v>2755</v>
      </c>
      <c r="D39" s="238" t="s">
        <v>445</v>
      </c>
      <c r="E39" s="239">
        <v>7</v>
      </c>
      <c r="F39" s="240"/>
      <c r="G39" s="241">
        <f>ROUND(E39*F39,2)</f>
        <v>0</v>
      </c>
      <c r="H39" s="240"/>
      <c r="I39" s="241">
        <f>ROUND(E39*H39,2)</f>
        <v>0</v>
      </c>
      <c r="J39" s="240"/>
      <c r="K39" s="241">
        <f>ROUND(E39*J39,2)</f>
        <v>0</v>
      </c>
      <c r="L39" s="241">
        <v>21</v>
      </c>
      <c r="M39" s="241">
        <f>G39*(1+L39/100)</f>
        <v>0</v>
      </c>
      <c r="N39" s="239">
        <v>1.7</v>
      </c>
      <c r="O39" s="239">
        <f>ROUND(E39*N39,2)</f>
        <v>11.9</v>
      </c>
      <c r="P39" s="239">
        <v>0</v>
      </c>
      <c r="Q39" s="239">
        <f>ROUND(E39*P39,2)</f>
        <v>0</v>
      </c>
      <c r="R39" s="241" t="s">
        <v>446</v>
      </c>
      <c r="S39" s="241" t="s">
        <v>280</v>
      </c>
      <c r="T39" s="242" t="s">
        <v>441</v>
      </c>
      <c r="U39" s="222">
        <v>1.587</v>
      </c>
      <c r="V39" s="222">
        <f>ROUND(E39*U39,2)</f>
        <v>11.11</v>
      </c>
      <c r="W39" s="222"/>
      <c r="X39" s="222" t="s">
        <v>399</v>
      </c>
      <c r="Y39" s="222" t="s">
        <v>283</v>
      </c>
      <c r="Z39" s="212"/>
      <c r="AA39" s="212"/>
      <c r="AB39" s="212"/>
      <c r="AC39" s="212"/>
      <c r="AD39" s="212"/>
      <c r="AE39" s="212"/>
      <c r="AF39" s="212"/>
      <c r="AG39" s="212" t="s">
        <v>400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2.5" outlineLevel="2" x14ac:dyDescent="0.2">
      <c r="A40" s="219"/>
      <c r="B40" s="220"/>
      <c r="C40" s="264" t="s">
        <v>2756</v>
      </c>
      <c r="D40" s="256"/>
      <c r="E40" s="256"/>
      <c r="F40" s="256"/>
      <c r="G40" s="256"/>
      <c r="H40" s="222"/>
      <c r="I40" s="222"/>
      <c r="J40" s="222"/>
      <c r="K40" s="222"/>
      <c r="L40" s="222"/>
      <c r="M40" s="222"/>
      <c r="N40" s="221"/>
      <c r="O40" s="221"/>
      <c r="P40" s="221"/>
      <c r="Q40" s="221"/>
      <c r="R40" s="222"/>
      <c r="S40" s="222"/>
      <c r="T40" s="222"/>
      <c r="U40" s="222"/>
      <c r="V40" s="222"/>
      <c r="W40" s="222"/>
      <c r="X40" s="222"/>
      <c r="Y40" s="222"/>
      <c r="Z40" s="212"/>
      <c r="AA40" s="212"/>
      <c r="AB40" s="212"/>
      <c r="AC40" s="212"/>
      <c r="AD40" s="212"/>
      <c r="AE40" s="212"/>
      <c r="AF40" s="212"/>
      <c r="AG40" s="212" t="s">
        <v>448</v>
      </c>
      <c r="AH40" s="212"/>
      <c r="AI40" s="212"/>
      <c r="AJ40" s="212"/>
      <c r="AK40" s="212"/>
      <c r="AL40" s="212"/>
      <c r="AM40" s="212"/>
      <c r="AN40" s="212"/>
      <c r="AO40" s="212"/>
      <c r="AP40" s="212"/>
      <c r="AQ40" s="212"/>
      <c r="AR40" s="212"/>
      <c r="AS40" s="212"/>
      <c r="AT40" s="212"/>
      <c r="AU40" s="212"/>
      <c r="AV40" s="212"/>
      <c r="AW40" s="212"/>
      <c r="AX40" s="212"/>
      <c r="AY40" s="212"/>
      <c r="AZ40" s="212"/>
      <c r="BA40" s="243" t="str">
        <f>C40</f>
        <v>sypaninou z vhodných hornin tř. 1 - 4 nebo materiálem připraveným podél výkopu ve vzdálenosti do 3 m od jeho kraje, pro jakoukoliv hloubku výkopu a jakoukoliv míru zhutnění,</v>
      </c>
      <c r="BB40" s="212"/>
      <c r="BC40" s="212"/>
      <c r="BD40" s="212"/>
      <c r="BE40" s="212"/>
      <c r="BF40" s="212"/>
      <c r="BG40" s="212"/>
      <c r="BH40" s="212"/>
    </row>
    <row r="41" spans="1:60" x14ac:dyDescent="0.2">
      <c r="A41" s="229" t="s">
        <v>275</v>
      </c>
      <c r="B41" s="230" t="s">
        <v>67</v>
      </c>
      <c r="C41" s="246" t="s">
        <v>149</v>
      </c>
      <c r="D41" s="231"/>
      <c r="E41" s="232"/>
      <c r="F41" s="233"/>
      <c r="G41" s="233">
        <f>SUMIF(AG42:AG45,"&lt;&gt;NOR",G42:G45)</f>
        <v>0</v>
      </c>
      <c r="H41" s="233"/>
      <c r="I41" s="233">
        <f>SUM(I42:I45)</f>
        <v>0</v>
      </c>
      <c r="J41" s="233"/>
      <c r="K41" s="233">
        <f>SUM(K42:K45)</f>
        <v>0</v>
      </c>
      <c r="L41" s="233"/>
      <c r="M41" s="233">
        <f>SUM(M42:M45)</f>
        <v>0</v>
      </c>
      <c r="N41" s="232"/>
      <c r="O41" s="232">
        <f>SUM(O42:O45)</f>
        <v>6.7799999999999994</v>
      </c>
      <c r="P41" s="232"/>
      <c r="Q41" s="232">
        <f>SUM(Q42:Q45)</f>
        <v>0</v>
      </c>
      <c r="R41" s="233"/>
      <c r="S41" s="233"/>
      <c r="T41" s="234"/>
      <c r="U41" s="228"/>
      <c r="V41" s="228">
        <f>SUM(V42:V45)</f>
        <v>3.9</v>
      </c>
      <c r="W41" s="228"/>
      <c r="X41" s="228"/>
      <c r="Y41" s="228"/>
      <c r="AG41" t="s">
        <v>276</v>
      </c>
    </row>
    <row r="42" spans="1:60" outlineLevel="1" x14ac:dyDescent="0.2">
      <c r="A42" s="236">
        <v>17</v>
      </c>
      <c r="B42" s="237" t="s">
        <v>2757</v>
      </c>
      <c r="C42" s="247" t="s">
        <v>2758</v>
      </c>
      <c r="D42" s="238" t="s">
        <v>445</v>
      </c>
      <c r="E42" s="239">
        <v>1.6</v>
      </c>
      <c r="F42" s="240"/>
      <c r="G42" s="241">
        <f>ROUND(E42*F42,2)</f>
        <v>0</v>
      </c>
      <c r="H42" s="240"/>
      <c r="I42" s="241">
        <f>ROUND(E42*H42,2)</f>
        <v>0</v>
      </c>
      <c r="J42" s="240"/>
      <c r="K42" s="241">
        <f>ROUND(E42*J42,2)</f>
        <v>0</v>
      </c>
      <c r="L42" s="241">
        <v>21</v>
      </c>
      <c r="M42" s="241">
        <f>G42*(1+L42/100)</f>
        <v>0</v>
      </c>
      <c r="N42" s="239">
        <v>1.8907700000000001</v>
      </c>
      <c r="O42" s="239">
        <f>ROUND(E42*N42,2)</f>
        <v>3.03</v>
      </c>
      <c r="P42" s="239">
        <v>0</v>
      </c>
      <c r="Q42" s="239">
        <f>ROUND(E42*P42,2)</f>
        <v>0</v>
      </c>
      <c r="R42" s="241" t="s">
        <v>2407</v>
      </c>
      <c r="S42" s="241" t="s">
        <v>280</v>
      </c>
      <c r="T42" s="242" t="s">
        <v>441</v>
      </c>
      <c r="U42" s="222">
        <v>1.3169999999999999</v>
      </c>
      <c r="V42" s="222">
        <f>ROUND(E42*U42,2)</f>
        <v>2.11</v>
      </c>
      <c r="W42" s="222"/>
      <c r="X42" s="222" t="s">
        <v>399</v>
      </c>
      <c r="Y42" s="222" t="s">
        <v>283</v>
      </c>
      <c r="Z42" s="212"/>
      <c r="AA42" s="212"/>
      <c r="AB42" s="212"/>
      <c r="AC42" s="212"/>
      <c r="AD42" s="212"/>
      <c r="AE42" s="212"/>
      <c r="AF42" s="212"/>
      <c r="AG42" s="212" t="s">
        <v>400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64" t="s">
        <v>2555</v>
      </c>
      <c r="D43" s="256"/>
      <c r="E43" s="256"/>
      <c r="F43" s="256"/>
      <c r="G43" s="256"/>
      <c r="H43" s="222"/>
      <c r="I43" s="222"/>
      <c r="J43" s="222"/>
      <c r="K43" s="222"/>
      <c r="L43" s="222"/>
      <c r="M43" s="222"/>
      <c r="N43" s="221"/>
      <c r="O43" s="221"/>
      <c r="P43" s="221"/>
      <c r="Q43" s="221"/>
      <c r="R43" s="222"/>
      <c r="S43" s="222"/>
      <c r="T43" s="222"/>
      <c r="U43" s="222"/>
      <c r="V43" s="222"/>
      <c r="W43" s="222"/>
      <c r="X43" s="222"/>
      <c r="Y43" s="222"/>
      <c r="Z43" s="212"/>
      <c r="AA43" s="212"/>
      <c r="AB43" s="212"/>
      <c r="AC43" s="212"/>
      <c r="AD43" s="212"/>
      <c r="AE43" s="212"/>
      <c r="AF43" s="212"/>
      <c r="AG43" s="212" t="s">
        <v>448</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1" x14ac:dyDescent="0.2">
      <c r="A44" s="236">
        <v>18</v>
      </c>
      <c r="B44" s="237" t="s">
        <v>2759</v>
      </c>
      <c r="C44" s="247" t="s">
        <v>2760</v>
      </c>
      <c r="D44" s="238" t="s">
        <v>445</v>
      </c>
      <c r="E44" s="239">
        <v>1.5</v>
      </c>
      <c r="F44" s="240"/>
      <c r="G44" s="241">
        <f>ROUND(E44*F44,2)</f>
        <v>0</v>
      </c>
      <c r="H44" s="240"/>
      <c r="I44" s="241">
        <f>ROUND(E44*H44,2)</f>
        <v>0</v>
      </c>
      <c r="J44" s="240"/>
      <c r="K44" s="241">
        <f>ROUND(E44*J44,2)</f>
        <v>0</v>
      </c>
      <c r="L44" s="241">
        <v>21</v>
      </c>
      <c r="M44" s="241">
        <f>G44*(1+L44/100)</f>
        <v>0</v>
      </c>
      <c r="N44" s="239">
        <v>2.5</v>
      </c>
      <c r="O44" s="239">
        <f>ROUND(E44*N44,2)</f>
        <v>3.75</v>
      </c>
      <c r="P44" s="239">
        <v>0</v>
      </c>
      <c r="Q44" s="239">
        <f>ROUND(E44*P44,2)</f>
        <v>0</v>
      </c>
      <c r="R44" s="241" t="s">
        <v>2407</v>
      </c>
      <c r="S44" s="241" t="s">
        <v>280</v>
      </c>
      <c r="T44" s="242" t="s">
        <v>441</v>
      </c>
      <c r="U44" s="222">
        <v>1.1919999999999999</v>
      </c>
      <c r="V44" s="222">
        <f>ROUND(E44*U44,2)</f>
        <v>1.79</v>
      </c>
      <c r="W44" s="222"/>
      <c r="X44" s="222" t="s">
        <v>399</v>
      </c>
      <c r="Y44" s="222" t="s">
        <v>283</v>
      </c>
      <c r="Z44" s="212"/>
      <c r="AA44" s="212"/>
      <c r="AB44" s="212"/>
      <c r="AC44" s="212"/>
      <c r="AD44" s="212"/>
      <c r="AE44" s="212"/>
      <c r="AF44" s="212"/>
      <c r="AG44" s="212" t="s">
        <v>400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64" t="s">
        <v>2761</v>
      </c>
      <c r="D45" s="256"/>
      <c r="E45" s="256"/>
      <c r="F45" s="256"/>
      <c r="G45" s="256"/>
      <c r="H45" s="222"/>
      <c r="I45" s="222"/>
      <c r="J45" s="222"/>
      <c r="K45" s="222"/>
      <c r="L45" s="222"/>
      <c r="M45" s="222"/>
      <c r="N45" s="221"/>
      <c r="O45" s="221"/>
      <c r="P45" s="221"/>
      <c r="Q45" s="221"/>
      <c r="R45" s="222"/>
      <c r="S45" s="222"/>
      <c r="T45" s="222"/>
      <c r="U45" s="222"/>
      <c r="V45" s="222"/>
      <c r="W45" s="222"/>
      <c r="X45" s="222"/>
      <c r="Y45" s="222"/>
      <c r="Z45" s="212"/>
      <c r="AA45" s="212"/>
      <c r="AB45" s="212"/>
      <c r="AC45" s="212"/>
      <c r="AD45" s="212"/>
      <c r="AE45" s="212"/>
      <c r="AF45" s="212"/>
      <c r="AG45" s="212" t="s">
        <v>448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x14ac:dyDescent="0.2">
      <c r="A46" s="229" t="s">
        <v>275</v>
      </c>
      <c r="B46" s="230" t="s">
        <v>162</v>
      </c>
      <c r="C46" s="246" t="s">
        <v>163</v>
      </c>
      <c r="D46" s="231"/>
      <c r="E46" s="232"/>
      <c r="F46" s="233"/>
      <c r="G46" s="233">
        <f>SUMIF(AG47:AG79,"&lt;&gt;NOR",G47:G79)</f>
        <v>0</v>
      </c>
      <c r="H46" s="233"/>
      <c r="I46" s="233">
        <f>SUM(I47:I79)</f>
        <v>0</v>
      </c>
      <c r="J46" s="233"/>
      <c r="K46" s="233">
        <f>SUM(K47:K79)</f>
        <v>0</v>
      </c>
      <c r="L46" s="233"/>
      <c r="M46" s="233">
        <f>SUM(M47:M79)</f>
        <v>0</v>
      </c>
      <c r="N46" s="232"/>
      <c r="O46" s="232">
        <f>SUM(O47:O79)</f>
        <v>1.35</v>
      </c>
      <c r="P46" s="232"/>
      <c r="Q46" s="232">
        <f>SUM(Q47:Q79)</f>
        <v>0</v>
      </c>
      <c r="R46" s="233"/>
      <c r="S46" s="233"/>
      <c r="T46" s="234"/>
      <c r="U46" s="228"/>
      <c r="V46" s="228">
        <f>SUM(V47:V79)</f>
        <v>25.849999999999998</v>
      </c>
      <c r="W46" s="228"/>
      <c r="X46" s="228"/>
      <c r="Y46" s="228"/>
      <c r="AG46" t="s">
        <v>276</v>
      </c>
    </row>
    <row r="47" spans="1:60" outlineLevel="1" x14ac:dyDescent="0.2">
      <c r="A47" s="236">
        <v>19</v>
      </c>
      <c r="B47" s="237" t="s">
        <v>2762</v>
      </c>
      <c r="C47" s="247" t="s">
        <v>2763</v>
      </c>
      <c r="D47" s="238" t="s">
        <v>564</v>
      </c>
      <c r="E47" s="239">
        <v>31</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t="s">
        <v>2407</v>
      </c>
      <c r="S47" s="241" t="s">
        <v>280</v>
      </c>
      <c r="T47" s="242" t="s">
        <v>441</v>
      </c>
      <c r="U47" s="222">
        <v>6.6000000000000003E-2</v>
      </c>
      <c r="V47" s="222">
        <f>ROUND(E47*U47,2)</f>
        <v>2.0499999999999998</v>
      </c>
      <c r="W47" s="222"/>
      <c r="X47" s="222" t="s">
        <v>399</v>
      </c>
      <c r="Y47" s="222" t="s">
        <v>283</v>
      </c>
      <c r="Z47" s="212"/>
      <c r="AA47" s="212"/>
      <c r="AB47" s="212"/>
      <c r="AC47" s="212"/>
      <c r="AD47" s="212"/>
      <c r="AE47" s="212"/>
      <c r="AF47" s="212"/>
      <c r="AG47" s="212" t="s">
        <v>400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64" t="s">
        <v>2764</v>
      </c>
      <c r="D48" s="256"/>
      <c r="E48" s="256"/>
      <c r="F48" s="256"/>
      <c r="G48" s="256"/>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448</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20</v>
      </c>
      <c r="B49" s="237" t="s">
        <v>2762</v>
      </c>
      <c r="C49" s="247" t="s">
        <v>2763</v>
      </c>
      <c r="D49" s="238" t="s">
        <v>564</v>
      </c>
      <c r="E49" s="239">
        <v>31</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t="s">
        <v>2407</v>
      </c>
      <c r="S49" s="241" t="s">
        <v>280</v>
      </c>
      <c r="T49" s="242" t="s">
        <v>441</v>
      </c>
      <c r="U49" s="222">
        <v>6.6000000000000003E-2</v>
      </c>
      <c r="V49" s="222">
        <f>ROUND(E49*U49,2)</f>
        <v>2.0499999999999998</v>
      </c>
      <c r="W49" s="222"/>
      <c r="X49" s="222" t="s">
        <v>399</v>
      </c>
      <c r="Y49" s="222" t="s">
        <v>283</v>
      </c>
      <c r="Z49" s="212"/>
      <c r="AA49" s="212"/>
      <c r="AB49" s="212"/>
      <c r="AC49" s="212"/>
      <c r="AD49" s="212"/>
      <c r="AE49" s="212"/>
      <c r="AF49" s="212"/>
      <c r="AG49" s="212" t="s">
        <v>400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64" t="s">
        <v>2764</v>
      </c>
      <c r="D50" s="256"/>
      <c r="E50" s="256"/>
      <c r="F50" s="256"/>
      <c r="G50" s="256"/>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448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36">
        <v>21</v>
      </c>
      <c r="B51" s="237" t="s">
        <v>2765</v>
      </c>
      <c r="C51" s="247" t="s">
        <v>2766</v>
      </c>
      <c r="D51" s="238" t="s">
        <v>492</v>
      </c>
      <c r="E51" s="239">
        <v>6</v>
      </c>
      <c r="F51" s="240"/>
      <c r="G51" s="241">
        <f>ROUND(E51*F51,2)</f>
        <v>0</v>
      </c>
      <c r="H51" s="240"/>
      <c r="I51" s="241">
        <f>ROUND(E51*H51,2)</f>
        <v>0</v>
      </c>
      <c r="J51" s="240"/>
      <c r="K51" s="241">
        <f>ROUND(E51*J51,2)</f>
        <v>0</v>
      </c>
      <c r="L51" s="241">
        <v>21</v>
      </c>
      <c r="M51" s="241">
        <f>G51*(1+L51/100)</f>
        <v>0</v>
      </c>
      <c r="N51" s="239">
        <v>5.0000000000000002E-5</v>
      </c>
      <c r="O51" s="239">
        <f>ROUND(E51*N51,2)</f>
        <v>0</v>
      </c>
      <c r="P51" s="239">
        <v>0</v>
      </c>
      <c r="Q51" s="239">
        <f>ROUND(E51*P51,2)</f>
        <v>0</v>
      </c>
      <c r="R51" s="241" t="s">
        <v>2407</v>
      </c>
      <c r="S51" s="241" t="s">
        <v>280</v>
      </c>
      <c r="T51" s="242" t="s">
        <v>441</v>
      </c>
      <c r="U51" s="222">
        <v>0.42</v>
      </c>
      <c r="V51" s="222">
        <f>ROUND(E51*U51,2)</f>
        <v>2.52</v>
      </c>
      <c r="W51" s="222"/>
      <c r="X51" s="222" t="s">
        <v>399</v>
      </c>
      <c r="Y51" s="222" t="s">
        <v>283</v>
      </c>
      <c r="Z51" s="212"/>
      <c r="AA51" s="212"/>
      <c r="AB51" s="212"/>
      <c r="AC51" s="212"/>
      <c r="AD51" s="212"/>
      <c r="AE51" s="212"/>
      <c r="AF51" s="212"/>
      <c r="AG51" s="212" t="s">
        <v>400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4" t="s">
        <v>2555</v>
      </c>
      <c r="D52" s="256"/>
      <c r="E52" s="256"/>
      <c r="F52" s="256"/>
      <c r="G52" s="256"/>
      <c r="H52" s="222"/>
      <c r="I52" s="222"/>
      <c r="J52" s="222"/>
      <c r="K52" s="222"/>
      <c r="L52" s="222"/>
      <c r="M52" s="222"/>
      <c r="N52" s="221"/>
      <c r="O52" s="221"/>
      <c r="P52" s="221"/>
      <c r="Q52" s="221"/>
      <c r="R52" s="222"/>
      <c r="S52" s="222"/>
      <c r="T52" s="222"/>
      <c r="U52" s="222"/>
      <c r="V52" s="222"/>
      <c r="W52" s="222"/>
      <c r="X52" s="222"/>
      <c r="Y52" s="222"/>
      <c r="Z52" s="212"/>
      <c r="AA52" s="212"/>
      <c r="AB52" s="212"/>
      <c r="AC52" s="212"/>
      <c r="AD52" s="212"/>
      <c r="AE52" s="212"/>
      <c r="AF52" s="212"/>
      <c r="AG52" s="212" t="s">
        <v>448</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6">
        <v>22</v>
      </c>
      <c r="B53" s="237" t="s">
        <v>2556</v>
      </c>
      <c r="C53" s="247" t="s">
        <v>2557</v>
      </c>
      <c r="D53" s="238" t="s">
        <v>492</v>
      </c>
      <c r="E53" s="239">
        <v>22</v>
      </c>
      <c r="F53" s="240"/>
      <c r="G53" s="241">
        <f>ROUND(E53*F53,2)</f>
        <v>0</v>
      </c>
      <c r="H53" s="240"/>
      <c r="I53" s="241">
        <f>ROUND(E53*H53,2)</f>
        <v>0</v>
      </c>
      <c r="J53" s="240"/>
      <c r="K53" s="241">
        <f>ROUND(E53*J53,2)</f>
        <v>0</v>
      </c>
      <c r="L53" s="241">
        <v>21</v>
      </c>
      <c r="M53" s="241">
        <f>G53*(1+L53/100)</f>
        <v>0</v>
      </c>
      <c r="N53" s="239">
        <v>1.0000000000000001E-5</v>
      </c>
      <c r="O53" s="239">
        <f>ROUND(E53*N53,2)</f>
        <v>0</v>
      </c>
      <c r="P53" s="239">
        <v>0</v>
      </c>
      <c r="Q53" s="239">
        <f>ROUND(E53*P53,2)</f>
        <v>0</v>
      </c>
      <c r="R53" s="241" t="s">
        <v>2407</v>
      </c>
      <c r="S53" s="241" t="s">
        <v>280</v>
      </c>
      <c r="T53" s="242" t="s">
        <v>441</v>
      </c>
      <c r="U53" s="222">
        <v>0.17599999999999999</v>
      </c>
      <c r="V53" s="222">
        <f>ROUND(E53*U53,2)</f>
        <v>3.87</v>
      </c>
      <c r="W53" s="222"/>
      <c r="X53" s="222" t="s">
        <v>399</v>
      </c>
      <c r="Y53" s="222" t="s">
        <v>283</v>
      </c>
      <c r="Z53" s="212"/>
      <c r="AA53" s="212"/>
      <c r="AB53" s="212"/>
      <c r="AC53" s="212"/>
      <c r="AD53" s="212"/>
      <c r="AE53" s="212"/>
      <c r="AF53" s="212"/>
      <c r="AG53" s="212" t="s">
        <v>400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64" t="s">
        <v>2555</v>
      </c>
      <c r="D54" s="256"/>
      <c r="E54" s="256"/>
      <c r="F54" s="256"/>
      <c r="G54" s="256"/>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448</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23</v>
      </c>
      <c r="B55" s="237" t="s">
        <v>2767</v>
      </c>
      <c r="C55" s="247" t="s">
        <v>2768</v>
      </c>
      <c r="D55" s="238" t="s">
        <v>492</v>
      </c>
      <c r="E55" s="239">
        <v>2</v>
      </c>
      <c r="F55" s="240"/>
      <c r="G55" s="241">
        <f>ROUND(E55*F55,2)</f>
        <v>0</v>
      </c>
      <c r="H55" s="240"/>
      <c r="I55" s="241">
        <f>ROUND(E55*H55,2)</f>
        <v>0</v>
      </c>
      <c r="J55" s="240"/>
      <c r="K55" s="241">
        <f>ROUND(E55*J55,2)</f>
        <v>0</v>
      </c>
      <c r="L55" s="241">
        <v>21</v>
      </c>
      <c r="M55" s="241">
        <f>G55*(1+L55/100)</f>
        <v>0</v>
      </c>
      <c r="N55" s="239">
        <v>0.14494000000000001</v>
      </c>
      <c r="O55" s="239">
        <f>ROUND(E55*N55,2)</f>
        <v>0.28999999999999998</v>
      </c>
      <c r="P55" s="239">
        <v>0</v>
      </c>
      <c r="Q55" s="239">
        <f>ROUND(E55*P55,2)</f>
        <v>0</v>
      </c>
      <c r="R55" s="241" t="s">
        <v>2407</v>
      </c>
      <c r="S55" s="241" t="s">
        <v>280</v>
      </c>
      <c r="T55" s="242" t="s">
        <v>441</v>
      </c>
      <c r="U55" s="222">
        <v>5.024</v>
      </c>
      <c r="V55" s="222">
        <f>ROUND(E55*U55,2)</f>
        <v>10.050000000000001</v>
      </c>
      <c r="W55" s="222"/>
      <c r="X55" s="222" t="s">
        <v>399</v>
      </c>
      <c r="Y55" s="222" t="s">
        <v>283</v>
      </c>
      <c r="Z55" s="212"/>
      <c r="AA55" s="212"/>
      <c r="AB55" s="212"/>
      <c r="AC55" s="212"/>
      <c r="AD55" s="212"/>
      <c r="AE55" s="212"/>
      <c r="AF55" s="212"/>
      <c r="AG55" s="212" t="s">
        <v>400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4" t="s">
        <v>2769</v>
      </c>
      <c r="D56" s="256"/>
      <c r="E56" s="256"/>
      <c r="F56" s="256"/>
      <c r="G56" s="256"/>
      <c r="H56" s="222"/>
      <c r="I56" s="222"/>
      <c r="J56" s="222"/>
      <c r="K56" s="222"/>
      <c r="L56" s="222"/>
      <c r="M56" s="222"/>
      <c r="N56" s="221"/>
      <c r="O56" s="221"/>
      <c r="P56" s="221"/>
      <c r="Q56" s="221"/>
      <c r="R56" s="222"/>
      <c r="S56" s="222"/>
      <c r="T56" s="222"/>
      <c r="U56" s="222"/>
      <c r="V56" s="222"/>
      <c r="W56" s="222"/>
      <c r="X56" s="222"/>
      <c r="Y56" s="222"/>
      <c r="Z56" s="212"/>
      <c r="AA56" s="212"/>
      <c r="AB56" s="212"/>
      <c r="AC56" s="212"/>
      <c r="AD56" s="212"/>
      <c r="AE56" s="212"/>
      <c r="AF56" s="212"/>
      <c r="AG56" s="212" t="s">
        <v>448</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36">
        <v>24</v>
      </c>
      <c r="B57" s="237" t="s">
        <v>2770</v>
      </c>
      <c r="C57" s="247" t="s">
        <v>2771</v>
      </c>
      <c r="D57" s="238" t="s">
        <v>492</v>
      </c>
      <c r="E57" s="239">
        <v>2</v>
      </c>
      <c r="F57" s="240"/>
      <c r="G57" s="241">
        <f>ROUND(E57*F57,2)</f>
        <v>0</v>
      </c>
      <c r="H57" s="240"/>
      <c r="I57" s="241">
        <f>ROUND(E57*H57,2)</f>
        <v>0</v>
      </c>
      <c r="J57" s="240"/>
      <c r="K57" s="241">
        <f>ROUND(E57*J57,2)</f>
        <v>0</v>
      </c>
      <c r="L57" s="241">
        <v>21</v>
      </c>
      <c r="M57" s="241">
        <f>G57*(1+L57/100)</f>
        <v>0</v>
      </c>
      <c r="N57" s="239">
        <v>9.3600000000000003E-3</v>
      </c>
      <c r="O57" s="239">
        <f>ROUND(E57*N57,2)</f>
        <v>0.02</v>
      </c>
      <c r="P57" s="239">
        <v>0</v>
      </c>
      <c r="Q57" s="239">
        <f>ROUND(E57*P57,2)</f>
        <v>0</v>
      </c>
      <c r="R57" s="241" t="s">
        <v>2407</v>
      </c>
      <c r="S57" s="241" t="s">
        <v>280</v>
      </c>
      <c r="T57" s="242" t="s">
        <v>441</v>
      </c>
      <c r="U57" s="222">
        <v>1.6890000000000001</v>
      </c>
      <c r="V57" s="222">
        <f>ROUND(E57*U57,2)</f>
        <v>3.38</v>
      </c>
      <c r="W57" s="222"/>
      <c r="X57" s="222" t="s">
        <v>399</v>
      </c>
      <c r="Y57" s="222" t="s">
        <v>283</v>
      </c>
      <c r="Z57" s="212"/>
      <c r="AA57" s="212"/>
      <c r="AB57" s="212"/>
      <c r="AC57" s="212"/>
      <c r="AD57" s="212"/>
      <c r="AE57" s="212"/>
      <c r="AF57" s="212"/>
      <c r="AG57" s="212" t="s">
        <v>400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64" t="s">
        <v>2772</v>
      </c>
      <c r="D58" s="256"/>
      <c r="E58" s="256"/>
      <c r="F58" s="256"/>
      <c r="G58" s="256"/>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448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57">
        <v>25</v>
      </c>
      <c r="B59" s="258" t="s">
        <v>2773</v>
      </c>
      <c r="C59" s="265" t="s">
        <v>2774</v>
      </c>
      <c r="D59" s="259" t="s">
        <v>1110</v>
      </c>
      <c r="E59" s="260">
        <v>5</v>
      </c>
      <c r="F59" s="261"/>
      <c r="G59" s="262">
        <f>ROUND(E59*F59,2)</f>
        <v>0</v>
      </c>
      <c r="H59" s="261"/>
      <c r="I59" s="262">
        <f>ROUND(E59*H59,2)</f>
        <v>0</v>
      </c>
      <c r="J59" s="261"/>
      <c r="K59" s="262">
        <f>ROUND(E59*J59,2)</f>
        <v>0</v>
      </c>
      <c r="L59" s="262">
        <v>21</v>
      </c>
      <c r="M59" s="262">
        <f>G59*(1+L59/100)</f>
        <v>0</v>
      </c>
      <c r="N59" s="260">
        <v>0</v>
      </c>
      <c r="O59" s="260">
        <f>ROUND(E59*N59,2)</f>
        <v>0</v>
      </c>
      <c r="P59" s="260">
        <v>0</v>
      </c>
      <c r="Q59" s="260">
        <f>ROUND(E59*P59,2)</f>
        <v>0</v>
      </c>
      <c r="R59" s="262"/>
      <c r="S59" s="262" t="s">
        <v>316</v>
      </c>
      <c r="T59" s="263" t="s">
        <v>281</v>
      </c>
      <c r="U59" s="222">
        <v>0</v>
      </c>
      <c r="V59" s="222">
        <f>ROUND(E59*U59,2)</f>
        <v>0</v>
      </c>
      <c r="W59" s="222"/>
      <c r="X59" s="222" t="s">
        <v>399</v>
      </c>
      <c r="Y59" s="222" t="s">
        <v>283</v>
      </c>
      <c r="Z59" s="212"/>
      <c r="AA59" s="212"/>
      <c r="AB59" s="212"/>
      <c r="AC59" s="212"/>
      <c r="AD59" s="212"/>
      <c r="AE59" s="212"/>
      <c r="AF59" s="212"/>
      <c r="AG59" s="212" t="s">
        <v>400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57">
        <v>26</v>
      </c>
      <c r="B60" s="258" t="s">
        <v>2775</v>
      </c>
      <c r="C60" s="265" t="s">
        <v>2776</v>
      </c>
      <c r="D60" s="259" t="s">
        <v>886</v>
      </c>
      <c r="E60" s="260">
        <v>3</v>
      </c>
      <c r="F60" s="261"/>
      <c r="G60" s="262">
        <f>ROUND(E60*F60,2)</f>
        <v>0</v>
      </c>
      <c r="H60" s="261"/>
      <c r="I60" s="262">
        <f>ROUND(E60*H60,2)</f>
        <v>0</v>
      </c>
      <c r="J60" s="261"/>
      <c r="K60" s="262">
        <f>ROUND(E60*J60,2)</f>
        <v>0</v>
      </c>
      <c r="L60" s="262">
        <v>21</v>
      </c>
      <c r="M60" s="262">
        <f>G60*(1+L60/100)</f>
        <v>0</v>
      </c>
      <c r="N60" s="260">
        <v>0</v>
      </c>
      <c r="O60" s="260">
        <f>ROUND(E60*N60,2)</f>
        <v>0</v>
      </c>
      <c r="P60" s="260">
        <v>0</v>
      </c>
      <c r="Q60" s="260">
        <f>ROUND(E60*P60,2)</f>
        <v>0</v>
      </c>
      <c r="R60" s="262"/>
      <c r="S60" s="262" t="s">
        <v>316</v>
      </c>
      <c r="T60" s="263" t="s">
        <v>281</v>
      </c>
      <c r="U60" s="222">
        <v>0</v>
      </c>
      <c r="V60" s="222">
        <f>ROUND(E60*U60,2)</f>
        <v>0</v>
      </c>
      <c r="W60" s="222"/>
      <c r="X60" s="222" t="s">
        <v>399</v>
      </c>
      <c r="Y60" s="222" t="s">
        <v>283</v>
      </c>
      <c r="Z60" s="212"/>
      <c r="AA60" s="212"/>
      <c r="AB60" s="212"/>
      <c r="AC60" s="212"/>
      <c r="AD60" s="212"/>
      <c r="AE60" s="212"/>
      <c r="AF60" s="212"/>
      <c r="AG60" s="212" t="s">
        <v>400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57">
        <v>27</v>
      </c>
      <c r="B61" s="258" t="s">
        <v>2777</v>
      </c>
      <c r="C61" s="265" t="s">
        <v>2778</v>
      </c>
      <c r="D61" s="259" t="s">
        <v>886</v>
      </c>
      <c r="E61" s="260">
        <v>7</v>
      </c>
      <c r="F61" s="261"/>
      <c r="G61" s="262">
        <f>ROUND(E61*F61,2)</f>
        <v>0</v>
      </c>
      <c r="H61" s="261"/>
      <c r="I61" s="262">
        <f>ROUND(E61*H61,2)</f>
        <v>0</v>
      </c>
      <c r="J61" s="261"/>
      <c r="K61" s="262">
        <f>ROUND(E61*J61,2)</f>
        <v>0</v>
      </c>
      <c r="L61" s="262">
        <v>21</v>
      </c>
      <c r="M61" s="262">
        <f>G61*(1+L61/100)</f>
        <v>0</v>
      </c>
      <c r="N61" s="260">
        <v>0</v>
      </c>
      <c r="O61" s="260">
        <f>ROUND(E61*N61,2)</f>
        <v>0</v>
      </c>
      <c r="P61" s="260">
        <v>0</v>
      </c>
      <c r="Q61" s="260">
        <f>ROUND(E61*P61,2)</f>
        <v>0</v>
      </c>
      <c r="R61" s="262"/>
      <c r="S61" s="262" t="s">
        <v>316</v>
      </c>
      <c r="T61" s="263" t="s">
        <v>281</v>
      </c>
      <c r="U61" s="222">
        <v>0</v>
      </c>
      <c r="V61" s="222">
        <f>ROUND(E61*U61,2)</f>
        <v>0</v>
      </c>
      <c r="W61" s="222"/>
      <c r="X61" s="222" t="s">
        <v>399</v>
      </c>
      <c r="Y61" s="222" t="s">
        <v>283</v>
      </c>
      <c r="Z61" s="212"/>
      <c r="AA61" s="212"/>
      <c r="AB61" s="212"/>
      <c r="AC61" s="212"/>
      <c r="AD61" s="212"/>
      <c r="AE61" s="212"/>
      <c r="AF61" s="212"/>
      <c r="AG61" s="212" t="s">
        <v>400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57">
        <v>28</v>
      </c>
      <c r="B62" s="258" t="s">
        <v>2779</v>
      </c>
      <c r="C62" s="265" t="s">
        <v>2780</v>
      </c>
      <c r="D62" s="259" t="s">
        <v>886</v>
      </c>
      <c r="E62" s="260">
        <v>1</v>
      </c>
      <c r="F62" s="261"/>
      <c r="G62" s="262">
        <f>ROUND(E62*F62,2)</f>
        <v>0</v>
      </c>
      <c r="H62" s="261"/>
      <c r="I62" s="262">
        <f>ROUND(E62*H62,2)</f>
        <v>0</v>
      </c>
      <c r="J62" s="261"/>
      <c r="K62" s="262">
        <f>ROUND(E62*J62,2)</f>
        <v>0</v>
      </c>
      <c r="L62" s="262">
        <v>21</v>
      </c>
      <c r="M62" s="262">
        <f>G62*(1+L62/100)</f>
        <v>0</v>
      </c>
      <c r="N62" s="260">
        <v>0</v>
      </c>
      <c r="O62" s="260">
        <f>ROUND(E62*N62,2)</f>
        <v>0</v>
      </c>
      <c r="P62" s="260">
        <v>0</v>
      </c>
      <c r="Q62" s="260">
        <f>ROUND(E62*P62,2)</f>
        <v>0</v>
      </c>
      <c r="R62" s="262"/>
      <c r="S62" s="262" t="s">
        <v>316</v>
      </c>
      <c r="T62" s="263" t="s">
        <v>281</v>
      </c>
      <c r="U62" s="222">
        <v>0</v>
      </c>
      <c r="V62" s="222">
        <f>ROUND(E62*U62,2)</f>
        <v>0</v>
      </c>
      <c r="W62" s="222"/>
      <c r="X62" s="222" t="s">
        <v>399</v>
      </c>
      <c r="Y62" s="222" t="s">
        <v>283</v>
      </c>
      <c r="Z62" s="212"/>
      <c r="AA62" s="212"/>
      <c r="AB62" s="212"/>
      <c r="AC62" s="212"/>
      <c r="AD62" s="212"/>
      <c r="AE62" s="212"/>
      <c r="AF62" s="212"/>
      <c r="AG62" s="212" t="s">
        <v>400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36">
        <v>29</v>
      </c>
      <c r="B63" s="237" t="s">
        <v>2781</v>
      </c>
      <c r="C63" s="247" t="s">
        <v>2782</v>
      </c>
      <c r="D63" s="238" t="s">
        <v>482</v>
      </c>
      <c r="E63" s="239">
        <v>9.1199999999999992</v>
      </c>
      <c r="F63" s="240"/>
      <c r="G63" s="241">
        <f>ROUND(E63*F63,2)</f>
        <v>0</v>
      </c>
      <c r="H63" s="240"/>
      <c r="I63" s="241">
        <f>ROUND(E63*H63,2)</f>
        <v>0</v>
      </c>
      <c r="J63" s="240"/>
      <c r="K63" s="241">
        <f>ROUND(E63*J63,2)</f>
        <v>0</v>
      </c>
      <c r="L63" s="241">
        <v>21</v>
      </c>
      <c r="M63" s="241">
        <f>G63*(1+L63/100)</f>
        <v>0</v>
      </c>
      <c r="N63" s="239">
        <v>0</v>
      </c>
      <c r="O63" s="239">
        <f>ROUND(E63*N63,2)</f>
        <v>0</v>
      </c>
      <c r="P63" s="239">
        <v>0</v>
      </c>
      <c r="Q63" s="239">
        <f>ROUND(E63*P63,2)</f>
        <v>0</v>
      </c>
      <c r="R63" s="241" t="s">
        <v>2407</v>
      </c>
      <c r="S63" s="241" t="s">
        <v>280</v>
      </c>
      <c r="T63" s="242" t="s">
        <v>441</v>
      </c>
      <c r="U63" s="222">
        <v>0.21149999999999999</v>
      </c>
      <c r="V63" s="222">
        <f>ROUND(E63*U63,2)</f>
        <v>1.93</v>
      </c>
      <c r="W63" s="222"/>
      <c r="X63" s="222" t="s">
        <v>399</v>
      </c>
      <c r="Y63" s="222" t="s">
        <v>283</v>
      </c>
      <c r="Z63" s="212"/>
      <c r="AA63" s="212"/>
      <c r="AB63" s="212"/>
      <c r="AC63" s="212"/>
      <c r="AD63" s="212"/>
      <c r="AE63" s="212"/>
      <c r="AF63" s="212"/>
      <c r="AG63" s="212" t="s">
        <v>400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64" t="s">
        <v>2783</v>
      </c>
      <c r="D64" s="256"/>
      <c r="E64" s="256"/>
      <c r="F64" s="256"/>
      <c r="G64" s="256"/>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448</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
      <c r="A65" s="219"/>
      <c r="B65" s="220"/>
      <c r="C65" s="250" t="s">
        <v>2784</v>
      </c>
      <c r="D65" s="245"/>
      <c r="E65" s="245"/>
      <c r="F65" s="245"/>
      <c r="G65" s="245"/>
      <c r="H65" s="222"/>
      <c r="I65" s="222"/>
      <c r="J65" s="222"/>
      <c r="K65" s="222"/>
      <c r="L65" s="222"/>
      <c r="M65" s="222"/>
      <c r="N65" s="221"/>
      <c r="O65" s="221"/>
      <c r="P65" s="221"/>
      <c r="Q65" s="221"/>
      <c r="R65" s="222"/>
      <c r="S65" s="222"/>
      <c r="T65" s="222"/>
      <c r="U65" s="222"/>
      <c r="V65" s="222"/>
      <c r="W65" s="222"/>
      <c r="X65" s="222"/>
      <c r="Y65" s="222"/>
      <c r="Z65" s="212"/>
      <c r="AA65" s="212"/>
      <c r="AB65" s="212"/>
      <c r="AC65" s="212"/>
      <c r="AD65" s="212"/>
      <c r="AE65" s="212"/>
      <c r="AF65" s="212"/>
      <c r="AG65" s="212" t="s">
        <v>286</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ht="22.5" outlineLevel="1" x14ac:dyDescent="0.2">
      <c r="A66" s="257">
        <v>30</v>
      </c>
      <c r="B66" s="258" t="s">
        <v>2785</v>
      </c>
      <c r="C66" s="265" t="s">
        <v>2786</v>
      </c>
      <c r="D66" s="259" t="s">
        <v>492</v>
      </c>
      <c r="E66" s="260">
        <v>2</v>
      </c>
      <c r="F66" s="261"/>
      <c r="G66" s="262">
        <f>ROUND(E66*F66,2)</f>
        <v>0</v>
      </c>
      <c r="H66" s="261"/>
      <c r="I66" s="262">
        <f>ROUND(E66*H66,2)</f>
        <v>0</v>
      </c>
      <c r="J66" s="261"/>
      <c r="K66" s="262">
        <f>ROUND(E66*J66,2)</f>
        <v>0</v>
      </c>
      <c r="L66" s="262">
        <v>21</v>
      </c>
      <c r="M66" s="262">
        <f>G66*(1+L66/100)</f>
        <v>0</v>
      </c>
      <c r="N66" s="260">
        <v>6.4000000000000001E-2</v>
      </c>
      <c r="O66" s="260">
        <f>ROUND(E66*N66,2)</f>
        <v>0.13</v>
      </c>
      <c r="P66" s="260">
        <v>0</v>
      </c>
      <c r="Q66" s="260">
        <f>ROUND(E66*P66,2)</f>
        <v>0</v>
      </c>
      <c r="R66" s="262" t="s">
        <v>889</v>
      </c>
      <c r="S66" s="262" t="s">
        <v>441</v>
      </c>
      <c r="T66" s="263" t="s">
        <v>441</v>
      </c>
      <c r="U66" s="222">
        <v>0</v>
      </c>
      <c r="V66" s="222">
        <f>ROUND(E66*U66,2)</f>
        <v>0</v>
      </c>
      <c r="W66" s="222"/>
      <c r="X66" s="222" t="s">
        <v>831</v>
      </c>
      <c r="Y66" s="222" t="s">
        <v>283</v>
      </c>
      <c r="Z66" s="212"/>
      <c r="AA66" s="212"/>
      <c r="AB66" s="212"/>
      <c r="AC66" s="212"/>
      <c r="AD66" s="212"/>
      <c r="AE66" s="212"/>
      <c r="AF66" s="212"/>
      <c r="AG66" s="212" t="s">
        <v>832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57">
        <v>31</v>
      </c>
      <c r="B67" s="258" t="s">
        <v>2787</v>
      </c>
      <c r="C67" s="265" t="s">
        <v>2788</v>
      </c>
      <c r="D67" s="259" t="s">
        <v>492</v>
      </c>
      <c r="E67" s="260">
        <v>2</v>
      </c>
      <c r="F67" s="261"/>
      <c r="G67" s="262">
        <f>ROUND(E67*F67,2)</f>
        <v>0</v>
      </c>
      <c r="H67" s="261"/>
      <c r="I67" s="262">
        <f>ROUND(E67*H67,2)</f>
        <v>0</v>
      </c>
      <c r="J67" s="261"/>
      <c r="K67" s="262">
        <f>ROUND(E67*J67,2)</f>
        <v>0</v>
      </c>
      <c r="L67" s="262">
        <v>21</v>
      </c>
      <c r="M67" s="262">
        <f>G67*(1+L67/100)</f>
        <v>0</v>
      </c>
      <c r="N67" s="260">
        <v>0.10299999999999999</v>
      </c>
      <c r="O67" s="260">
        <f>ROUND(E67*N67,2)</f>
        <v>0.21</v>
      </c>
      <c r="P67" s="260">
        <v>0</v>
      </c>
      <c r="Q67" s="260">
        <f>ROUND(E67*P67,2)</f>
        <v>0</v>
      </c>
      <c r="R67" s="262" t="s">
        <v>889</v>
      </c>
      <c r="S67" s="262" t="s">
        <v>280</v>
      </c>
      <c r="T67" s="263" t="s">
        <v>441</v>
      </c>
      <c r="U67" s="222">
        <v>0</v>
      </c>
      <c r="V67" s="222">
        <f>ROUND(E67*U67,2)</f>
        <v>0</v>
      </c>
      <c r="W67" s="222"/>
      <c r="X67" s="222" t="s">
        <v>831</v>
      </c>
      <c r="Y67" s="222" t="s">
        <v>283</v>
      </c>
      <c r="Z67" s="212"/>
      <c r="AA67" s="212"/>
      <c r="AB67" s="212"/>
      <c r="AC67" s="212"/>
      <c r="AD67" s="212"/>
      <c r="AE67" s="212"/>
      <c r="AF67" s="212"/>
      <c r="AG67" s="212" t="s">
        <v>832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57">
        <v>32</v>
      </c>
      <c r="B68" s="258" t="s">
        <v>2789</v>
      </c>
      <c r="C68" s="265" t="s">
        <v>2790</v>
      </c>
      <c r="D68" s="259" t="s">
        <v>492</v>
      </c>
      <c r="E68" s="260">
        <v>2</v>
      </c>
      <c r="F68" s="261"/>
      <c r="G68" s="262">
        <f>ROUND(E68*F68,2)</f>
        <v>0</v>
      </c>
      <c r="H68" s="261"/>
      <c r="I68" s="262">
        <f>ROUND(E68*H68,2)</f>
        <v>0</v>
      </c>
      <c r="J68" s="261"/>
      <c r="K68" s="262">
        <f>ROUND(E68*J68,2)</f>
        <v>0</v>
      </c>
      <c r="L68" s="262">
        <v>21</v>
      </c>
      <c r="M68" s="262">
        <f>G68*(1+L68/100)</f>
        <v>0</v>
      </c>
      <c r="N68" s="260">
        <v>0.23200000000000001</v>
      </c>
      <c r="O68" s="260">
        <f>ROUND(E68*N68,2)</f>
        <v>0.46</v>
      </c>
      <c r="P68" s="260">
        <v>0</v>
      </c>
      <c r="Q68" s="260">
        <f>ROUND(E68*P68,2)</f>
        <v>0</v>
      </c>
      <c r="R68" s="262" t="s">
        <v>889</v>
      </c>
      <c r="S68" s="262" t="s">
        <v>441</v>
      </c>
      <c r="T68" s="263" t="s">
        <v>441</v>
      </c>
      <c r="U68" s="222">
        <v>0</v>
      </c>
      <c r="V68" s="222">
        <f>ROUND(E68*U68,2)</f>
        <v>0</v>
      </c>
      <c r="W68" s="222"/>
      <c r="X68" s="222" t="s">
        <v>831</v>
      </c>
      <c r="Y68" s="222" t="s">
        <v>283</v>
      </c>
      <c r="Z68" s="212"/>
      <c r="AA68" s="212"/>
      <c r="AB68" s="212"/>
      <c r="AC68" s="212"/>
      <c r="AD68" s="212"/>
      <c r="AE68" s="212"/>
      <c r="AF68" s="212"/>
      <c r="AG68" s="212" t="s">
        <v>832</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57">
        <v>33</v>
      </c>
      <c r="B69" s="258" t="s">
        <v>2791</v>
      </c>
      <c r="C69" s="265" t="s">
        <v>2792</v>
      </c>
      <c r="D69" s="259" t="s">
        <v>492</v>
      </c>
      <c r="E69" s="260">
        <v>2</v>
      </c>
      <c r="F69" s="261"/>
      <c r="G69" s="262">
        <f>ROUND(E69*F69,2)</f>
        <v>0</v>
      </c>
      <c r="H69" s="261"/>
      <c r="I69" s="262">
        <f>ROUND(E69*H69,2)</f>
        <v>0</v>
      </c>
      <c r="J69" s="261"/>
      <c r="K69" s="262">
        <f>ROUND(E69*J69,2)</f>
        <v>0</v>
      </c>
      <c r="L69" s="262">
        <v>21</v>
      </c>
      <c r="M69" s="262">
        <f>G69*(1+L69/100)</f>
        <v>0</v>
      </c>
      <c r="N69" s="260">
        <v>0.12</v>
      </c>
      <c r="O69" s="260">
        <f>ROUND(E69*N69,2)</f>
        <v>0.24</v>
      </c>
      <c r="P69" s="260">
        <v>0</v>
      </c>
      <c r="Q69" s="260">
        <f>ROUND(E69*P69,2)</f>
        <v>0</v>
      </c>
      <c r="R69" s="262" t="s">
        <v>889</v>
      </c>
      <c r="S69" s="262" t="s">
        <v>280</v>
      </c>
      <c r="T69" s="263" t="s">
        <v>441</v>
      </c>
      <c r="U69" s="222">
        <v>0</v>
      </c>
      <c r="V69" s="222">
        <f>ROUND(E69*U69,2)</f>
        <v>0</v>
      </c>
      <c r="W69" s="222"/>
      <c r="X69" s="222" t="s">
        <v>831</v>
      </c>
      <c r="Y69" s="222" t="s">
        <v>283</v>
      </c>
      <c r="Z69" s="212"/>
      <c r="AA69" s="212"/>
      <c r="AB69" s="212"/>
      <c r="AC69" s="212"/>
      <c r="AD69" s="212"/>
      <c r="AE69" s="212"/>
      <c r="AF69" s="212"/>
      <c r="AG69" s="212" t="s">
        <v>832</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57">
        <v>34</v>
      </c>
      <c r="B70" s="258" t="s">
        <v>2793</v>
      </c>
      <c r="C70" s="265" t="s">
        <v>2794</v>
      </c>
      <c r="D70" s="259" t="s">
        <v>1110</v>
      </c>
      <c r="E70" s="260">
        <v>25</v>
      </c>
      <c r="F70" s="261"/>
      <c r="G70" s="262">
        <f>ROUND(E70*F70,2)</f>
        <v>0</v>
      </c>
      <c r="H70" s="261"/>
      <c r="I70" s="262">
        <f>ROUND(E70*H70,2)</f>
        <v>0</v>
      </c>
      <c r="J70" s="261"/>
      <c r="K70" s="262">
        <f>ROUND(E70*J70,2)</f>
        <v>0</v>
      </c>
      <c r="L70" s="262">
        <v>21</v>
      </c>
      <c r="M70" s="262">
        <f>G70*(1+L70/100)</f>
        <v>0</v>
      </c>
      <c r="N70" s="260">
        <v>0</v>
      </c>
      <c r="O70" s="260">
        <f>ROUND(E70*N70,2)</f>
        <v>0</v>
      </c>
      <c r="P70" s="260">
        <v>0</v>
      </c>
      <c r="Q70" s="260">
        <f>ROUND(E70*P70,2)</f>
        <v>0</v>
      </c>
      <c r="R70" s="262"/>
      <c r="S70" s="262" t="s">
        <v>316</v>
      </c>
      <c r="T70" s="263" t="s">
        <v>281</v>
      </c>
      <c r="U70" s="222">
        <v>0</v>
      </c>
      <c r="V70" s="222">
        <f>ROUND(E70*U70,2)</f>
        <v>0</v>
      </c>
      <c r="W70" s="222"/>
      <c r="X70" s="222" t="s">
        <v>831</v>
      </c>
      <c r="Y70" s="222" t="s">
        <v>283</v>
      </c>
      <c r="Z70" s="212"/>
      <c r="AA70" s="212"/>
      <c r="AB70" s="212"/>
      <c r="AC70" s="212"/>
      <c r="AD70" s="212"/>
      <c r="AE70" s="212"/>
      <c r="AF70" s="212"/>
      <c r="AG70" s="212" t="s">
        <v>832</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57">
        <v>35</v>
      </c>
      <c r="B71" s="258" t="s">
        <v>2795</v>
      </c>
      <c r="C71" s="265" t="s">
        <v>2796</v>
      </c>
      <c r="D71" s="259" t="s">
        <v>1110</v>
      </c>
      <c r="E71" s="260">
        <v>6</v>
      </c>
      <c r="F71" s="261"/>
      <c r="G71" s="262">
        <f>ROUND(E71*F71,2)</f>
        <v>0</v>
      </c>
      <c r="H71" s="261"/>
      <c r="I71" s="262">
        <f>ROUND(E71*H71,2)</f>
        <v>0</v>
      </c>
      <c r="J71" s="261"/>
      <c r="K71" s="262">
        <f>ROUND(E71*J71,2)</f>
        <v>0</v>
      </c>
      <c r="L71" s="262">
        <v>21</v>
      </c>
      <c r="M71" s="262">
        <f>G71*(1+L71/100)</f>
        <v>0</v>
      </c>
      <c r="N71" s="260">
        <v>0</v>
      </c>
      <c r="O71" s="260">
        <f>ROUND(E71*N71,2)</f>
        <v>0</v>
      </c>
      <c r="P71" s="260">
        <v>0</v>
      </c>
      <c r="Q71" s="260">
        <f>ROUND(E71*P71,2)</f>
        <v>0</v>
      </c>
      <c r="R71" s="262"/>
      <c r="S71" s="262" t="s">
        <v>316</v>
      </c>
      <c r="T71" s="263" t="s">
        <v>281</v>
      </c>
      <c r="U71" s="222">
        <v>0</v>
      </c>
      <c r="V71" s="222">
        <f>ROUND(E71*U71,2)</f>
        <v>0</v>
      </c>
      <c r="W71" s="222"/>
      <c r="X71" s="222" t="s">
        <v>831</v>
      </c>
      <c r="Y71" s="222" t="s">
        <v>283</v>
      </c>
      <c r="Z71" s="212"/>
      <c r="AA71" s="212"/>
      <c r="AB71" s="212"/>
      <c r="AC71" s="212"/>
      <c r="AD71" s="212"/>
      <c r="AE71" s="212"/>
      <c r="AF71" s="212"/>
      <c r="AG71" s="212" t="s">
        <v>832</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57">
        <v>36</v>
      </c>
      <c r="B72" s="258" t="s">
        <v>2797</v>
      </c>
      <c r="C72" s="265" t="s">
        <v>2798</v>
      </c>
      <c r="D72" s="259" t="s">
        <v>886</v>
      </c>
      <c r="E72" s="260">
        <v>4</v>
      </c>
      <c r="F72" s="261"/>
      <c r="G72" s="262">
        <f>ROUND(E72*F72,2)</f>
        <v>0</v>
      </c>
      <c r="H72" s="261"/>
      <c r="I72" s="262">
        <f>ROUND(E72*H72,2)</f>
        <v>0</v>
      </c>
      <c r="J72" s="261"/>
      <c r="K72" s="262">
        <f>ROUND(E72*J72,2)</f>
        <v>0</v>
      </c>
      <c r="L72" s="262">
        <v>21</v>
      </c>
      <c r="M72" s="262">
        <f>G72*(1+L72/100)</f>
        <v>0</v>
      </c>
      <c r="N72" s="260">
        <v>0</v>
      </c>
      <c r="O72" s="260">
        <f>ROUND(E72*N72,2)</f>
        <v>0</v>
      </c>
      <c r="P72" s="260">
        <v>0</v>
      </c>
      <c r="Q72" s="260">
        <f>ROUND(E72*P72,2)</f>
        <v>0</v>
      </c>
      <c r="R72" s="262"/>
      <c r="S72" s="262" t="s">
        <v>316</v>
      </c>
      <c r="T72" s="263" t="s">
        <v>281</v>
      </c>
      <c r="U72" s="222">
        <v>0</v>
      </c>
      <c r="V72" s="222">
        <f>ROUND(E72*U72,2)</f>
        <v>0</v>
      </c>
      <c r="W72" s="222"/>
      <c r="X72" s="222" t="s">
        <v>831</v>
      </c>
      <c r="Y72" s="222" t="s">
        <v>283</v>
      </c>
      <c r="Z72" s="212"/>
      <c r="AA72" s="212"/>
      <c r="AB72" s="212"/>
      <c r="AC72" s="212"/>
      <c r="AD72" s="212"/>
      <c r="AE72" s="212"/>
      <c r="AF72" s="212"/>
      <c r="AG72" s="212" t="s">
        <v>832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57">
        <v>37</v>
      </c>
      <c r="B73" s="258" t="s">
        <v>2799</v>
      </c>
      <c r="C73" s="265" t="s">
        <v>2800</v>
      </c>
      <c r="D73" s="259" t="s">
        <v>886</v>
      </c>
      <c r="E73" s="260">
        <v>9</v>
      </c>
      <c r="F73" s="261"/>
      <c r="G73" s="262">
        <f>ROUND(E73*F73,2)</f>
        <v>0</v>
      </c>
      <c r="H73" s="261"/>
      <c r="I73" s="262">
        <f>ROUND(E73*H73,2)</f>
        <v>0</v>
      </c>
      <c r="J73" s="261"/>
      <c r="K73" s="262">
        <f>ROUND(E73*J73,2)</f>
        <v>0</v>
      </c>
      <c r="L73" s="262">
        <v>21</v>
      </c>
      <c r="M73" s="262">
        <f>G73*(1+L73/100)</f>
        <v>0</v>
      </c>
      <c r="N73" s="260">
        <v>0</v>
      </c>
      <c r="O73" s="260">
        <f>ROUND(E73*N73,2)</f>
        <v>0</v>
      </c>
      <c r="P73" s="260">
        <v>0</v>
      </c>
      <c r="Q73" s="260">
        <f>ROUND(E73*P73,2)</f>
        <v>0</v>
      </c>
      <c r="R73" s="262"/>
      <c r="S73" s="262" t="s">
        <v>316</v>
      </c>
      <c r="T73" s="263" t="s">
        <v>281</v>
      </c>
      <c r="U73" s="222">
        <v>0</v>
      </c>
      <c r="V73" s="222">
        <f>ROUND(E73*U73,2)</f>
        <v>0</v>
      </c>
      <c r="W73" s="222"/>
      <c r="X73" s="222" t="s">
        <v>831</v>
      </c>
      <c r="Y73" s="222" t="s">
        <v>283</v>
      </c>
      <c r="Z73" s="212"/>
      <c r="AA73" s="212"/>
      <c r="AB73" s="212"/>
      <c r="AC73" s="212"/>
      <c r="AD73" s="212"/>
      <c r="AE73" s="212"/>
      <c r="AF73" s="212"/>
      <c r="AG73" s="212" t="s">
        <v>832</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57">
        <v>38</v>
      </c>
      <c r="B74" s="258" t="s">
        <v>2801</v>
      </c>
      <c r="C74" s="265" t="s">
        <v>2802</v>
      </c>
      <c r="D74" s="259" t="s">
        <v>886</v>
      </c>
      <c r="E74" s="260">
        <v>1</v>
      </c>
      <c r="F74" s="261"/>
      <c r="G74" s="262">
        <f>ROUND(E74*F74,2)</f>
        <v>0</v>
      </c>
      <c r="H74" s="261"/>
      <c r="I74" s="262">
        <f>ROUND(E74*H74,2)</f>
        <v>0</v>
      </c>
      <c r="J74" s="261"/>
      <c r="K74" s="262">
        <f>ROUND(E74*J74,2)</f>
        <v>0</v>
      </c>
      <c r="L74" s="262">
        <v>21</v>
      </c>
      <c r="M74" s="262">
        <f>G74*(1+L74/100)</f>
        <v>0</v>
      </c>
      <c r="N74" s="260">
        <v>0</v>
      </c>
      <c r="O74" s="260">
        <f>ROUND(E74*N74,2)</f>
        <v>0</v>
      </c>
      <c r="P74" s="260">
        <v>0</v>
      </c>
      <c r="Q74" s="260">
        <f>ROUND(E74*P74,2)</f>
        <v>0</v>
      </c>
      <c r="R74" s="262"/>
      <c r="S74" s="262" t="s">
        <v>316</v>
      </c>
      <c r="T74" s="263" t="s">
        <v>281</v>
      </c>
      <c r="U74" s="222">
        <v>0</v>
      </c>
      <c r="V74" s="222">
        <f>ROUND(E74*U74,2)</f>
        <v>0</v>
      </c>
      <c r="W74" s="222"/>
      <c r="X74" s="222" t="s">
        <v>831</v>
      </c>
      <c r="Y74" s="222" t="s">
        <v>283</v>
      </c>
      <c r="Z74" s="212"/>
      <c r="AA74" s="212"/>
      <c r="AB74" s="212"/>
      <c r="AC74" s="212"/>
      <c r="AD74" s="212"/>
      <c r="AE74" s="212"/>
      <c r="AF74" s="212"/>
      <c r="AG74" s="212" t="s">
        <v>832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57">
        <v>39</v>
      </c>
      <c r="B75" s="258" t="s">
        <v>2803</v>
      </c>
      <c r="C75" s="265" t="s">
        <v>2804</v>
      </c>
      <c r="D75" s="259" t="s">
        <v>886</v>
      </c>
      <c r="E75" s="260">
        <v>2</v>
      </c>
      <c r="F75" s="261"/>
      <c r="G75" s="262">
        <f>ROUND(E75*F75,2)</f>
        <v>0</v>
      </c>
      <c r="H75" s="261"/>
      <c r="I75" s="262">
        <f>ROUND(E75*H75,2)</f>
        <v>0</v>
      </c>
      <c r="J75" s="261"/>
      <c r="K75" s="262">
        <f>ROUND(E75*J75,2)</f>
        <v>0</v>
      </c>
      <c r="L75" s="262">
        <v>21</v>
      </c>
      <c r="M75" s="262">
        <f>G75*(1+L75/100)</f>
        <v>0</v>
      </c>
      <c r="N75" s="260">
        <v>0</v>
      </c>
      <c r="O75" s="260">
        <f>ROUND(E75*N75,2)</f>
        <v>0</v>
      </c>
      <c r="P75" s="260">
        <v>0</v>
      </c>
      <c r="Q75" s="260">
        <f>ROUND(E75*P75,2)</f>
        <v>0</v>
      </c>
      <c r="R75" s="262"/>
      <c r="S75" s="262" t="s">
        <v>316</v>
      </c>
      <c r="T75" s="263" t="s">
        <v>281</v>
      </c>
      <c r="U75" s="222">
        <v>0</v>
      </c>
      <c r="V75" s="222">
        <f>ROUND(E75*U75,2)</f>
        <v>0</v>
      </c>
      <c r="W75" s="222"/>
      <c r="X75" s="222" t="s">
        <v>831</v>
      </c>
      <c r="Y75" s="222" t="s">
        <v>283</v>
      </c>
      <c r="Z75" s="212"/>
      <c r="AA75" s="212"/>
      <c r="AB75" s="212"/>
      <c r="AC75" s="212"/>
      <c r="AD75" s="212"/>
      <c r="AE75" s="212"/>
      <c r="AF75" s="212"/>
      <c r="AG75" s="212" t="s">
        <v>832</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57">
        <v>40</v>
      </c>
      <c r="B76" s="258" t="s">
        <v>2805</v>
      </c>
      <c r="C76" s="265" t="s">
        <v>2806</v>
      </c>
      <c r="D76" s="259" t="s">
        <v>886</v>
      </c>
      <c r="E76" s="260">
        <v>6</v>
      </c>
      <c r="F76" s="261"/>
      <c r="G76" s="262">
        <f>ROUND(E76*F76,2)</f>
        <v>0</v>
      </c>
      <c r="H76" s="261"/>
      <c r="I76" s="262">
        <f>ROUND(E76*H76,2)</f>
        <v>0</v>
      </c>
      <c r="J76" s="261"/>
      <c r="K76" s="262">
        <f>ROUND(E76*J76,2)</f>
        <v>0</v>
      </c>
      <c r="L76" s="262">
        <v>21</v>
      </c>
      <c r="M76" s="262">
        <f>G76*(1+L76/100)</f>
        <v>0</v>
      </c>
      <c r="N76" s="260">
        <v>0</v>
      </c>
      <c r="O76" s="260">
        <f>ROUND(E76*N76,2)</f>
        <v>0</v>
      </c>
      <c r="P76" s="260">
        <v>0</v>
      </c>
      <c r="Q76" s="260">
        <f>ROUND(E76*P76,2)</f>
        <v>0</v>
      </c>
      <c r="R76" s="262"/>
      <c r="S76" s="262" t="s">
        <v>316</v>
      </c>
      <c r="T76" s="263" t="s">
        <v>281</v>
      </c>
      <c r="U76" s="222">
        <v>0</v>
      </c>
      <c r="V76" s="222">
        <f>ROUND(E76*U76,2)</f>
        <v>0</v>
      </c>
      <c r="W76" s="222"/>
      <c r="X76" s="222" t="s">
        <v>831</v>
      </c>
      <c r="Y76" s="222" t="s">
        <v>283</v>
      </c>
      <c r="Z76" s="212"/>
      <c r="AA76" s="212"/>
      <c r="AB76" s="212"/>
      <c r="AC76" s="212"/>
      <c r="AD76" s="212"/>
      <c r="AE76" s="212"/>
      <c r="AF76" s="212"/>
      <c r="AG76" s="212" t="s">
        <v>832</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57">
        <v>41</v>
      </c>
      <c r="B77" s="258" t="s">
        <v>2807</v>
      </c>
      <c r="C77" s="265" t="s">
        <v>2808</v>
      </c>
      <c r="D77" s="259" t="s">
        <v>886</v>
      </c>
      <c r="E77" s="260">
        <v>2</v>
      </c>
      <c r="F77" s="261"/>
      <c r="G77" s="262">
        <f>ROUND(E77*F77,2)</f>
        <v>0</v>
      </c>
      <c r="H77" s="261"/>
      <c r="I77" s="262">
        <f>ROUND(E77*H77,2)</f>
        <v>0</v>
      </c>
      <c r="J77" s="261"/>
      <c r="K77" s="262">
        <f>ROUND(E77*J77,2)</f>
        <v>0</v>
      </c>
      <c r="L77" s="262">
        <v>21</v>
      </c>
      <c r="M77" s="262">
        <f>G77*(1+L77/100)</f>
        <v>0</v>
      </c>
      <c r="N77" s="260">
        <v>0</v>
      </c>
      <c r="O77" s="260">
        <f>ROUND(E77*N77,2)</f>
        <v>0</v>
      </c>
      <c r="P77" s="260">
        <v>0</v>
      </c>
      <c r="Q77" s="260">
        <f>ROUND(E77*P77,2)</f>
        <v>0</v>
      </c>
      <c r="R77" s="262"/>
      <c r="S77" s="262" t="s">
        <v>316</v>
      </c>
      <c r="T77" s="263" t="s">
        <v>281</v>
      </c>
      <c r="U77" s="222">
        <v>0</v>
      </c>
      <c r="V77" s="222">
        <f>ROUND(E77*U77,2)</f>
        <v>0</v>
      </c>
      <c r="W77" s="222"/>
      <c r="X77" s="222" t="s">
        <v>831</v>
      </c>
      <c r="Y77" s="222" t="s">
        <v>283</v>
      </c>
      <c r="Z77" s="212"/>
      <c r="AA77" s="212"/>
      <c r="AB77" s="212"/>
      <c r="AC77" s="212"/>
      <c r="AD77" s="212"/>
      <c r="AE77" s="212"/>
      <c r="AF77" s="212"/>
      <c r="AG77" s="212" t="s">
        <v>832</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57">
        <v>42</v>
      </c>
      <c r="B78" s="258" t="s">
        <v>2809</v>
      </c>
      <c r="C78" s="265" t="s">
        <v>2810</v>
      </c>
      <c r="D78" s="259" t="s">
        <v>886</v>
      </c>
      <c r="E78" s="260">
        <v>4</v>
      </c>
      <c r="F78" s="261"/>
      <c r="G78" s="262">
        <f>ROUND(E78*F78,2)</f>
        <v>0</v>
      </c>
      <c r="H78" s="261"/>
      <c r="I78" s="262">
        <f>ROUND(E78*H78,2)</f>
        <v>0</v>
      </c>
      <c r="J78" s="261"/>
      <c r="K78" s="262">
        <f>ROUND(E78*J78,2)</f>
        <v>0</v>
      </c>
      <c r="L78" s="262">
        <v>21</v>
      </c>
      <c r="M78" s="262">
        <f>G78*(1+L78/100)</f>
        <v>0</v>
      </c>
      <c r="N78" s="260">
        <v>0</v>
      </c>
      <c r="O78" s="260">
        <f>ROUND(E78*N78,2)</f>
        <v>0</v>
      </c>
      <c r="P78" s="260">
        <v>0</v>
      </c>
      <c r="Q78" s="260">
        <f>ROUND(E78*P78,2)</f>
        <v>0</v>
      </c>
      <c r="R78" s="262"/>
      <c r="S78" s="262" t="s">
        <v>316</v>
      </c>
      <c r="T78" s="263" t="s">
        <v>281</v>
      </c>
      <c r="U78" s="222">
        <v>0</v>
      </c>
      <c r="V78" s="222">
        <f>ROUND(E78*U78,2)</f>
        <v>0</v>
      </c>
      <c r="W78" s="222"/>
      <c r="X78" s="222" t="s">
        <v>831</v>
      </c>
      <c r="Y78" s="222" t="s">
        <v>283</v>
      </c>
      <c r="Z78" s="212"/>
      <c r="AA78" s="212"/>
      <c r="AB78" s="212"/>
      <c r="AC78" s="212"/>
      <c r="AD78" s="212"/>
      <c r="AE78" s="212"/>
      <c r="AF78" s="212"/>
      <c r="AG78" s="212" t="s">
        <v>832</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57">
        <v>43</v>
      </c>
      <c r="B79" s="258" t="s">
        <v>2811</v>
      </c>
      <c r="C79" s="265" t="s">
        <v>2812</v>
      </c>
      <c r="D79" s="259" t="s">
        <v>886</v>
      </c>
      <c r="E79" s="260">
        <v>2</v>
      </c>
      <c r="F79" s="261"/>
      <c r="G79" s="262">
        <f>ROUND(E79*F79,2)</f>
        <v>0</v>
      </c>
      <c r="H79" s="261"/>
      <c r="I79" s="262">
        <f>ROUND(E79*H79,2)</f>
        <v>0</v>
      </c>
      <c r="J79" s="261"/>
      <c r="K79" s="262">
        <f>ROUND(E79*J79,2)</f>
        <v>0</v>
      </c>
      <c r="L79" s="262">
        <v>21</v>
      </c>
      <c r="M79" s="262">
        <f>G79*(1+L79/100)</f>
        <v>0</v>
      </c>
      <c r="N79" s="260">
        <v>0</v>
      </c>
      <c r="O79" s="260">
        <f>ROUND(E79*N79,2)</f>
        <v>0</v>
      </c>
      <c r="P79" s="260">
        <v>0</v>
      </c>
      <c r="Q79" s="260">
        <f>ROUND(E79*P79,2)</f>
        <v>0</v>
      </c>
      <c r="R79" s="262"/>
      <c r="S79" s="262" t="s">
        <v>316</v>
      </c>
      <c r="T79" s="263" t="s">
        <v>281</v>
      </c>
      <c r="U79" s="222">
        <v>0</v>
      </c>
      <c r="V79" s="222">
        <f>ROUND(E79*U79,2)</f>
        <v>0</v>
      </c>
      <c r="W79" s="222"/>
      <c r="X79" s="222" t="s">
        <v>831</v>
      </c>
      <c r="Y79" s="222" t="s">
        <v>283</v>
      </c>
      <c r="Z79" s="212"/>
      <c r="AA79" s="212"/>
      <c r="AB79" s="212"/>
      <c r="AC79" s="212"/>
      <c r="AD79" s="212"/>
      <c r="AE79" s="212"/>
      <c r="AF79" s="212"/>
      <c r="AG79" s="212" t="s">
        <v>832</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
      <c r="A80" s="229" t="s">
        <v>275</v>
      </c>
      <c r="B80" s="230" t="s">
        <v>174</v>
      </c>
      <c r="C80" s="246" t="s">
        <v>175</v>
      </c>
      <c r="D80" s="231"/>
      <c r="E80" s="232"/>
      <c r="F80" s="233"/>
      <c r="G80" s="233">
        <f>SUMIF(AG81:AG83,"&lt;&gt;NOR",G81:G83)</f>
        <v>0</v>
      </c>
      <c r="H80" s="233"/>
      <c r="I80" s="233">
        <f>SUM(I81:I83)</f>
        <v>0</v>
      </c>
      <c r="J80" s="233"/>
      <c r="K80" s="233">
        <f>SUM(K81:K83)</f>
        <v>0</v>
      </c>
      <c r="L80" s="233"/>
      <c r="M80" s="233">
        <f>SUM(M81:M83)</f>
        <v>0</v>
      </c>
      <c r="N80" s="232"/>
      <c r="O80" s="232">
        <f>SUM(O81:O83)</f>
        <v>0</v>
      </c>
      <c r="P80" s="232"/>
      <c r="Q80" s="232">
        <f>SUM(Q81:Q83)</f>
        <v>0</v>
      </c>
      <c r="R80" s="233"/>
      <c r="S80" s="233"/>
      <c r="T80" s="234"/>
      <c r="U80" s="228"/>
      <c r="V80" s="228">
        <f>SUM(V81:V83)</f>
        <v>4.26</v>
      </c>
      <c r="W80" s="228"/>
      <c r="X80" s="228"/>
      <c r="Y80" s="228"/>
      <c r="AG80" t="s">
        <v>276</v>
      </c>
    </row>
    <row r="81" spans="1:60" ht="22.5" outlineLevel="1" x14ac:dyDescent="0.2">
      <c r="A81" s="236">
        <v>44</v>
      </c>
      <c r="B81" s="237" t="s">
        <v>2781</v>
      </c>
      <c r="C81" s="247" t="s">
        <v>2782</v>
      </c>
      <c r="D81" s="238" t="s">
        <v>482</v>
      </c>
      <c r="E81" s="239">
        <v>20.11835</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t="s">
        <v>2407</v>
      </c>
      <c r="S81" s="241" t="s">
        <v>280</v>
      </c>
      <c r="T81" s="242" t="s">
        <v>441</v>
      </c>
      <c r="U81" s="222">
        <v>0.21149999999999999</v>
      </c>
      <c r="V81" s="222">
        <f>ROUND(E81*U81,2)</f>
        <v>4.26</v>
      </c>
      <c r="W81" s="222"/>
      <c r="X81" s="222" t="s">
        <v>399</v>
      </c>
      <c r="Y81" s="222" t="s">
        <v>283</v>
      </c>
      <c r="Z81" s="212"/>
      <c r="AA81" s="212"/>
      <c r="AB81" s="212"/>
      <c r="AC81" s="212"/>
      <c r="AD81" s="212"/>
      <c r="AE81" s="212"/>
      <c r="AF81" s="212"/>
      <c r="AG81" s="212" t="s">
        <v>1016</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4" t="s">
        <v>2783</v>
      </c>
      <c r="D82" s="256"/>
      <c r="E82" s="256"/>
      <c r="F82" s="256"/>
      <c r="G82" s="256"/>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448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50" t="s">
        <v>2784</v>
      </c>
      <c r="D83" s="245"/>
      <c r="E83" s="245"/>
      <c r="F83" s="245"/>
      <c r="G83" s="245"/>
      <c r="H83" s="222"/>
      <c r="I83" s="222"/>
      <c r="J83" s="222"/>
      <c r="K83" s="222"/>
      <c r="L83" s="222"/>
      <c r="M83" s="222"/>
      <c r="N83" s="221"/>
      <c r="O83" s="221"/>
      <c r="P83" s="221"/>
      <c r="Q83" s="221"/>
      <c r="R83" s="222"/>
      <c r="S83" s="222"/>
      <c r="T83" s="222"/>
      <c r="U83" s="222"/>
      <c r="V83" s="222"/>
      <c r="W83" s="222"/>
      <c r="X83" s="222"/>
      <c r="Y83" s="222"/>
      <c r="Z83" s="212"/>
      <c r="AA83" s="212"/>
      <c r="AB83" s="212"/>
      <c r="AC83" s="212"/>
      <c r="AD83" s="212"/>
      <c r="AE83" s="212"/>
      <c r="AF83" s="212"/>
      <c r="AG83" s="212" t="s">
        <v>286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x14ac:dyDescent="0.2">
      <c r="A84" s="3"/>
      <c r="B84" s="4"/>
      <c r="C84" s="251"/>
      <c r="D84" s="6"/>
      <c r="E84" s="3"/>
      <c r="F84" s="3"/>
      <c r="G84" s="3"/>
      <c r="H84" s="3"/>
      <c r="I84" s="3"/>
      <c r="J84" s="3"/>
      <c r="K84" s="3"/>
      <c r="L84" s="3"/>
      <c r="M84" s="3"/>
      <c r="N84" s="3"/>
      <c r="O84" s="3"/>
      <c r="P84" s="3"/>
      <c r="Q84" s="3"/>
      <c r="R84" s="3"/>
      <c r="S84" s="3"/>
      <c r="T84" s="3"/>
      <c r="U84" s="3"/>
      <c r="V84" s="3"/>
      <c r="W84" s="3"/>
      <c r="X84" s="3"/>
      <c r="Y84" s="3"/>
      <c r="AE84">
        <v>15</v>
      </c>
      <c r="AF84">
        <v>21</v>
      </c>
      <c r="AG84" t="s">
        <v>261</v>
      </c>
    </row>
    <row r="85" spans="1:60" x14ac:dyDescent="0.2">
      <c r="A85" s="215"/>
      <c r="B85" s="216" t="s">
        <v>29</v>
      </c>
      <c r="C85" s="252"/>
      <c r="D85" s="217"/>
      <c r="E85" s="218"/>
      <c r="F85" s="218"/>
      <c r="G85" s="235">
        <f>G8+G41+G46+G80</f>
        <v>0</v>
      </c>
      <c r="H85" s="3"/>
      <c r="I85" s="3"/>
      <c r="J85" s="3"/>
      <c r="K85" s="3"/>
      <c r="L85" s="3"/>
      <c r="M85" s="3"/>
      <c r="N85" s="3"/>
      <c r="O85" s="3"/>
      <c r="P85" s="3"/>
      <c r="Q85" s="3"/>
      <c r="R85" s="3"/>
      <c r="S85" s="3"/>
      <c r="T85" s="3"/>
      <c r="U85" s="3"/>
      <c r="V85" s="3"/>
      <c r="W85" s="3"/>
      <c r="X85" s="3"/>
      <c r="Y85" s="3"/>
      <c r="AE85">
        <f>SUMIF(L7:L83,AE84,G7:G83)</f>
        <v>0</v>
      </c>
      <c r="AF85">
        <f>SUMIF(L7:L83,AF84,G7:G83)</f>
        <v>0</v>
      </c>
      <c r="AG85" t="s">
        <v>405</v>
      </c>
    </row>
    <row r="86" spans="1:60" x14ac:dyDescent="0.2">
      <c r="C86" s="253"/>
      <c r="D86" s="10"/>
      <c r="AG86" t="s">
        <v>435</v>
      </c>
    </row>
    <row r="87" spans="1:60" x14ac:dyDescent="0.2">
      <c r="D87" s="10"/>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NnL4YSagKtrSHXkPmQCB9XJnwUzkGXNiFfHe1LEse+ZqeHH6tOUQeh6sppwXQ0vqPsNgGjiHTnlKAqazyn8mQ==" saltValue="1ynh2pEJHnHKXE+8LCm5uQ==" spinCount="100000" sheet="1" formatRows="0"/>
  <mergeCells count="30">
    <mergeCell ref="C56:G56"/>
    <mergeCell ref="C58:G58"/>
    <mergeCell ref="C64:G64"/>
    <mergeCell ref="C65:G65"/>
    <mergeCell ref="C82:G82"/>
    <mergeCell ref="C83:G83"/>
    <mergeCell ref="C43:G43"/>
    <mergeCell ref="C45:G45"/>
    <mergeCell ref="C48:G48"/>
    <mergeCell ref="C50:G50"/>
    <mergeCell ref="C52:G52"/>
    <mergeCell ref="C54:G54"/>
    <mergeCell ref="C27:G27"/>
    <mergeCell ref="C29:G29"/>
    <mergeCell ref="C31:G31"/>
    <mergeCell ref="C33:G33"/>
    <mergeCell ref="C38:G38"/>
    <mergeCell ref="C40:G40"/>
    <mergeCell ref="C15:G15"/>
    <mergeCell ref="C17:G17"/>
    <mergeCell ref="C19:G19"/>
    <mergeCell ref="C21:G21"/>
    <mergeCell ref="C23:G23"/>
    <mergeCell ref="C25:G25"/>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73FD-6684-42AE-8304-357A6AB522E6}">
  <sheetPr codeName="List8">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436</v>
      </c>
      <c r="B1" s="197"/>
      <c r="C1" s="197"/>
      <c r="D1" s="197"/>
      <c r="E1" s="197"/>
      <c r="F1" s="197"/>
      <c r="G1" s="197"/>
      <c r="AG1" t="s">
        <v>247</v>
      </c>
    </row>
    <row r="2" spans="1:60" ht="24.95" customHeight="1" x14ac:dyDescent="0.2">
      <c r="A2" s="198" t="s">
        <v>7</v>
      </c>
      <c r="B2" s="49" t="s">
        <v>43</v>
      </c>
      <c r="C2" s="201" t="s">
        <v>44</v>
      </c>
      <c r="D2" s="199"/>
      <c r="E2" s="199"/>
      <c r="F2" s="199"/>
      <c r="G2" s="200"/>
      <c r="AG2" t="s">
        <v>248</v>
      </c>
    </row>
    <row r="3" spans="1:60" ht="24.95" customHeight="1" x14ac:dyDescent="0.2">
      <c r="A3" s="198" t="s">
        <v>8</v>
      </c>
      <c r="B3" s="49" t="s">
        <v>68</v>
      </c>
      <c r="C3" s="201" t="s">
        <v>69</v>
      </c>
      <c r="D3" s="199"/>
      <c r="E3" s="199"/>
      <c r="F3" s="199"/>
      <c r="G3" s="200"/>
      <c r="AC3" s="176" t="s">
        <v>248</v>
      </c>
      <c r="AG3" t="s">
        <v>251</v>
      </c>
    </row>
    <row r="4" spans="1:60" ht="24.95" customHeight="1" x14ac:dyDescent="0.2">
      <c r="A4" s="202" t="s">
        <v>9</v>
      </c>
      <c r="B4" s="203" t="s">
        <v>70</v>
      </c>
      <c r="C4" s="204" t="s">
        <v>54</v>
      </c>
      <c r="D4" s="205"/>
      <c r="E4" s="205"/>
      <c r="F4" s="205"/>
      <c r="G4" s="206"/>
      <c r="AG4" t="s">
        <v>252</v>
      </c>
    </row>
    <row r="5" spans="1:60" x14ac:dyDescent="0.2">
      <c r="D5" s="10"/>
    </row>
    <row r="6" spans="1:60" ht="38.25" x14ac:dyDescent="0.2">
      <c r="A6" s="208" t="s">
        <v>253</v>
      </c>
      <c r="B6" s="210" t="s">
        <v>254</v>
      </c>
      <c r="C6" s="210" t="s">
        <v>255</v>
      </c>
      <c r="D6" s="209" t="s">
        <v>256</v>
      </c>
      <c r="E6" s="208" t="s">
        <v>257</v>
      </c>
      <c r="F6" s="207" t="s">
        <v>258</v>
      </c>
      <c r="G6" s="208" t="s">
        <v>29</v>
      </c>
      <c r="H6" s="211" t="s">
        <v>30</v>
      </c>
      <c r="I6" s="211" t="s">
        <v>259</v>
      </c>
      <c r="J6" s="211" t="s">
        <v>31</v>
      </c>
      <c r="K6" s="211" t="s">
        <v>260</v>
      </c>
      <c r="L6" s="211" t="s">
        <v>261</v>
      </c>
      <c r="M6" s="211" t="s">
        <v>262</v>
      </c>
      <c r="N6" s="211" t="s">
        <v>263</v>
      </c>
      <c r="O6" s="211" t="s">
        <v>264</v>
      </c>
      <c r="P6" s="211" t="s">
        <v>265</v>
      </c>
      <c r="Q6" s="211" t="s">
        <v>266</v>
      </c>
      <c r="R6" s="211" t="s">
        <v>267</v>
      </c>
      <c r="S6" s="211" t="s">
        <v>268</v>
      </c>
      <c r="T6" s="211" t="s">
        <v>269</v>
      </c>
      <c r="U6" s="211" t="s">
        <v>270</v>
      </c>
      <c r="V6" s="211" t="s">
        <v>271</v>
      </c>
      <c r="W6" s="211" t="s">
        <v>272</v>
      </c>
      <c r="X6" s="211" t="s">
        <v>273</v>
      </c>
      <c r="Y6" s="211" t="s">
        <v>274</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275</v>
      </c>
      <c r="B8" s="230" t="s">
        <v>58</v>
      </c>
      <c r="C8" s="246" t="s">
        <v>146</v>
      </c>
      <c r="D8" s="231"/>
      <c r="E8" s="232"/>
      <c r="F8" s="233"/>
      <c r="G8" s="233">
        <f>SUMIF(AG9:AG55,"&lt;&gt;NOR",G9:G55)</f>
        <v>0</v>
      </c>
      <c r="H8" s="233"/>
      <c r="I8" s="233">
        <f>SUM(I9:I55)</f>
        <v>0</v>
      </c>
      <c r="J8" s="233"/>
      <c r="K8" s="233">
        <f>SUM(K9:K55)</f>
        <v>0</v>
      </c>
      <c r="L8" s="233"/>
      <c r="M8" s="233">
        <f>SUM(M9:M55)</f>
        <v>0</v>
      </c>
      <c r="N8" s="232"/>
      <c r="O8" s="232">
        <f>SUM(O9:O55)</f>
        <v>3.63</v>
      </c>
      <c r="P8" s="232"/>
      <c r="Q8" s="232">
        <f>SUM(Q9:Q55)</f>
        <v>18.95</v>
      </c>
      <c r="R8" s="233"/>
      <c r="S8" s="233"/>
      <c r="T8" s="234"/>
      <c r="U8" s="228"/>
      <c r="V8" s="228">
        <f>SUM(V9:V55)</f>
        <v>240.25</v>
      </c>
      <c r="W8" s="228"/>
      <c r="X8" s="228"/>
      <c r="Y8" s="228"/>
      <c r="AG8" t="s">
        <v>276</v>
      </c>
    </row>
    <row r="9" spans="1:60" ht="22.5" outlineLevel="1" x14ac:dyDescent="0.2">
      <c r="A9" s="236">
        <v>1</v>
      </c>
      <c r="B9" s="237" t="s">
        <v>2383</v>
      </c>
      <c r="C9" s="247" t="s">
        <v>2384</v>
      </c>
      <c r="D9" s="238" t="s">
        <v>439</v>
      </c>
      <c r="E9" s="239">
        <v>66</v>
      </c>
      <c r="F9" s="240"/>
      <c r="G9" s="241">
        <f>ROUND(E9*F9,2)</f>
        <v>0</v>
      </c>
      <c r="H9" s="240"/>
      <c r="I9" s="241">
        <f>ROUND(E9*H9,2)</f>
        <v>0</v>
      </c>
      <c r="J9" s="240"/>
      <c r="K9" s="241">
        <f>ROUND(E9*J9,2)</f>
        <v>0</v>
      </c>
      <c r="L9" s="241">
        <v>21</v>
      </c>
      <c r="M9" s="241">
        <f>G9*(1+L9/100)</f>
        <v>0</v>
      </c>
      <c r="N9" s="239">
        <v>0</v>
      </c>
      <c r="O9" s="239">
        <f>ROUND(E9*N9,2)</f>
        <v>0</v>
      </c>
      <c r="P9" s="239">
        <v>0.13800000000000001</v>
      </c>
      <c r="Q9" s="239">
        <f>ROUND(E9*P9,2)</f>
        <v>9.11</v>
      </c>
      <c r="R9" s="241" t="s">
        <v>440</v>
      </c>
      <c r="S9" s="241" t="s">
        <v>280</v>
      </c>
      <c r="T9" s="242" t="s">
        <v>441</v>
      </c>
      <c r="U9" s="222">
        <v>0.16</v>
      </c>
      <c r="V9" s="222">
        <f>ROUND(E9*U9,2)</f>
        <v>10.56</v>
      </c>
      <c r="W9" s="222"/>
      <c r="X9" s="222" t="s">
        <v>399</v>
      </c>
      <c r="Y9" s="222" t="s">
        <v>283</v>
      </c>
      <c r="Z9" s="212"/>
      <c r="AA9" s="212"/>
      <c r="AB9" s="212"/>
      <c r="AC9" s="212"/>
      <c r="AD9" s="212"/>
      <c r="AE9" s="212"/>
      <c r="AF9" s="212"/>
      <c r="AG9" s="212" t="s">
        <v>400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4" t="s">
        <v>2385</v>
      </c>
      <c r="D10" s="256"/>
      <c r="E10" s="256"/>
      <c r="F10" s="256"/>
      <c r="G10" s="256"/>
      <c r="H10" s="222"/>
      <c r="I10" s="222"/>
      <c r="J10" s="222"/>
      <c r="K10" s="222"/>
      <c r="L10" s="222"/>
      <c r="M10" s="222"/>
      <c r="N10" s="221"/>
      <c r="O10" s="221"/>
      <c r="P10" s="221"/>
      <c r="Q10" s="221"/>
      <c r="R10" s="222"/>
      <c r="S10" s="222"/>
      <c r="T10" s="222"/>
      <c r="U10" s="222"/>
      <c r="V10" s="222"/>
      <c r="W10" s="222"/>
      <c r="X10" s="222"/>
      <c r="Y10" s="222"/>
      <c r="Z10" s="212"/>
      <c r="AA10" s="212"/>
      <c r="AB10" s="212"/>
      <c r="AC10" s="212"/>
      <c r="AD10" s="212"/>
      <c r="AE10" s="212"/>
      <c r="AF10" s="212"/>
      <c r="AG10" s="212" t="s">
        <v>448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36">
        <v>2</v>
      </c>
      <c r="B11" s="237" t="s">
        <v>2813</v>
      </c>
      <c r="C11" s="247" t="s">
        <v>2814</v>
      </c>
      <c r="D11" s="238" t="s">
        <v>439</v>
      </c>
      <c r="E11" s="239">
        <v>41</v>
      </c>
      <c r="F11" s="240"/>
      <c r="G11" s="241">
        <f>ROUND(E11*F11,2)</f>
        <v>0</v>
      </c>
      <c r="H11" s="240"/>
      <c r="I11" s="241">
        <f>ROUND(E11*H11,2)</f>
        <v>0</v>
      </c>
      <c r="J11" s="240"/>
      <c r="K11" s="241">
        <f>ROUND(E11*J11,2)</f>
        <v>0</v>
      </c>
      <c r="L11" s="241">
        <v>21</v>
      </c>
      <c r="M11" s="241">
        <f>G11*(1+L11/100)</f>
        <v>0</v>
      </c>
      <c r="N11" s="239">
        <v>0</v>
      </c>
      <c r="O11" s="239">
        <f>ROUND(E11*N11,2)</f>
        <v>0</v>
      </c>
      <c r="P11" s="239">
        <v>0.24</v>
      </c>
      <c r="Q11" s="239">
        <f>ROUND(E11*P11,2)</f>
        <v>9.84</v>
      </c>
      <c r="R11" s="241" t="s">
        <v>440</v>
      </c>
      <c r="S11" s="241" t="s">
        <v>280</v>
      </c>
      <c r="T11" s="242" t="s">
        <v>441</v>
      </c>
      <c r="U11" s="222">
        <v>0.80647999999999997</v>
      </c>
      <c r="V11" s="222">
        <f>ROUND(E11*U11,2)</f>
        <v>33.07</v>
      </c>
      <c r="W11" s="222"/>
      <c r="X11" s="222" t="s">
        <v>399</v>
      </c>
      <c r="Y11" s="222" t="s">
        <v>283</v>
      </c>
      <c r="Z11" s="212"/>
      <c r="AA11" s="212"/>
      <c r="AB11" s="212"/>
      <c r="AC11" s="212"/>
      <c r="AD11" s="212"/>
      <c r="AE11" s="212"/>
      <c r="AF11" s="212"/>
      <c r="AG11" s="212" t="s">
        <v>400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49" t="s">
        <v>2815</v>
      </c>
      <c r="D12" s="226"/>
      <c r="E12" s="227">
        <v>41</v>
      </c>
      <c r="F12" s="222"/>
      <c r="G12" s="222"/>
      <c r="H12" s="222"/>
      <c r="I12" s="222"/>
      <c r="J12" s="222"/>
      <c r="K12" s="222"/>
      <c r="L12" s="222"/>
      <c r="M12" s="222"/>
      <c r="N12" s="221"/>
      <c r="O12" s="221"/>
      <c r="P12" s="221"/>
      <c r="Q12" s="221"/>
      <c r="R12" s="222"/>
      <c r="S12" s="222"/>
      <c r="T12" s="222"/>
      <c r="U12" s="222"/>
      <c r="V12" s="222"/>
      <c r="W12" s="222"/>
      <c r="X12" s="222"/>
      <c r="Y12" s="222"/>
      <c r="Z12" s="212"/>
      <c r="AA12" s="212"/>
      <c r="AB12" s="212"/>
      <c r="AC12" s="212"/>
      <c r="AD12" s="212"/>
      <c r="AE12" s="212"/>
      <c r="AF12" s="212"/>
      <c r="AG12" s="212" t="s">
        <v>288</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3</v>
      </c>
      <c r="B13" s="237" t="s">
        <v>2816</v>
      </c>
      <c r="C13" s="247" t="s">
        <v>2817</v>
      </c>
      <c r="D13" s="238" t="s">
        <v>445</v>
      </c>
      <c r="E13" s="239">
        <v>97.7</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446</v>
      </c>
      <c r="S13" s="241" t="s">
        <v>280</v>
      </c>
      <c r="T13" s="242" t="s">
        <v>441</v>
      </c>
      <c r="U13" s="222">
        <v>0.81799999999999995</v>
      </c>
      <c r="V13" s="222">
        <f>ROUND(E13*U13,2)</f>
        <v>79.92</v>
      </c>
      <c r="W13" s="222"/>
      <c r="X13" s="222" t="s">
        <v>399</v>
      </c>
      <c r="Y13" s="222" t="s">
        <v>283</v>
      </c>
      <c r="Z13" s="212"/>
      <c r="AA13" s="212"/>
      <c r="AB13" s="212"/>
      <c r="AC13" s="212"/>
      <c r="AD13" s="212"/>
      <c r="AE13" s="212"/>
      <c r="AF13" s="212"/>
      <c r="AG13" s="212" t="s">
        <v>400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4" t="s">
        <v>2818</v>
      </c>
      <c r="D14" s="256"/>
      <c r="E14" s="256"/>
      <c r="F14" s="256"/>
      <c r="G14" s="256"/>
      <c r="H14" s="222"/>
      <c r="I14" s="222"/>
      <c r="J14" s="222"/>
      <c r="K14" s="222"/>
      <c r="L14" s="222"/>
      <c r="M14" s="222"/>
      <c r="N14" s="221"/>
      <c r="O14" s="221"/>
      <c r="P14" s="221"/>
      <c r="Q14" s="221"/>
      <c r="R14" s="222"/>
      <c r="S14" s="222"/>
      <c r="T14" s="222"/>
      <c r="U14" s="222"/>
      <c r="V14" s="222"/>
      <c r="W14" s="222"/>
      <c r="X14" s="222"/>
      <c r="Y14" s="222"/>
      <c r="Z14" s="212"/>
      <c r="AA14" s="212"/>
      <c r="AB14" s="212"/>
      <c r="AC14" s="212"/>
      <c r="AD14" s="212"/>
      <c r="AE14" s="212"/>
      <c r="AF14" s="212"/>
      <c r="AG14" s="212" t="s">
        <v>448</v>
      </c>
      <c r="AH14" s="212"/>
      <c r="AI14" s="212"/>
      <c r="AJ14" s="212"/>
      <c r="AK14" s="212"/>
      <c r="AL14" s="212"/>
      <c r="AM14" s="212"/>
      <c r="AN14" s="212"/>
      <c r="AO14" s="212"/>
      <c r="AP14" s="212"/>
      <c r="AQ14" s="212"/>
      <c r="AR14" s="212"/>
      <c r="AS14" s="212"/>
      <c r="AT14" s="212"/>
      <c r="AU14" s="212"/>
      <c r="AV14" s="212"/>
      <c r="AW14" s="212"/>
      <c r="AX14" s="212"/>
      <c r="AY14" s="212"/>
      <c r="AZ14" s="212"/>
      <c r="BA14" s="243" t="str">
        <f>C14</f>
        <v>s přemístěním výkopku v příčných profilech na vzdálenost do 15 m nebo s naložením na dopravní prostředek.</v>
      </c>
      <c r="BB14" s="212"/>
      <c r="BC14" s="212"/>
      <c r="BD14" s="212"/>
      <c r="BE14" s="212"/>
      <c r="BF14" s="212"/>
      <c r="BG14" s="212"/>
      <c r="BH14" s="212"/>
    </row>
    <row r="15" spans="1:60" outlineLevel="2" x14ac:dyDescent="0.2">
      <c r="A15" s="219"/>
      <c r="B15" s="220"/>
      <c r="C15" s="249" t="s">
        <v>2819</v>
      </c>
      <c r="D15" s="226"/>
      <c r="E15" s="227">
        <v>97.7</v>
      </c>
      <c r="F15" s="222"/>
      <c r="G15" s="222"/>
      <c r="H15" s="222"/>
      <c r="I15" s="222"/>
      <c r="J15" s="222"/>
      <c r="K15" s="222"/>
      <c r="L15" s="222"/>
      <c r="M15" s="222"/>
      <c r="N15" s="221"/>
      <c r="O15" s="221"/>
      <c r="P15" s="221"/>
      <c r="Q15" s="221"/>
      <c r="R15" s="222"/>
      <c r="S15" s="222"/>
      <c r="T15" s="222"/>
      <c r="U15" s="222"/>
      <c r="V15" s="222"/>
      <c r="W15" s="222"/>
      <c r="X15" s="222"/>
      <c r="Y15" s="222"/>
      <c r="Z15" s="212"/>
      <c r="AA15" s="212"/>
      <c r="AB15" s="212"/>
      <c r="AC15" s="212"/>
      <c r="AD15" s="212"/>
      <c r="AE15" s="212"/>
      <c r="AF15" s="212"/>
      <c r="AG15" s="212" t="s">
        <v>288</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36">
        <v>4</v>
      </c>
      <c r="B16" s="237" t="s">
        <v>2820</v>
      </c>
      <c r="C16" s="247" t="s">
        <v>2821</v>
      </c>
      <c r="D16" s="238" t="s">
        <v>445</v>
      </c>
      <c r="E16" s="239">
        <v>97.7</v>
      </c>
      <c r="F16" s="240"/>
      <c r="G16" s="241">
        <f>ROUND(E16*F16,2)</f>
        <v>0</v>
      </c>
      <c r="H16" s="240"/>
      <c r="I16" s="241">
        <f>ROUND(E16*H16,2)</f>
        <v>0</v>
      </c>
      <c r="J16" s="240"/>
      <c r="K16" s="241">
        <f>ROUND(E16*J16,2)</f>
        <v>0</v>
      </c>
      <c r="L16" s="241">
        <v>21</v>
      </c>
      <c r="M16" s="241">
        <f>G16*(1+L16/100)</f>
        <v>0</v>
      </c>
      <c r="N16" s="239">
        <v>0</v>
      </c>
      <c r="O16" s="239">
        <f>ROUND(E16*N16,2)</f>
        <v>0</v>
      </c>
      <c r="P16" s="239">
        <v>0</v>
      </c>
      <c r="Q16" s="239">
        <f>ROUND(E16*P16,2)</f>
        <v>0</v>
      </c>
      <c r="R16" s="241" t="s">
        <v>446</v>
      </c>
      <c r="S16" s="241" t="s">
        <v>280</v>
      </c>
      <c r="T16" s="242" t="s">
        <v>441</v>
      </c>
      <c r="U16" s="222">
        <v>0.11899999999999999</v>
      </c>
      <c r="V16" s="222">
        <f>ROUND(E16*U16,2)</f>
        <v>11.63</v>
      </c>
      <c r="W16" s="222"/>
      <c r="X16" s="222" t="s">
        <v>399</v>
      </c>
      <c r="Y16" s="222" t="s">
        <v>283</v>
      </c>
      <c r="Z16" s="212"/>
      <c r="AA16" s="212"/>
      <c r="AB16" s="212"/>
      <c r="AC16" s="212"/>
      <c r="AD16" s="212"/>
      <c r="AE16" s="212"/>
      <c r="AF16" s="212"/>
      <c r="AG16" s="212" t="s">
        <v>400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2" x14ac:dyDescent="0.2">
      <c r="A17" s="219"/>
      <c r="B17" s="220"/>
      <c r="C17" s="264" t="s">
        <v>2818</v>
      </c>
      <c r="D17" s="256"/>
      <c r="E17" s="256"/>
      <c r="F17" s="256"/>
      <c r="G17" s="256"/>
      <c r="H17" s="222"/>
      <c r="I17" s="222"/>
      <c r="J17" s="222"/>
      <c r="K17" s="222"/>
      <c r="L17" s="222"/>
      <c r="M17" s="222"/>
      <c r="N17" s="221"/>
      <c r="O17" s="221"/>
      <c r="P17" s="221"/>
      <c r="Q17" s="221"/>
      <c r="R17" s="222"/>
      <c r="S17" s="222"/>
      <c r="T17" s="222"/>
      <c r="U17" s="222"/>
      <c r="V17" s="222"/>
      <c r="W17" s="222"/>
      <c r="X17" s="222"/>
      <c r="Y17" s="222"/>
      <c r="Z17" s="212"/>
      <c r="AA17" s="212"/>
      <c r="AB17" s="212"/>
      <c r="AC17" s="212"/>
      <c r="AD17" s="212"/>
      <c r="AE17" s="212"/>
      <c r="AF17" s="212"/>
      <c r="AG17" s="212" t="s">
        <v>448</v>
      </c>
      <c r="AH17" s="212"/>
      <c r="AI17" s="212"/>
      <c r="AJ17" s="212"/>
      <c r="AK17" s="212"/>
      <c r="AL17" s="212"/>
      <c r="AM17" s="212"/>
      <c r="AN17" s="212"/>
      <c r="AO17" s="212"/>
      <c r="AP17" s="212"/>
      <c r="AQ17" s="212"/>
      <c r="AR17" s="212"/>
      <c r="AS17" s="212"/>
      <c r="AT17" s="212"/>
      <c r="AU17" s="212"/>
      <c r="AV17" s="212"/>
      <c r="AW17" s="212"/>
      <c r="AX17" s="212"/>
      <c r="AY17" s="212"/>
      <c r="AZ17" s="212"/>
      <c r="BA17" s="243" t="str">
        <f>C17</f>
        <v>s přemístěním výkopku v příčných profilech na vzdálenost do 15 m nebo s naložením na dopravní prostředek.</v>
      </c>
      <c r="BB17" s="212"/>
      <c r="BC17" s="212"/>
      <c r="BD17" s="212"/>
      <c r="BE17" s="212"/>
      <c r="BF17" s="212"/>
      <c r="BG17" s="212"/>
      <c r="BH17" s="212"/>
    </row>
    <row r="18" spans="1:60" outlineLevel="1" x14ac:dyDescent="0.2">
      <c r="A18" s="236">
        <v>5</v>
      </c>
      <c r="B18" s="237" t="s">
        <v>2822</v>
      </c>
      <c r="C18" s="247" t="s">
        <v>2823</v>
      </c>
      <c r="D18" s="238" t="s">
        <v>445</v>
      </c>
      <c r="E18" s="239">
        <v>48</v>
      </c>
      <c r="F18" s="240"/>
      <c r="G18" s="241">
        <f>ROUND(E18*F18,2)</f>
        <v>0</v>
      </c>
      <c r="H18" s="240"/>
      <c r="I18" s="241">
        <f>ROUND(E18*H18,2)</f>
        <v>0</v>
      </c>
      <c r="J18" s="240"/>
      <c r="K18" s="241">
        <f>ROUND(E18*J18,2)</f>
        <v>0</v>
      </c>
      <c r="L18" s="241">
        <v>21</v>
      </c>
      <c r="M18" s="241">
        <f>G18*(1+L18/100)</f>
        <v>0</v>
      </c>
      <c r="N18" s="239">
        <v>5.8900000000000003E-3</v>
      </c>
      <c r="O18" s="239">
        <f>ROUND(E18*N18,2)</f>
        <v>0.28000000000000003</v>
      </c>
      <c r="P18" s="239">
        <v>0</v>
      </c>
      <c r="Q18" s="239">
        <f>ROUND(E18*P18,2)</f>
        <v>0</v>
      </c>
      <c r="R18" s="241" t="s">
        <v>446</v>
      </c>
      <c r="S18" s="241" t="s">
        <v>280</v>
      </c>
      <c r="T18" s="242" t="s">
        <v>441</v>
      </c>
      <c r="U18" s="222">
        <v>1.877</v>
      </c>
      <c r="V18" s="222">
        <f>ROUND(E18*U18,2)</f>
        <v>90.1</v>
      </c>
      <c r="W18" s="222"/>
      <c r="X18" s="222" t="s">
        <v>399</v>
      </c>
      <c r="Y18" s="222" t="s">
        <v>283</v>
      </c>
      <c r="Z18" s="212"/>
      <c r="AA18" s="212"/>
      <c r="AB18" s="212"/>
      <c r="AC18" s="212"/>
      <c r="AD18" s="212"/>
      <c r="AE18" s="212"/>
      <c r="AF18" s="212"/>
      <c r="AG18" s="212" t="s">
        <v>400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2" x14ac:dyDescent="0.2">
      <c r="A19" s="219"/>
      <c r="B19" s="220"/>
      <c r="C19" s="264" t="s">
        <v>2818</v>
      </c>
      <c r="D19" s="256"/>
      <c r="E19" s="256"/>
      <c r="F19" s="256"/>
      <c r="G19" s="256"/>
      <c r="H19" s="222"/>
      <c r="I19" s="222"/>
      <c r="J19" s="222"/>
      <c r="K19" s="222"/>
      <c r="L19" s="222"/>
      <c r="M19" s="222"/>
      <c r="N19" s="221"/>
      <c r="O19" s="221"/>
      <c r="P19" s="221"/>
      <c r="Q19" s="221"/>
      <c r="R19" s="222"/>
      <c r="S19" s="222"/>
      <c r="T19" s="222"/>
      <c r="U19" s="222"/>
      <c r="V19" s="222"/>
      <c r="W19" s="222"/>
      <c r="X19" s="222"/>
      <c r="Y19" s="222"/>
      <c r="Z19" s="212"/>
      <c r="AA19" s="212"/>
      <c r="AB19" s="212"/>
      <c r="AC19" s="212"/>
      <c r="AD19" s="212"/>
      <c r="AE19" s="212"/>
      <c r="AF19" s="212"/>
      <c r="AG19" s="212" t="s">
        <v>448</v>
      </c>
      <c r="AH19" s="212"/>
      <c r="AI19" s="212"/>
      <c r="AJ19" s="212"/>
      <c r="AK19" s="212"/>
      <c r="AL19" s="212"/>
      <c r="AM19" s="212"/>
      <c r="AN19" s="212"/>
      <c r="AO19" s="212"/>
      <c r="AP19" s="212"/>
      <c r="AQ19" s="212"/>
      <c r="AR19" s="212"/>
      <c r="AS19" s="212"/>
      <c r="AT19" s="212"/>
      <c r="AU19" s="212"/>
      <c r="AV19" s="212"/>
      <c r="AW19" s="212"/>
      <c r="AX19" s="212"/>
      <c r="AY19" s="212"/>
      <c r="AZ19" s="212"/>
      <c r="BA19" s="243" t="str">
        <f>C19</f>
        <v>s přemístěním výkopku v příčných profilech na vzdálenost do 15 m nebo s naložením na dopravní prostředek.</v>
      </c>
      <c r="BB19" s="212"/>
      <c r="BC19" s="212"/>
      <c r="BD19" s="212"/>
      <c r="BE19" s="212"/>
      <c r="BF19" s="212"/>
      <c r="BG19" s="212"/>
      <c r="BH19" s="212"/>
    </row>
    <row r="20" spans="1:60" outlineLevel="2" x14ac:dyDescent="0.2">
      <c r="A20" s="219"/>
      <c r="B20" s="220"/>
      <c r="C20" s="249" t="s">
        <v>2824</v>
      </c>
      <c r="D20" s="226"/>
      <c r="E20" s="227">
        <v>48</v>
      </c>
      <c r="F20" s="222"/>
      <c r="G20" s="222"/>
      <c r="H20" s="222"/>
      <c r="I20" s="222"/>
      <c r="J20" s="222"/>
      <c r="K20" s="222"/>
      <c r="L20" s="222"/>
      <c r="M20" s="222"/>
      <c r="N20" s="221"/>
      <c r="O20" s="221"/>
      <c r="P20" s="221"/>
      <c r="Q20" s="221"/>
      <c r="R20" s="222"/>
      <c r="S20" s="222"/>
      <c r="T20" s="222"/>
      <c r="U20" s="222"/>
      <c r="V20" s="222"/>
      <c r="W20" s="222"/>
      <c r="X20" s="222"/>
      <c r="Y20" s="222"/>
      <c r="Z20" s="212"/>
      <c r="AA20" s="212"/>
      <c r="AB20" s="212"/>
      <c r="AC20" s="212"/>
      <c r="AD20" s="212"/>
      <c r="AE20" s="212"/>
      <c r="AF20" s="212"/>
      <c r="AG20" s="212" t="s">
        <v>288</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1" x14ac:dyDescent="0.2">
      <c r="A21" s="236">
        <v>6</v>
      </c>
      <c r="B21" s="237" t="s">
        <v>453</v>
      </c>
      <c r="C21" s="247" t="s">
        <v>454</v>
      </c>
      <c r="D21" s="238" t="s">
        <v>445</v>
      </c>
      <c r="E21" s="239">
        <v>208.21879999999999</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t="s">
        <v>446</v>
      </c>
      <c r="S21" s="241" t="s">
        <v>280</v>
      </c>
      <c r="T21" s="242" t="s">
        <v>441</v>
      </c>
      <c r="U21" s="222">
        <v>1.0999999999999999E-2</v>
      </c>
      <c r="V21" s="222">
        <f>ROUND(E21*U21,2)</f>
        <v>2.29</v>
      </c>
      <c r="W21" s="222"/>
      <c r="X21" s="222" t="s">
        <v>399</v>
      </c>
      <c r="Y21" s="222" t="s">
        <v>283</v>
      </c>
      <c r="Z21" s="212"/>
      <c r="AA21" s="212"/>
      <c r="AB21" s="212"/>
      <c r="AC21" s="212"/>
      <c r="AD21" s="212"/>
      <c r="AE21" s="212"/>
      <c r="AF21" s="212"/>
      <c r="AG21" s="212" t="s">
        <v>400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64" t="s">
        <v>455</v>
      </c>
      <c r="D22" s="256"/>
      <c r="E22" s="256"/>
      <c r="F22" s="256"/>
      <c r="G22" s="256"/>
      <c r="H22" s="222"/>
      <c r="I22" s="222"/>
      <c r="J22" s="222"/>
      <c r="K22" s="222"/>
      <c r="L22" s="222"/>
      <c r="M22" s="222"/>
      <c r="N22" s="221"/>
      <c r="O22" s="221"/>
      <c r="P22" s="221"/>
      <c r="Q22" s="221"/>
      <c r="R22" s="222"/>
      <c r="S22" s="222"/>
      <c r="T22" s="222"/>
      <c r="U22" s="222"/>
      <c r="V22" s="222"/>
      <c r="W22" s="222"/>
      <c r="X22" s="222"/>
      <c r="Y22" s="222"/>
      <c r="Z22" s="212"/>
      <c r="AA22" s="212"/>
      <c r="AB22" s="212"/>
      <c r="AC22" s="212"/>
      <c r="AD22" s="212"/>
      <c r="AE22" s="212"/>
      <c r="AF22" s="212"/>
      <c r="AG22" s="212" t="s">
        <v>448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49" t="s">
        <v>449</v>
      </c>
      <c r="D23" s="226"/>
      <c r="E23" s="227">
        <v>7.0308000000000002</v>
      </c>
      <c r="F23" s="222"/>
      <c r="G23" s="222"/>
      <c r="H23" s="222"/>
      <c r="I23" s="222"/>
      <c r="J23" s="222"/>
      <c r="K23" s="222"/>
      <c r="L23" s="222"/>
      <c r="M23" s="222"/>
      <c r="N23" s="221"/>
      <c r="O23" s="221"/>
      <c r="P23" s="221"/>
      <c r="Q23" s="221"/>
      <c r="R23" s="222"/>
      <c r="S23" s="222"/>
      <c r="T23" s="222"/>
      <c r="U23" s="222"/>
      <c r="V23" s="222"/>
      <c r="W23" s="222"/>
      <c r="X23" s="222"/>
      <c r="Y23" s="222"/>
      <c r="Z23" s="212"/>
      <c r="AA23" s="212"/>
      <c r="AB23" s="212"/>
      <c r="AC23" s="212"/>
      <c r="AD23" s="212"/>
      <c r="AE23" s="212"/>
      <c r="AF23" s="212"/>
      <c r="AG23" s="212" t="s">
        <v>288</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49" t="s">
        <v>450</v>
      </c>
      <c r="D24" s="226"/>
      <c r="E24" s="227">
        <v>0.57599999999999996</v>
      </c>
      <c r="F24" s="222"/>
      <c r="G24" s="222"/>
      <c r="H24" s="222"/>
      <c r="I24" s="222"/>
      <c r="J24" s="222"/>
      <c r="K24" s="222"/>
      <c r="L24" s="222"/>
      <c r="M24" s="222"/>
      <c r="N24" s="221"/>
      <c r="O24" s="221"/>
      <c r="P24" s="221"/>
      <c r="Q24" s="221"/>
      <c r="R24" s="222"/>
      <c r="S24" s="222"/>
      <c r="T24" s="222"/>
      <c r="U24" s="222"/>
      <c r="V24" s="222"/>
      <c r="W24" s="222"/>
      <c r="X24" s="222"/>
      <c r="Y24" s="222"/>
      <c r="Z24" s="212"/>
      <c r="AA24" s="212"/>
      <c r="AB24" s="212"/>
      <c r="AC24" s="212"/>
      <c r="AD24" s="212"/>
      <c r="AE24" s="212"/>
      <c r="AF24" s="212"/>
      <c r="AG24" s="212" t="s">
        <v>288</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49" t="s">
        <v>451</v>
      </c>
      <c r="D25" s="226"/>
      <c r="E25" s="227">
        <v>84.311999999999998</v>
      </c>
      <c r="F25" s="222"/>
      <c r="G25" s="222"/>
      <c r="H25" s="222"/>
      <c r="I25" s="222"/>
      <c r="J25" s="222"/>
      <c r="K25" s="222"/>
      <c r="L25" s="222"/>
      <c r="M25" s="222"/>
      <c r="N25" s="221"/>
      <c r="O25" s="221"/>
      <c r="P25" s="221"/>
      <c r="Q25" s="221"/>
      <c r="R25" s="222"/>
      <c r="S25" s="222"/>
      <c r="T25" s="222"/>
      <c r="U25" s="222"/>
      <c r="V25" s="222"/>
      <c r="W25" s="222"/>
      <c r="X25" s="222"/>
      <c r="Y25" s="222"/>
      <c r="Z25" s="212"/>
      <c r="AA25" s="212"/>
      <c r="AB25" s="212"/>
      <c r="AC25" s="212"/>
      <c r="AD25" s="212"/>
      <c r="AE25" s="212"/>
      <c r="AF25" s="212"/>
      <c r="AG25" s="212" t="s">
        <v>288</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49" t="s">
        <v>2749</v>
      </c>
      <c r="D26" s="226"/>
      <c r="E26" s="227">
        <v>18.600000000000001</v>
      </c>
      <c r="F26" s="222"/>
      <c r="G26" s="222"/>
      <c r="H26" s="222"/>
      <c r="I26" s="222"/>
      <c r="J26" s="222"/>
      <c r="K26" s="222"/>
      <c r="L26" s="222"/>
      <c r="M26" s="222"/>
      <c r="N26" s="221"/>
      <c r="O26" s="221"/>
      <c r="P26" s="221"/>
      <c r="Q26" s="221"/>
      <c r="R26" s="222"/>
      <c r="S26" s="222"/>
      <c r="T26" s="222"/>
      <c r="U26" s="222"/>
      <c r="V26" s="222"/>
      <c r="W26" s="222"/>
      <c r="X26" s="222"/>
      <c r="Y26" s="222"/>
      <c r="Z26" s="212"/>
      <c r="AA26" s="212"/>
      <c r="AB26" s="212"/>
      <c r="AC26" s="212"/>
      <c r="AD26" s="212"/>
      <c r="AE26" s="212"/>
      <c r="AF26" s="212"/>
      <c r="AG26" s="212" t="s">
        <v>288</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49" t="s">
        <v>2825</v>
      </c>
      <c r="D27" s="226"/>
      <c r="E27" s="227">
        <v>97.7</v>
      </c>
      <c r="F27" s="222"/>
      <c r="G27" s="222"/>
      <c r="H27" s="222"/>
      <c r="I27" s="222"/>
      <c r="J27" s="222"/>
      <c r="K27" s="222"/>
      <c r="L27" s="222"/>
      <c r="M27" s="222"/>
      <c r="N27" s="221"/>
      <c r="O27" s="221"/>
      <c r="P27" s="221"/>
      <c r="Q27" s="221"/>
      <c r="R27" s="222"/>
      <c r="S27" s="222"/>
      <c r="T27" s="222"/>
      <c r="U27" s="222"/>
      <c r="V27" s="222"/>
      <c r="W27" s="222"/>
      <c r="X27" s="222"/>
      <c r="Y27" s="222"/>
      <c r="Z27" s="212"/>
      <c r="AA27" s="212"/>
      <c r="AB27" s="212"/>
      <c r="AC27" s="212"/>
      <c r="AD27" s="212"/>
      <c r="AE27" s="212"/>
      <c r="AF27" s="212"/>
      <c r="AG27" s="212" t="s">
        <v>288</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36">
        <v>7</v>
      </c>
      <c r="B28" s="237" t="s">
        <v>2826</v>
      </c>
      <c r="C28" s="247" t="s">
        <v>2827</v>
      </c>
      <c r="D28" s="238" t="s">
        <v>445</v>
      </c>
      <c r="E28" s="239">
        <v>48</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446</v>
      </c>
      <c r="S28" s="241" t="s">
        <v>280</v>
      </c>
      <c r="T28" s="242" t="s">
        <v>441</v>
      </c>
      <c r="U28" s="222">
        <v>1.2E-2</v>
      </c>
      <c r="V28" s="222">
        <f>ROUND(E28*U28,2)</f>
        <v>0.57999999999999996</v>
      </c>
      <c r="W28" s="222"/>
      <c r="X28" s="222" t="s">
        <v>399</v>
      </c>
      <c r="Y28" s="222" t="s">
        <v>283</v>
      </c>
      <c r="Z28" s="212"/>
      <c r="AA28" s="212"/>
      <c r="AB28" s="212"/>
      <c r="AC28" s="212"/>
      <c r="AD28" s="212"/>
      <c r="AE28" s="212"/>
      <c r="AF28" s="212"/>
      <c r="AG28" s="212" t="s">
        <v>400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4" t="s">
        <v>455</v>
      </c>
      <c r="D29" s="256"/>
      <c r="E29" s="256"/>
      <c r="F29" s="256"/>
      <c r="G29" s="256"/>
      <c r="H29" s="222"/>
      <c r="I29" s="222"/>
      <c r="J29" s="222"/>
      <c r="K29" s="222"/>
      <c r="L29" s="222"/>
      <c r="M29" s="222"/>
      <c r="N29" s="221"/>
      <c r="O29" s="221"/>
      <c r="P29" s="221"/>
      <c r="Q29" s="221"/>
      <c r="R29" s="222"/>
      <c r="S29" s="222"/>
      <c r="T29" s="222"/>
      <c r="U29" s="222"/>
      <c r="V29" s="222"/>
      <c r="W29" s="222"/>
      <c r="X29" s="222"/>
      <c r="Y29" s="222"/>
      <c r="Z29" s="212"/>
      <c r="AA29" s="212"/>
      <c r="AB29" s="212"/>
      <c r="AC29" s="212"/>
      <c r="AD29" s="212"/>
      <c r="AE29" s="212"/>
      <c r="AF29" s="212"/>
      <c r="AG29" s="212" t="s">
        <v>448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36">
        <v>8</v>
      </c>
      <c r="B30" s="237" t="s">
        <v>2752</v>
      </c>
      <c r="C30" s="247" t="s">
        <v>2753</v>
      </c>
      <c r="D30" s="238" t="s">
        <v>445</v>
      </c>
      <c r="E30" s="239">
        <v>145.69999999999999</v>
      </c>
      <c r="F30" s="240"/>
      <c r="G30" s="241">
        <f>ROUND(E30*F30,2)</f>
        <v>0</v>
      </c>
      <c r="H30" s="240"/>
      <c r="I30" s="241">
        <f>ROUND(E30*H30,2)</f>
        <v>0</v>
      </c>
      <c r="J30" s="240"/>
      <c r="K30" s="241">
        <f>ROUND(E30*J30,2)</f>
        <v>0</v>
      </c>
      <c r="L30" s="241">
        <v>21</v>
      </c>
      <c r="M30" s="241">
        <f>G30*(1+L30/100)</f>
        <v>0</v>
      </c>
      <c r="N30" s="239">
        <v>0</v>
      </c>
      <c r="O30" s="239">
        <f>ROUND(E30*N30,2)</f>
        <v>0</v>
      </c>
      <c r="P30" s="239">
        <v>0</v>
      </c>
      <c r="Q30" s="239">
        <f>ROUND(E30*P30,2)</f>
        <v>0</v>
      </c>
      <c r="R30" s="241"/>
      <c r="S30" s="241" t="s">
        <v>316</v>
      </c>
      <c r="T30" s="242" t="s">
        <v>281</v>
      </c>
      <c r="U30" s="222">
        <v>8.9999999999999993E-3</v>
      </c>
      <c r="V30" s="222">
        <f>ROUND(E30*U30,2)</f>
        <v>1.31</v>
      </c>
      <c r="W30" s="222"/>
      <c r="X30" s="222" t="s">
        <v>399</v>
      </c>
      <c r="Y30" s="222" t="s">
        <v>283</v>
      </c>
      <c r="Z30" s="212"/>
      <c r="AA30" s="212"/>
      <c r="AB30" s="212"/>
      <c r="AC30" s="212"/>
      <c r="AD30" s="212"/>
      <c r="AE30" s="212"/>
      <c r="AF30" s="212"/>
      <c r="AG30" s="212" t="s">
        <v>400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49" t="s">
        <v>2828</v>
      </c>
      <c r="D31" s="226"/>
      <c r="E31" s="227">
        <v>145.69999999999999</v>
      </c>
      <c r="F31" s="222"/>
      <c r="G31" s="222"/>
      <c r="H31" s="222"/>
      <c r="I31" s="222"/>
      <c r="J31" s="222"/>
      <c r="K31" s="222"/>
      <c r="L31" s="222"/>
      <c r="M31" s="222"/>
      <c r="N31" s="221"/>
      <c r="O31" s="221"/>
      <c r="P31" s="221"/>
      <c r="Q31" s="221"/>
      <c r="R31" s="222"/>
      <c r="S31" s="222"/>
      <c r="T31" s="222"/>
      <c r="U31" s="222"/>
      <c r="V31" s="222"/>
      <c r="W31" s="222"/>
      <c r="X31" s="222"/>
      <c r="Y31" s="222"/>
      <c r="Z31" s="212"/>
      <c r="AA31" s="212"/>
      <c r="AB31" s="212"/>
      <c r="AC31" s="212"/>
      <c r="AD31" s="212"/>
      <c r="AE31" s="212"/>
      <c r="AF31" s="212"/>
      <c r="AG31" s="212" t="s">
        <v>288</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36">
        <v>9</v>
      </c>
      <c r="B32" s="237" t="s">
        <v>2829</v>
      </c>
      <c r="C32" s="247" t="s">
        <v>2830</v>
      </c>
      <c r="D32" s="238" t="s">
        <v>439</v>
      </c>
      <c r="E32" s="239">
        <v>20</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t="s">
        <v>2512</v>
      </c>
      <c r="S32" s="241" t="s">
        <v>280</v>
      </c>
      <c r="T32" s="242" t="s">
        <v>441</v>
      </c>
      <c r="U32" s="222">
        <v>0.06</v>
      </c>
      <c r="V32" s="222">
        <f>ROUND(E32*U32,2)</f>
        <v>1.2</v>
      </c>
      <c r="W32" s="222"/>
      <c r="X32" s="222" t="s">
        <v>399</v>
      </c>
      <c r="Y32" s="222" t="s">
        <v>283</v>
      </c>
      <c r="Z32" s="212"/>
      <c r="AA32" s="212"/>
      <c r="AB32" s="212"/>
      <c r="AC32" s="212"/>
      <c r="AD32" s="212"/>
      <c r="AE32" s="212"/>
      <c r="AF32" s="212"/>
      <c r="AG32" s="212" t="s">
        <v>400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4" t="s">
        <v>2831</v>
      </c>
      <c r="D33" s="256"/>
      <c r="E33" s="256"/>
      <c r="F33" s="256"/>
      <c r="G33" s="256"/>
      <c r="H33" s="222"/>
      <c r="I33" s="222"/>
      <c r="J33" s="222"/>
      <c r="K33" s="222"/>
      <c r="L33" s="222"/>
      <c r="M33" s="222"/>
      <c r="N33" s="221"/>
      <c r="O33" s="221"/>
      <c r="P33" s="221"/>
      <c r="Q33" s="221"/>
      <c r="R33" s="222"/>
      <c r="S33" s="222"/>
      <c r="T33" s="222"/>
      <c r="U33" s="222"/>
      <c r="V33" s="222"/>
      <c r="W33" s="222"/>
      <c r="X33" s="222"/>
      <c r="Y33" s="222"/>
      <c r="Z33" s="212"/>
      <c r="AA33" s="212"/>
      <c r="AB33" s="212"/>
      <c r="AC33" s="212"/>
      <c r="AD33" s="212"/>
      <c r="AE33" s="212"/>
      <c r="AF33" s="212"/>
      <c r="AG33" s="212" t="s">
        <v>448</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36">
        <v>10</v>
      </c>
      <c r="B34" s="237" t="s">
        <v>2832</v>
      </c>
      <c r="C34" s="247" t="s">
        <v>2833</v>
      </c>
      <c r="D34" s="238" t="s">
        <v>439</v>
      </c>
      <c r="E34" s="239">
        <v>60</v>
      </c>
      <c r="F34" s="240"/>
      <c r="G34" s="241">
        <f>ROUND(E34*F34,2)</f>
        <v>0</v>
      </c>
      <c r="H34" s="240"/>
      <c r="I34" s="241">
        <f>ROUND(E34*H34,2)</f>
        <v>0</v>
      </c>
      <c r="J34" s="240"/>
      <c r="K34" s="241">
        <f>ROUND(E34*J34,2)</f>
        <v>0</v>
      </c>
      <c r="L34" s="241">
        <v>21</v>
      </c>
      <c r="M34" s="241">
        <f>G34*(1+L34/100)</f>
        <v>0</v>
      </c>
      <c r="N34" s="239">
        <v>0</v>
      </c>
      <c r="O34" s="239">
        <f>ROUND(E34*N34,2)</f>
        <v>0</v>
      </c>
      <c r="P34" s="239">
        <v>0</v>
      </c>
      <c r="Q34" s="239">
        <f>ROUND(E34*P34,2)</f>
        <v>0</v>
      </c>
      <c r="R34" s="241" t="s">
        <v>446</v>
      </c>
      <c r="S34" s="241" t="s">
        <v>280</v>
      </c>
      <c r="T34" s="242" t="s">
        <v>441</v>
      </c>
      <c r="U34" s="222">
        <v>1.2999999999999999E-2</v>
      </c>
      <c r="V34" s="222">
        <f>ROUND(E34*U34,2)</f>
        <v>0.78</v>
      </c>
      <c r="W34" s="222"/>
      <c r="X34" s="222" t="s">
        <v>399</v>
      </c>
      <c r="Y34" s="222" t="s">
        <v>283</v>
      </c>
      <c r="Z34" s="212"/>
      <c r="AA34" s="212"/>
      <c r="AB34" s="212"/>
      <c r="AC34" s="212"/>
      <c r="AD34" s="212"/>
      <c r="AE34" s="212"/>
      <c r="AF34" s="212"/>
      <c r="AG34" s="212" t="s">
        <v>400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64" t="s">
        <v>2834</v>
      </c>
      <c r="D35" s="256"/>
      <c r="E35" s="256"/>
      <c r="F35" s="256"/>
      <c r="G35" s="256"/>
      <c r="H35" s="222"/>
      <c r="I35" s="222"/>
      <c r="J35" s="222"/>
      <c r="K35" s="222"/>
      <c r="L35" s="222"/>
      <c r="M35" s="222"/>
      <c r="N35" s="221"/>
      <c r="O35" s="221"/>
      <c r="P35" s="221"/>
      <c r="Q35" s="221"/>
      <c r="R35" s="222"/>
      <c r="S35" s="222"/>
      <c r="T35" s="222"/>
      <c r="U35" s="222"/>
      <c r="V35" s="222"/>
      <c r="W35" s="222"/>
      <c r="X35" s="222"/>
      <c r="Y35" s="222"/>
      <c r="Z35" s="212"/>
      <c r="AA35" s="212"/>
      <c r="AB35" s="212"/>
      <c r="AC35" s="212"/>
      <c r="AD35" s="212"/>
      <c r="AE35" s="212"/>
      <c r="AF35" s="212"/>
      <c r="AG35" s="212" t="s">
        <v>448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49" t="s">
        <v>2835</v>
      </c>
      <c r="D36" s="226"/>
      <c r="E36" s="227">
        <v>60</v>
      </c>
      <c r="F36" s="222"/>
      <c r="G36" s="222"/>
      <c r="H36" s="222"/>
      <c r="I36" s="222"/>
      <c r="J36" s="222"/>
      <c r="K36" s="222"/>
      <c r="L36" s="222"/>
      <c r="M36" s="222"/>
      <c r="N36" s="221"/>
      <c r="O36" s="221"/>
      <c r="P36" s="221"/>
      <c r="Q36" s="221"/>
      <c r="R36" s="222"/>
      <c r="S36" s="222"/>
      <c r="T36" s="222"/>
      <c r="U36" s="222"/>
      <c r="V36" s="222"/>
      <c r="W36" s="222"/>
      <c r="X36" s="222"/>
      <c r="Y36" s="222"/>
      <c r="Z36" s="212"/>
      <c r="AA36" s="212"/>
      <c r="AB36" s="212"/>
      <c r="AC36" s="212"/>
      <c r="AD36" s="212"/>
      <c r="AE36" s="212"/>
      <c r="AF36" s="212"/>
      <c r="AG36" s="212" t="s">
        <v>288</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36">
        <v>11</v>
      </c>
      <c r="B37" s="237" t="s">
        <v>2836</v>
      </c>
      <c r="C37" s="247" t="s">
        <v>2837</v>
      </c>
      <c r="D37" s="238" t="s">
        <v>439</v>
      </c>
      <c r="E37" s="239">
        <v>476</v>
      </c>
      <c r="F37" s="240"/>
      <c r="G37" s="241">
        <f>ROUND(E37*F37,2)</f>
        <v>0</v>
      </c>
      <c r="H37" s="240"/>
      <c r="I37" s="241">
        <f>ROUND(E37*H37,2)</f>
        <v>0</v>
      </c>
      <c r="J37" s="240"/>
      <c r="K37" s="241">
        <f>ROUND(E37*J37,2)</f>
        <v>0</v>
      </c>
      <c r="L37" s="241">
        <v>21</v>
      </c>
      <c r="M37" s="241">
        <f>G37*(1+L37/100)</f>
        <v>0</v>
      </c>
      <c r="N37" s="239">
        <v>0</v>
      </c>
      <c r="O37" s="239">
        <f>ROUND(E37*N37,2)</f>
        <v>0</v>
      </c>
      <c r="P37" s="239">
        <v>0</v>
      </c>
      <c r="Q37" s="239">
        <f>ROUND(E37*P37,2)</f>
        <v>0</v>
      </c>
      <c r="R37" s="241" t="s">
        <v>446</v>
      </c>
      <c r="S37" s="241" t="s">
        <v>280</v>
      </c>
      <c r="T37" s="242" t="s">
        <v>441</v>
      </c>
      <c r="U37" s="222">
        <v>1.7999999999999999E-2</v>
      </c>
      <c r="V37" s="222">
        <f>ROUND(E37*U37,2)</f>
        <v>8.57</v>
      </c>
      <c r="W37" s="222"/>
      <c r="X37" s="222" t="s">
        <v>399</v>
      </c>
      <c r="Y37" s="222" t="s">
        <v>283</v>
      </c>
      <c r="Z37" s="212"/>
      <c r="AA37" s="212"/>
      <c r="AB37" s="212"/>
      <c r="AC37" s="212"/>
      <c r="AD37" s="212"/>
      <c r="AE37" s="212"/>
      <c r="AF37" s="212"/>
      <c r="AG37" s="212" t="s">
        <v>400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64" t="s">
        <v>2834</v>
      </c>
      <c r="D38" s="256"/>
      <c r="E38" s="256"/>
      <c r="F38" s="256"/>
      <c r="G38" s="256"/>
      <c r="H38" s="222"/>
      <c r="I38" s="222"/>
      <c r="J38" s="222"/>
      <c r="K38" s="222"/>
      <c r="L38" s="222"/>
      <c r="M38" s="222"/>
      <c r="N38" s="221"/>
      <c r="O38" s="221"/>
      <c r="P38" s="221"/>
      <c r="Q38" s="221"/>
      <c r="R38" s="222"/>
      <c r="S38" s="222"/>
      <c r="T38" s="222"/>
      <c r="U38" s="222"/>
      <c r="V38" s="222"/>
      <c r="W38" s="222"/>
      <c r="X38" s="222"/>
      <c r="Y38" s="222"/>
      <c r="Z38" s="212"/>
      <c r="AA38" s="212"/>
      <c r="AB38" s="212"/>
      <c r="AC38" s="212"/>
      <c r="AD38" s="212"/>
      <c r="AE38" s="212"/>
      <c r="AF38" s="212"/>
      <c r="AG38" s="212" t="s">
        <v>448</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49" t="s">
        <v>2838</v>
      </c>
      <c r="D39" s="226"/>
      <c r="E39" s="227">
        <v>476</v>
      </c>
      <c r="F39" s="222"/>
      <c r="G39" s="222"/>
      <c r="H39" s="222"/>
      <c r="I39" s="222"/>
      <c r="J39" s="222"/>
      <c r="K39" s="222"/>
      <c r="L39" s="222"/>
      <c r="M39" s="222"/>
      <c r="N39" s="221"/>
      <c r="O39" s="221"/>
      <c r="P39" s="221"/>
      <c r="Q39" s="221"/>
      <c r="R39" s="222"/>
      <c r="S39" s="222"/>
      <c r="T39" s="222"/>
      <c r="U39" s="222"/>
      <c r="V39" s="222"/>
      <c r="W39" s="222"/>
      <c r="X39" s="222"/>
      <c r="Y39" s="222"/>
      <c r="Z39" s="212"/>
      <c r="AA39" s="212"/>
      <c r="AB39" s="212"/>
      <c r="AC39" s="212"/>
      <c r="AD39" s="212"/>
      <c r="AE39" s="212"/>
      <c r="AF39" s="212"/>
      <c r="AG39" s="212" t="s">
        <v>288</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6">
        <v>12</v>
      </c>
      <c r="B40" s="237" t="s">
        <v>2839</v>
      </c>
      <c r="C40" s="247" t="s">
        <v>2840</v>
      </c>
      <c r="D40" s="238" t="s">
        <v>482</v>
      </c>
      <c r="E40" s="239">
        <v>1.08E-3</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t="s">
        <v>2512</v>
      </c>
      <c r="S40" s="241" t="s">
        <v>280</v>
      </c>
      <c r="T40" s="242" t="s">
        <v>441</v>
      </c>
      <c r="U40" s="222">
        <v>21.428999999999998</v>
      </c>
      <c r="V40" s="222">
        <f>ROUND(E40*U40,2)</f>
        <v>0.02</v>
      </c>
      <c r="W40" s="222"/>
      <c r="X40" s="222" t="s">
        <v>399</v>
      </c>
      <c r="Y40" s="222" t="s">
        <v>283</v>
      </c>
      <c r="Z40" s="212"/>
      <c r="AA40" s="212"/>
      <c r="AB40" s="212"/>
      <c r="AC40" s="212"/>
      <c r="AD40" s="212"/>
      <c r="AE40" s="212"/>
      <c r="AF40" s="212"/>
      <c r="AG40" s="212" t="s">
        <v>400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64" t="s">
        <v>2841</v>
      </c>
      <c r="D41" s="256"/>
      <c r="E41" s="256"/>
      <c r="F41" s="256"/>
      <c r="G41" s="256"/>
      <c r="H41" s="222"/>
      <c r="I41" s="222"/>
      <c r="J41" s="222"/>
      <c r="K41" s="222"/>
      <c r="L41" s="222"/>
      <c r="M41" s="222"/>
      <c r="N41" s="221"/>
      <c r="O41" s="221"/>
      <c r="P41" s="221"/>
      <c r="Q41" s="221"/>
      <c r="R41" s="222"/>
      <c r="S41" s="222"/>
      <c r="T41" s="222"/>
      <c r="U41" s="222"/>
      <c r="V41" s="222"/>
      <c r="W41" s="222"/>
      <c r="X41" s="222"/>
      <c r="Y41" s="222"/>
      <c r="Z41" s="212"/>
      <c r="AA41" s="212"/>
      <c r="AB41" s="212"/>
      <c r="AC41" s="212"/>
      <c r="AD41" s="212"/>
      <c r="AE41" s="212"/>
      <c r="AF41" s="212"/>
      <c r="AG41" s="212" t="s">
        <v>448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49" t="s">
        <v>2842</v>
      </c>
      <c r="D42" s="226"/>
      <c r="E42" s="227">
        <v>1.08E-3</v>
      </c>
      <c r="F42" s="222"/>
      <c r="G42" s="222"/>
      <c r="H42" s="222"/>
      <c r="I42" s="222"/>
      <c r="J42" s="222"/>
      <c r="K42" s="222"/>
      <c r="L42" s="222"/>
      <c r="M42" s="222"/>
      <c r="N42" s="221"/>
      <c r="O42" s="221"/>
      <c r="P42" s="221"/>
      <c r="Q42" s="221"/>
      <c r="R42" s="222"/>
      <c r="S42" s="222"/>
      <c r="T42" s="222"/>
      <c r="U42" s="222"/>
      <c r="V42" s="222"/>
      <c r="W42" s="222"/>
      <c r="X42" s="222"/>
      <c r="Y42" s="222"/>
      <c r="Z42" s="212"/>
      <c r="AA42" s="212"/>
      <c r="AB42" s="212"/>
      <c r="AC42" s="212"/>
      <c r="AD42" s="212"/>
      <c r="AE42" s="212"/>
      <c r="AF42" s="212"/>
      <c r="AG42" s="212" t="s">
        <v>288</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6">
        <v>13</v>
      </c>
      <c r="B43" s="237" t="s">
        <v>2843</v>
      </c>
      <c r="C43" s="247" t="s">
        <v>2844</v>
      </c>
      <c r="D43" s="238" t="s">
        <v>439</v>
      </c>
      <c r="E43" s="239">
        <v>20</v>
      </c>
      <c r="F43" s="240"/>
      <c r="G43" s="241">
        <f>ROUND(E43*F43,2)</f>
        <v>0</v>
      </c>
      <c r="H43" s="240"/>
      <c r="I43" s="241">
        <f>ROUND(E43*H43,2)</f>
        <v>0</v>
      </c>
      <c r="J43" s="240"/>
      <c r="K43" s="241">
        <f>ROUND(E43*J43,2)</f>
        <v>0</v>
      </c>
      <c r="L43" s="241">
        <v>21</v>
      </c>
      <c r="M43" s="241">
        <f>G43*(1+L43/100)</f>
        <v>0</v>
      </c>
      <c r="N43" s="239">
        <v>0</v>
      </c>
      <c r="O43" s="239">
        <f>ROUND(E43*N43,2)</f>
        <v>0</v>
      </c>
      <c r="P43" s="239">
        <v>0</v>
      </c>
      <c r="Q43" s="239">
        <f>ROUND(E43*P43,2)</f>
        <v>0</v>
      </c>
      <c r="R43" s="241" t="s">
        <v>2512</v>
      </c>
      <c r="S43" s="241" t="s">
        <v>280</v>
      </c>
      <c r="T43" s="242" t="s">
        <v>441</v>
      </c>
      <c r="U43" s="222">
        <v>1.0999999999999999E-2</v>
      </c>
      <c r="V43" s="222">
        <f>ROUND(E43*U43,2)</f>
        <v>0.22</v>
      </c>
      <c r="W43" s="222"/>
      <c r="X43" s="222" t="s">
        <v>399</v>
      </c>
      <c r="Y43" s="222" t="s">
        <v>283</v>
      </c>
      <c r="Z43" s="212"/>
      <c r="AA43" s="212"/>
      <c r="AB43" s="212"/>
      <c r="AC43" s="212"/>
      <c r="AD43" s="212"/>
      <c r="AE43" s="212"/>
      <c r="AF43" s="212"/>
      <c r="AG43" s="212" t="s">
        <v>400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2" x14ac:dyDescent="0.2">
      <c r="A44" s="219"/>
      <c r="B44" s="220"/>
      <c r="C44" s="264" t="s">
        <v>2845</v>
      </c>
      <c r="D44" s="256"/>
      <c r="E44" s="256"/>
      <c r="F44" s="256"/>
      <c r="G44" s="256"/>
      <c r="H44" s="222"/>
      <c r="I44" s="222"/>
      <c r="J44" s="222"/>
      <c r="K44" s="222"/>
      <c r="L44" s="222"/>
      <c r="M44" s="222"/>
      <c r="N44" s="221"/>
      <c r="O44" s="221"/>
      <c r="P44" s="221"/>
      <c r="Q44" s="221"/>
      <c r="R44" s="222"/>
      <c r="S44" s="222"/>
      <c r="T44" s="222"/>
      <c r="U44" s="222"/>
      <c r="V44" s="222"/>
      <c r="W44" s="222"/>
      <c r="X44" s="222"/>
      <c r="Y44" s="222"/>
      <c r="Z44" s="212"/>
      <c r="AA44" s="212"/>
      <c r="AB44" s="212"/>
      <c r="AC44" s="212"/>
      <c r="AD44" s="212"/>
      <c r="AE44" s="212"/>
      <c r="AF44" s="212"/>
      <c r="AG44" s="212" t="s">
        <v>448</v>
      </c>
      <c r="AH44" s="212"/>
      <c r="AI44" s="212"/>
      <c r="AJ44" s="212"/>
      <c r="AK44" s="212"/>
      <c r="AL44" s="212"/>
      <c r="AM44" s="212"/>
      <c r="AN44" s="212"/>
      <c r="AO44" s="212"/>
      <c r="AP44" s="212"/>
      <c r="AQ44" s="212"/>
      <c r="AR44" s="212"/>
      <c r="AS44" s="212"/>
      <c r="AT44" s="212"/>
      <c r="AU44" s="212"/>
      <c r="AV44" s="212"/>
      <c r="AW44" s="212"/>
      <c r="AX44" s="212"/>
      <c r="AY44" s="212"/>
      <c r="AZ44" s="212"/>
      <c r="BA44" s="243" t="str">
        <f>C44</f>
        <v>bez ohledu na způsob založení, tj. pokosení se shrabáním, naložením shrabků na dopravní prostředek s odvezením do 20 km a se složením,</v>
      </c>
      <c r="BB44" s="212"/>
      <c r="BC44" s="212"/>
      <c r="BD44" s="212"/>
      <c r="BE44" s="212"/>
      <c r="BF44" s="212"/>
      <c r="BG44" s="212"/>
      <c r="BH44" s="212"/>
    </row>
    <row r="45" spans="1:60" outlineLevel="1" x14ac:dyDescent="0.2">
      <c r="A45" s="236">
        <v>14</v>
      </c>
      <c r="B45" s="237" t="s">
        <v>468</v>
      </c>
      <c r="C45" s="247" t="s">
        <v>469</v>
      </c>
      <c r="D45" s="238" t="s">
        <v>445</v>
      </c>
      <c r="E45" s="239">
        <v>256.21879999999999</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t="s">
        <v>446</v>
      </c>
      <c r="S45" s="241" t="s">
        <v>280</v>
      </c>
      <c r="T45" s="242" t="s">
        <v>441</v>
      </c>
      <c r="U45" s="222">
        <v>0</v>
      </c>
      <c r="V45" s="222">
        <f>ROUND(E45*U45,2)</f>
        <v>0</v>
      </c>
      <c r="W45" s="222"/>
      <c r="X45" s="222" t="s">
        <v>399</v>
      </c>
      <c r="Y45" s="222" t="s">
        <v>283</v>
      </c>
      <c r="Z45" s="212"/>
      <c r="AA45" s="212"/>
      <c r="AB45" s="212"/>
      <c r="AC45" s="212"/>
      <c r="AD45" s="212"/>
      <c r="AE45" s="212"/>
      <c r="AF45" s="212"/>
      <c r="AG45" s="212" t="s">
        <v>400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49" t="s">
        <v>449</v>
      </c>
      <c r="D46" s="226"/>
      <c r="E46" s="227">
        <v>7.0308000000000002</v>
      </c>
      <c r="F46" s="222"/>
      <c r="G46" s="222"/>
      <c r="H46" s="222"/>
      <c r="I46" s="222"/>
      <c r="J46" s="222"/>
      <c r="K46" s="222"/>
      <c r="L46" s="222"/>
      <c r="M46" s="222"/>
      <c r="N46" s="221"/>
      <c r="O46" s="221"/>
      <c r="P46" s="221"/>
      <c r="Q46" s="221"/>
      <c r="R46" s="222"/>
      <c r="S46" s="222"/>
      <c r="T46" s="222"/>
      <c r="U46" s="222"/>
      <c r="V46" s="222"/>
      <c r="W46" s="222"/>
      <c r="X46" s="222"/>
      <c r="Y46" s="222"/>
      <c r="Z46" s="212"/>
      <c r="AA46" s="212"/>
      <c r="AB46" s="212"/>
      <c r="AC46" s="212"/>
      <c r="AD46" s="212"/>
      <c r="AE46" s="212"/>
      <c r="AF46" s="212"/>
      <c r="AG46" s="212" t="s">
        <v>288</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49" t="s">
        <v>450</v>
      </c>
      <c r="D47" s="226"/>
      <c r="E47" s="227">
        <v>0.57599999999999996</v>
      </c>
      <c r="F47" s="222"/>
      <c r="G47" s="222"/>
      <c r="H47" s="222"/>
      <c r="I47" s="222"/>
      <c r="J47" s="222"/>
      <c r="K47" s="222"/>
      <c r="L47" s="222"/>
      <c r="M47" s="222"/>
      <c r="N47" s="221"/>
      <c r="O47" s="221"/>
      <c r="P47" s="221"/>
      <c r="Q47" s="221"/>
      <c r="R47" s="222"/>
      <c r="S47" s="222"/>
      <c r="T47" s="222"/>
      <c r="U47" s="222"/>
      <c r="V47" s="222"/>
      <c r="W47" s="222"/>
      <c r="X47" s="222"/>
      <c r="Y47" s="222"/>
      <c r="Z47" s="212"/>
      <c r="AA47" s="212"/>
      <c r="AB47" s="212"/>
      <c r="AC47" s="212"/>
      <c r="AD47" s="212"/>
      <c r="AE47" s="212"/>
      <c r="AF47" s="212"/>
      <c r="AG47" s="212" t="s">
        <v>288</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49" t="s">
        <v>451</v>
      </c>
      <c r="D48" s="226"/>
      <c r="E48" s="227">
        <v>84.311999999999998</v>
      </c>
      <c r="F48" s="222"/>
      <c r="G48" s="222"/>
      <c r="H48" s="222"/>
      <c r="I48" s="222"/>
      <c r="J48" s="222"/>
      <c r="K48" s="222"/>
      <c r="L48" s="222"/>
      <c r="M48" s="222"/>
      <c r="N48" s="221"/>
      <c r="O48" s="221"/>
      <c r="P48" s="221"/>
      <c r="Q48" s="221"/>
      <c r="R48" s="222"/>
      <c r="S48" s="222"/>
      <c r="T48" s="222"/>
      <c r="U48" s="222"/>
      <c r="V48" s="222"/>
      <c r="W48" s="222"/>
      <c r="X48" s="222"/>
      <c r="Y48" s="222"/>
      <c r="Z48" s="212"/>
      <c r="AA48" s="212"/>
      <c r="AB48" s="212"/>
      <c r="AC48" s="212"/>
      <c r="AD48" s="212"/>
      <c r="AE48" s="212"/>
      <c r="AF48" s="212"/>
      <c r="AG48" s="212" t="s">
        <v>288</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49" t="s">
        <v>2749</v>
      </c>
      <c r="D49" s="226"/>
      <c r="E49" s="227">
        <v>18.600000000000001</v>
      </c>
      <c r="F49" s="222"/>
      <c r="G49" s="222"/>
      <c r="H49" s="222"/>
      <c r="I49" s="222"/>
      <c r="J49" s="222"/>
      <c r="K49" s="222"/>
      <c r="L49" s="222"/>
      <c r="M49" s="222"/>
      <c r="N49" s="221"/>
      <c r="O49" s="221"/>
      <c r="P49" s="221"/>
      <c r="Q49" s="221"/>
      <c r="R49" s="222"/>
      <c r="S49" s="222"/>
      <c r="T49" s="222"/>
      <c r="U49" s="222"/>
      <c r="V49" s="222"/>
      <c r="W49" s="222"/>
      <c r="X49" s="222"/>
      <c r="Y49" s="222"/>
      <c r="Z49" s="212"/>
      <c r="AA49" s="212"/>
      <c r="AB49" s="212"/>
      <c r="AC49" s="212"/>
      <c r="AD49" s="212"/>
      <c r="AE49" s="212"/>
      <c r="AF49" s="212"/>
      <c r="AG49" s="212" t="s">
        <v>288</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49" t="s">
        <v>2846</v>
      </c>
      <c r="D50" s="226"/>
      <c r="E50" s="227">
        <v>145.69999999999999</v>
      </c>
      <c r="F50" s="222"/>
      <c r="G50" s="222"/>
      <c r="H50" s="222"/>
      <c r="I50" s="222"/>
      <c r="J50" s="222"/>
      <c r="K50" s="222"/>
      <c r="L50" s="222"/>
      <c r="M50" s="222"/>
      <c r="N50" s="221"/>
      <c r="O50" s="221"/>
      <c r="P50" s="221"/>
      <c r="Q50" s="221"/>
      <c r="R50" s="222"/>
      <c r="S50" s="222"/>
      <c r="T50" s="222"/>
      <c r="U50" s="222"/>
      <c r="V50" s="222"/>
      <c r="W50" s="222"/>
      <c r="X50" s="222"/>
      <c r="Y50" s="222"/>
      <c r="Z50" s="212"/>
      <c r="AA50" s="212"/>
      <c r="AB50" s="212"/>
      <c r="AC50" s="212"/>
      <c r="AD50" s="212"/>
      <c r="AE50" s="212"/>
      <c r="AF50" s="212"/>
      <c r="AG50" s="212" t="s">
        <v>288</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57">
        <v>15</v>
      </c>
      <c r="B51" s="258" t="s">
        <v>2847</v>
      </c>
      <c r="C51" s="265" t="s">
        <v>2848</v>
      </c>
      <c r="D51" s="259" t="s">
        <v>1094</v>
      </c>
      <c r="E51" s="260">
        <v>0.63</v>
      </c>
      <c r="F51" s="261"/>
      <c r="G51" s="262">
        <f>ROUND(E51*F51,2)</f>
        <v>0</v>
      </c>
      <c r="H51" s="261"/>
      <c r="I51" s="262">
        <f>ROUND(E51*H51,2)</f>
        <v>0</v>
      </c>
      <c r="J51" s="261"/>
      <c r="K51" s="262">
        <f>ROUND(E51*J51,2)</f>
        <v>0</v>
      </c>
      <c r="L51" s="262">
        <v>21</v>
      </c>
      <c r="M51" s="262">
        <f>G51*(1+L51/100)</f>
        <v>0</v>
      </c>
      <c r="N51" s="260">
        <v>1E-3</v>
      </c>
      <c r="O51" s="260">
        <f>ROUND(E51*N51,2)</f>
        <v>0</v>
      </c>
      <c r="P51" s="260">
        <v>0</v>
      </c>
      <c r="Q51" s="260">
        <f>ROUND(E51*P51,2)</f>
        <v>0</v>
      </c>
      <c r="R51" s="262" t="s">
        <v>889</v>
      </c>
      <c r="S51" s="262" t="s">
        <v>280</v>
      </c>
      <c r="T51" s="263" t="s">
        <v>441</v>
      </c>
      <c r="U51" s="222">
        <v>0</v>
      </c>
      <c r="V51" s="222">
        <f>ROUND(E51*U51,2)</f>
        <v>0</v>
      </c>
      <c r="W51" s="222"/>
      <c r="X51" s="222" t="s">
        <v>831</v>
      </c>
      <c r="Y51" s="222" t="s">
        <v>283</v>
      </c>
      <c r="Z51" s="212"/>
      <c r="AA51" s="212"/>
      <c r="AB51" s="212"/>
      <c r="AC51" s="212"/>
      <c r="AD51" s="212"/>
      <c r="AE51" s="212"/>
      <c r="AF51" s="212"/>
      <c r="AG51" s="212" t="s">
        <v>832</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
      <c r="A52" s="236">
        <v>16</v>
      </c>
      <c r="B52" s="237" t="s">
        <v>2849</v>
      </c>
      <c r="C52" s="247" t="s">
        <v>2850</v>
      </c>
      <c r="D52" s="238" t="s">
        <v>445</v>
      </c>
      <c r="E52" s="239">
        <v>2</v>
      </c>
      <c r="F52" s="240"/>
      <c r="G52" s="241">
        <f>ROUND(E52*F52,2)</f>
        <v>0</v>
      </c>
      <c r="H52" s="240"/>
      <c r="I52" s="241">
        <f>ROUND(E52*H52,2)</f>
        <v>0</v>
      </c>
      <c r="J52" s="240"/>
      <c r="K52" s="241">
        <f>ROUND(E52*J52,2)</f>
        <v>0</v>
      </c>
      <c r="L52" s="241">
        <v>21</v>
      </c>
      <c r="M52" s="241">
        <f>G52*(1+L52/100)</f>
        <v>0</v>
      </c>
      <c r="N52" s="239">
        <v>1.67</v>
      </c>
      <c r="O52" s="239">
        <f>ROUND(E52*N52,2)</f>
        <v>3.34</v>
      </c>
      <c r="P52" s="239">
        <v>0</v>
      </c>
      <c r="Q52" s="239">
        <f>ROUND(E52*P52,2)</f>
        <v>0</v>
      </c>
      <c r="R52" s="241" t="s">
        <v>889</v>
      </c>
      <c r="S52" s="241" t="s">
        <v>441</v>
      </c>
      <c r="T52" s="242" t="s">
        <v>441</v>
      </c>
      <c r="U52" s="222">
        <v>0</v>
      </c>
      <c r="V52" s="222">
        <f>ROUND(E52*U52,2)</f>
        <v>0</v>
      </c>
      <c r="W52" s="222"/>
      <c r="X52" s="222" t="s">
        <v>831</v>
      </c>
      <c r="Y52" s="222" t="s">
        <v>283</v>
      </c>
      <c r="Z52" s="212"/>
      <c r="AA52" s="212"/>
      <c r="AB52" s="212"/>
      <c r="AC52" s="212"/>
      <c r="AD52" s="212"/>
      <c r="AE52" s="212"/>
      <c r="AF52" s="212"/>
      <c r="AG52" s="212" t="s">
        <v>832</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48" t="s">
        <v>2851</v>
      </c>
      <c r="D53" s="244"/>
      <c r="E53" s="244"/>
      <c r="F53" s="244"/>
      <c r="G53" s="244"/>
      <c r="H53" s="222"/>
      <c r="I53" s="222"/>
      <c r="J53" s="222"/>
      <c r="K53" s="222"/>
      <c r="L53" s="222"/>
      <c r="M53" s="222"/>
      <c r="N53" s="221"/>
      <c r="O53" s="221"/>
      <c r="P53" s="221"/>
      <c r="Q53" s="221"/>
      <c r="R53" s="222"/>
      <c r="S53" s="222"/>
      <c r="T53" s="222"/>
      <c r="U53" s="222"/>
      <c r="V53" s="222"/>
      <c r="W53" s="222"/>
      <c r="X53" s="222"/>
      <c r="Y53" s="222"/>
      <c r="Z53" s="212"/>
      <c r="AA53" s="212"/>
      <c r="AB53" s="212"/>
      <c r="AC53" s="212"/>
      <c r="AD53" s="212"/>
      <c r="AE53" s="212"/>
      <c r="AF53" s="212"/>
      <c r="AG53" s="212" t="s">
        <v>286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49" t="s">
        <v>2852</v>
      </c>
      <c r="D54" s="226"/>
      <c r="E54" s="227">
        <v>2</v>
      </c>
      <c r="F54" s="222"/>
      <c r="G54" s="222"/>
      <c r="H54" s="222"/>
      <c r="I54" s="222"/>
      <c r="J54" s="222"/>
      <c r="K54" s="222"/>
      <c r="L54" s="222"/>
      <c r="M54" s="222"/>
      <c r="N54" s="221"/>
      <c r="O54" s="221"/>
      <c r="P54" s="221"/>
      <c r="Q54" s="221"/>
      <c r="R54" s="222"/>
      <c r="S54" s="222"/>
      <c r="T54" s="222"/>
      <c r="U54" s="222"/>
      <c r="V54" s="222"/>
      <c r="W54" s="222"/>
      <c r="X54" s="222"/>
      <c r="Y54" s="222"/>
      <c r="Z54" s="212"/>
      <c r="AA54" s="212"/>
      <c r="AB54" s="212"/>
      <c r="AC54" s="212"/>
      <c r="AD54" s="212"/>
      <c r="AE54" s="212"/>
      <c r="AF54" s="212"/>
      <c r="AG54" s="212" t="s">
        <v>288</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57">
        <v>17</v>
      </c>
      <c r="B55" s="258" t="s">
        <v>2853</v>
      </c>
      <c r="C55" s="265" t="s">
        <v>2854</v>
      </c>
      <c r="D55" s="259" t="s">
        <v>482</v>
      </c>
      <c r="E55" s="260">
        <v>1.0999999999999999E-2</v>
      </c>
      <c r="F55" s="261"/>
      <c r="G55" s="262">
        <f>ROUND(E55*F55,2)</f>
        <v>0</v>
      </c>
      <c r="H55" s="261"/>
      <c r="I55" s="262">
        <f>ROUND(E55*H55,2)</f>
        <v>0</v>
      </c>
      <c r="J55" s="261"/>
      <c r="K55" s="262">
        <f>ROUND(E55*J55,2)</f>
        <v>0</v>
      </c>
      <c r="L55" s="262">
        <v>21</v>
      </c>
      <c r="M55" s="262">
        <f>G55*(1+L55/100)</f>
        <v>0</v>
      </c>
      <c r="N55" s="260">
        <v>1</v>
      </c>
      <c r="O55" s="260">
        <f>ROUND(E55*N55,2)</f>
        <v>0.01</v>
      </c>
      <c r="P55" s="260">
        <v>0</v>
      </c>
      <c r="Q55" s="260">
        <f>ROUND(E55*P55,2)</f>
        <v>0</v>
      </c>
      <c r="R55" s="262" t="s">
        <v>889</v>
      </c>
      <c r="S55" s="262" t="s">
        <v>280</v>
      </c>
      <c r="T55" s="263" t="s">
        <v>441</v>
      </c>
      <c r="U55" s="222">
        <v>0</v>
      </c>
      <c r="V55" s="222">
        <f>ROUND(E55*U55,2)</f>
        <v>0</v>
      </c>
      <c r="W55" s="222"/>
      <c r="X55" s="222" t="s">
        <v>831</v>
      </c>
      <c r="Y55" s="222" t="s">
        <v>283</v>
      </c>
      <c r="Z55" s="212"/>
      <c r="AA55" s="212"/>
      <c r="AB55" s="212"/>
      <c r="AC55" s="212"/>
      <c r="AD55" s="212"/>
      <c r="AE55" s="212"/>
      <c r="AF55" s="212"/>
      <c r="AG55" s="212" t="s">
        <v>832</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x14ac:dyDescent="0.2">
      <c r="A56" s="229" t="s">
        <v>275</v>
      </c>
      <c r="B56" s="230" t="s">
        <v>61</v>
      </c>
      <c r="C56" s="246" t="s">
        <v>147</v>
      </c>
      <c r="D56" s="231"/>
      <c r="E56" s="232"/>
      <c r="F56" s="233"/>
      <c r="G56" s="233">
        <f>SUMIF(AG57:AG58,"&lt;&gt;NOR",G57:G58)</f>
        <v>0</v>
      </c>
      <c r="H56" s="233"/>
      <c r="I56" s="233">
        <f>SUM(I57:I58)</f>
        <v>0</v>
      </c>
      <c r="J56" s="233"/>
      <c r="K56" s="233">
        <f>SUM(K57:K58)</f>
        <v>0</v>
      </c>
      <c r="L56" s="233"/>
      <c r="M56" s="233">
        <f>SUM(M57:M58)</f>
        <v>0</v>
      </c>
      <c r="N56" s="232"/>
      <c r="O56" s="232">
        <f>SUM(O57:O58)</f>
        <v>19.170000000000002</v>
      </c>
      <c r="P56" s="232"/>
      <c r="Q56" s="232">
        <f>SUM(Q57:Q58)</f>
        <v>0</v>
      </c>
      <c r="R56" s="233"/>
      <c r="S56" s="233"/>
      <c r="T56" s="234"/>
      <c r="U56" s="228"/>
      <c r="V56" s="228">
        <f>SUM(V57:V58)</f>
        <v>17.71</v>
      </c>
      <c r="W56" s="228"/>
      <c r="X56" s="228"/>
      <c r="Y56" s="228"/>
      <c r="AG56" t="s">
        <v>276</v>
      </c>
    </row>
    <row r="57" spans="1:60" outlineLevel="1" x14ac:dyDescent="0.2">
      <c r="A57" s="236">
        <v>18</v>
      </c>
      <c r="B57" s="237" t="s">
        <v>2855</v>
      </c>
      <c r="C57" s="247" t="s">
        <v>2856</v>
      </c>
      <c r="D57" s="238" t="s">
        <v>564</v>
      </c>
      <c r="E57" s="239">
        <v>82</v>
      </c>
      <c r="F57" s="240"/>
      <c r="G57" s="241">
        <f>ROUND(E57*F57,2)</f>
        <v>0</v>
      </c>
      <c r="H57" s="240"/>
      <c r="I57" s="241">
        <f>ROUND(E57*H57,2)</f>
        <v>0</v>
      </c>
      <c r="J57" s="240"/>
      <c r="K57" s="241">
        <f>ROUND(E57*J57,2)</f>
        <v>0</v>
      </c>
      <c r="L57" s="241">
        <v>21</v>
      </c>
      <c r="M57" s="241">
        <f>G57*(1+L57/100)</f>
        <v>0</v>
      </c>
      <c r="N57" s="239">
        <v>0.23382</v>
      </c>
      <c r="O57" s="239">
        <f>ROUND(E57*N57,2)</f>
        <v>19.170000000000002</v>
      </c>
      <c r="P57" s="239">
        <v>0</v>
      </c>
      <c r="Q57" s="239">
        <f>ROUND(E57*P57,2)</f>
        <v>0</v>
      </c>
      <c r="R57" s="241" t="s">
        <v>2407</v>
      </c>
      <c r="S57" s="241" t="s">
        <v>2857</v>
      </c>
      <c r="T57" s="242" t="s">
        <v>2857</v>
      </c>
      <c r="U57" s="222">
        <v>0.216</v>
      </c>
      <c r="V57" s="222">
        <f>ROUND(E57*U57,2)</f>
        <v>17.71</v>
      </c>
      <c r="W57" s="222"/>
      <c r="X57" s="222" t="s">
        <v>399</v>
      </c>
      <c r="Y57" s="222" t="s">
        <v>283</v>
      </c>
      <c r="Z57" s="212"/>
      <c r="AA57" s="212"/>
      <c r="AB57" s="212"/>
      <c r="AC57" s="212"/>
      <c r="AD57" s="212"/>
      <c r="AE57" s="212"/>
      <c r="AF57" s="212"/>
      <c r="AG57" s="212" t="s">
        <v>400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64" t="s">
        <v>2858</v>
      </c>
      <c r="D58" s="256"/>
      <c r="E58" s="256"/>
      <c r="F58" s="256"/>
      <c r="G58" s="256"/>
      <c r="H58" s="222"/>
      <c r="I58" s="222"/>
      <c r="J58" s="222"/>
      <c r="K58" s="222"/>
      <c r="L58" s="222"/>
      <c r="M58" s="222"/>
      <c r="N58" s="221"/>
      <c r="O58" s="221"/>
      <c r="P58" s="221"/>
      <c r="Q58" s="221"/>
      <c r="R58" s="222"/>
      <c r="S58" s="222"/>
      <c r="T58" s="222"/>
      <c r="U58" s="222"/>
      <c r="V58" s="222"/>
      <c r="W58" s="222"/>
      <c r="X58" s="222"/>
      <c r="Y58" s="222"/>
      <c r="Z58" s="212"/>
      <c r="AA58" s="212"/>
      <c r="AB58" s="212"/>
      <c r="AC58" s="212"/>
      <c r="AD58" s="212"/>
      <c r="AE58" s="212"/>
      <c r="AF58" s="212"/>
      <c r="AG58" s="212" t="s">
        <v>448</v>
      </c>
      <c r="AH58" s="212"/>
      <c r="AI58" s="212"/>
      <c r="AJ58" s="212"/>
      <c r="AK58" s="212"/>
      <c r="AL58" s="212"/>
      <c r="AM58" s="212"/>
      <c r="AN58" s="212"/>
      <c r="AO58" s="212"/>
      <c r="AP58" s="212"/>
      <c r="AQ58" s="212"/>
      <c r="AR58" s="212"/>
      <c r="AS58" s="212"/>
      <c r="AT58" s="212"/>
      <c r="AU58" s="212"/>
      <c r="AV58" s="212"/>
      <c r="AW58" s="212"/>
      <c r="AX58" s="212"/>
      <c r="AY58" s="212"/>
      <c r="AZ58" s="212"/>
      <c r="BA58" s="243" t="str">
        <f>C58</f>
        <v>se zřízením štěrkopískového lože pod trubky a s jejich obsypem v průměrném celkovém množství do 0,15 m3/m v otevřeném příkopu,</v>
      </c>
      <c r="BB58" s="212"/>
      <c r="BC58" s="212"/>
      <c r="BD58" s="212"/>
      <c r="BE58" s="212"/>
      <c r="BF58" s="212"/>
      <c r="BG58" s="212"/>
      <c r="BH58" s="212"/>
    </row>
    <row r="59" spans="1:60" x14ac:dyDescent="0.2">
      <c r="A59" s="229" t="s">
        <v>275</v>
      </c>
      <c r="B59" s="230" t="s">
        <v>70</v>
      </c>
      <c r="C59" s="246" t="s">
        <v>151</v>
      </c>
      <c r="D59" s="231"/>
      <c r="E59" s="232"/>
      <c r="F59" s="233"/>
      <c r="G59" s="233">
        <f>SUMIF(AG60:AG75,"&lt;&gt;NOR",G60:G75)</f>
        <v>0</v>
      </c>
      <c r="H59" s="233"/>
      <c r="I59" s="233">
        <f>SUM(I60:I75)</f>
        <v>0</v>
      </c>
      <c r="J59" s="233"/>
      <c r="K59" s="233">
        <f>SUM(K60:K75)</f>
        <v>0</v>
      </c>
      <c r="L59" s="233"/>
      <c r="M59" s="233">
        <f>SUM(M60:M75)</f>
        <v>0</v>
      </c>
      <c r="N59" s="232"/>
      <c r="O59" s="232">
        <f>SUM(O60:O75)</f>
        <v>465.96999999999997</v>
      </c>
      <c r="P59" s="232"/>
      <c r="Q59" s="232">
        <f>SUM(Q60:Q75)</f>
        <v>0</v>
      </c>
      <c r="R59" s="233"/>
      <c r="S59" s="233"/>
      <c r="T59" s="234"/>
      <c r="U59" s="228"/>
      <c r="V59" s="228">
        <f>SUM(V60:V75)</f>
        <v>251.64999999999998</v>
      </c>
      <c r="W59" s="228"/>
      <c r="X59" s="228"/>
      <c r="Y59" s="228"/>
      <c r="AG59" t="s">
        <v>276</v>
      </c>
    </row>
    <row r="60" spans="1:60" ht="22.5" outlineLevel="1" x14ac:dyDescent="0.2">
      <c r="A60" s="236">
        <v>19</v>
      </c>
      <c r="B60" s="237" t="s">
        <v>2498</v>
      </c>
      <c r="C60" s="247" t="s">
        <v>2499</v>
      </c>
      <c r="D60" s="238" t="s">
        <v>439</v>
      </c>
      <c r="E60" s="239">
        <v>476</v>
      </c>
      <c r="F60" s="240"/>
      <c r="G60" s="241">
        <f>ROUND(E60*F60,2)</f>
        <v>0</v>
      </c>
      <c r="H60" s="240"/>
      <c r="I60" s="241">
        <f>ROUND(E60*H60,2)</f>
        <v>0</v>
      </c>
      <c r="J60" s="240"/>
      <c r="K60" s="241">
        <f>ROUND(E60*J60,2)</f>
        <v>0</v>
      </c>
      <c r="L60" s="241">
        <v>21</v>
      </c>
      <c r="M60" s="241">
        <f>G60*(1+L60/100)</f>
        <v>0</v>
      </c>
      <c r="N60" s="239">
        <v>0.378</v>
      </c>
      <c r="O60" s="239">
        <f>ROUND(E60*N60,2)</f>
        <v>179.93</v>
      </c>
      <c r="P60" s="239">
        <v>0</v>
      </c>
      <c r="Q60" s="239">
        <f>ROUND(E60*P60,2)</f>
        <v>0</v>
      </c>
      <c r="R60" s="241" t="s">
        <v>440</v>
      </c>
      <c r="S60" s="241" t="s">
        <v>280</v>
      </c>
      <c r="T60" s="242" t="s">
        <v>441</v>
      </c>
      <c r="U60" s="222">
        <v>2.5999999999999999E-2</v>
      </c>
      <c r="V60" s="222">
        <f>ROUND(E60*U60,2)</f>
        <v>12.38</v>
      </c>
      <c r="W60" s="222"/>
      <c r="X60" s="222" t="s">
        <v>399</v>
      </c>
      <c r="Y60" s="222" t="s">
        <v>283</v>
      </c>
      <c r="Z60" s="212"/>
      <c r="AA60" s="212"/>
      <c r="AB60" s="212"/>
      <c r="AC60" s="212"/>
      <c r="AD60" s="212"/>
      <c r="AE60" s="212"/>
      <c r="AF60" s="212"/>
      <c r="AG60" s="212" t="s">
        <v>400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49" t="s">
        <v>2838</v>
      </c>
      <c r="D61" s="226"/>
      <c r="E61" s="227">
        <v>476</v>
      </c>
      <c r="F61" s="222"/>
      <c r="G61" s="222"/>
      <c r="H61" s="222"/>
      <c r="I61" s="222"/>
      <c r="J61" s="222"/>
      <c r="K61" s="222"/>
      <c r="L61" s="222"/>
      <c r="M61" s="222"/>
      <c r="N61" s="221"/>
      <c r="O61" s="221"/>
      <c r="P61" s="221"/>
      <c r="Q61" s="221"/>
      <c r="R61" s="222"/>
      <c r="S61" s="222"/>
      <c r="T61" s="222"/>
      <c r="U61" s="222"/>
      <c r="V61" s="222"/>
      <c r="W61" s="222"/>
      <c r="X61" s="222"/>
      <c r="Y61" s="222"/>
      <c r="Z61" s="212"/>
      <c r="AA61" s="212"/>
      <c r="AB61" s="212"/>
      <c r="AC61" s="212"/>
      <c r="AD61" s="212"/>
      <c r="AE61" s="212"/>
      <c r="AF61" s="212"/>
      <c r="AG61" s="212" t="s">
        <v>288</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36">
        <v>20</v>
      </c>
      <c r="B62" s="237" t="s">
        <v>2859</v>
      </c>
      <c r="C62" s="247" t="s">
        <v>2860</v>
      </c>
      <c r="D62" s="238" t="s">
        <v>439</v>
      </c>
      <c r="E62" s="239">
        <v>424</v>
      </c>
      <c r="F62" s="240"/>
      <c r="G62" s="241">
        <f>ROUND(E62*F62,2)</f>
        <v>0</v>
      </c>
      <c r="H62" s="240"/>
      <c r="I62" s="241">
        <f>ROUND(E62*H62,2)</f>
        <v>0</v>
      </c>
      <c r="J62" s="240"/>
      <c r="K62" s="241">
        <f>ROUND(E62*J62,2)</f>
        <v>0</v>
      </c>
      <c r="L62" s="241">
        <v>21</v>
      </c>
      <c r="M62" s="241">
        <f>G62*(1+L62/100)</f>
        <v>0</v>
      </c>
      <c r="N62" s="239">
        <v>0.38313999999999998</v>
      </c>
      <c r="O62" s="239">
        <f>ROUND(E62*N62,2)</f>
        <v>162.44999999999999</v>
      </c>
      <c r="P62" s="239">
        <v>0</v>
      </c>
      <c r="Q62" s="239">
        <f>ROUND(E62*P62,2)</f>
        <v>0</v>
      </c>
      <c r="R62" s="241" t="s">
        <v>440</v>
      </c>
      <c r="S62" s="241" t="s">
        <v>280</v>
      </c>
      <c r="T62" s="242" t="s">
        <v>441</v>
      </c>
      <c r="U62" s="222">
        <v>2.5999999999999999E-2</v>
      </c>
      <c r="V62" s="222">
        <f>ROUND(E62*U62,2)</f>
        <v>11.02</v>
      </c>
      <c r="W62" s="222"/>
      <c r="X62" s="222" t="s">
        <v>399</v>
      </c>
      <c r="Y62" s="222" t="s">
        <v>283</v>
      </c>
      <c r="Z62" s="212"/>
      <c r="AA62" s="212"/>
      <c r="AB62" s="212"/>
      <c r="AC62" s="212"/>
      <c r="AD62" s="212"/>
      <c r="AE62" s="212"/>
      <c r="AF62" s="212"/>
      <c r="AG62" s="212" t="s">
        <v>400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64" t="s">
        <v>2504</v>
      </c>
      <c r="D63" s="256"/>
      <c r="E63" s="256"/>
      <c r="F63" s="256"/>
      <c r="G63" s="256"/>
      <c r="H63" s="222"/>
      <c r="I63" s="222"/>
      <c r="J63" s="222"/>
      <c r="K63" s="222"/>
      <c r="L63" s="222"/>
      <c r="M63" s="222"/>
      <c r="N63" s="221"/>
      <c r="O63" s="221"/>
      <c r="P63" s="221"/>
      <c r="Q63" s="221"/>
      <c r="R63" s="222"/>
      <c r="S63" s="222"/>
      <c r="T63" s="222"/>
      <c r="U63" s="222"/>
      <c r="V63" s="222"/>
      <c r="W63" s="222"/>
      <c r="X63" s="222"/>
      <c r="Y63" s="222"/>
      <c r="Z63" s="212"/>
      <c r="AA63" s="212"/>
      <c r="AB63" s="212"/>
      <c r="AC63" s="212"/>
      <c r="AD63" s="212"/>
      <c r="AE63" s="212"/>
      <c r="AF63" s="212"/>
      <c r="AG63" s="212" t="s">
        <v>448</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49" t="s">
        <v>2861</v>
      </c>
      <c r="D64" s="226"/>
      <c r="E64" s="227">
        <v>424</v>
      </c>
      <c r="F64" s="222"/>
      <c r="G64" s="222"/>
      <c r="H64" s="222"/>
      <c r="I64" s="222"/>
      <c r="J64" s="222"/>
      <c r="K64" s="222"/>
      <c r="L64" s="222"/>
      <c r="M64" s="222"/>
      <c r="N64" s="221"/>
      <c r="O64" s="221"/>
      <c r="P64" s="221"/>
      <c r="Q64" s="221"/>
      <c r="R64" s="222"/>
      <c r="S64" s="222"/>
      <c r="T64" s="222"/>
      <c r="U64" s="222"/>
      <c r="V64" s="222"/>
      <c r="W64" s="222"/>
      <c r="X64" s="222"/>
      <c r="Y64" s="222"/>
      <c r="Z64" s="212"/>
      <c r="AA64" s="212"/>
      <c r="AB64" s="212"/>
      <c r="AC64" s="212"/>
      <c r="AD64" s="212"/>
      <c r="AE64" s="212"/>
      <c r="AF64" s="212"/>
      <c r="AG64" s="212" t="s">
        <v>288</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6">
        <v>21</v>
      </c>
      <c r="B65" s="237" t="s">
        <v>2862</v>
      </c>
      <c r="C65" s="247" t="s">
        <v>2863</v>
      </c>
      <c r="D65" s="238" t="s">
        <v>439</v>
      </c>
      <c r="E65" s="239">
        <v>40</v>
      </c>
      <c r="F65" s="240"/>
      <c r="G65" s="241">
        <f>ROUND(E65*F65,2)</f>
        <v>0</v>
      </c>
      <c r="H65" s="240"/>
      <c r="I65" s="241">
        <f>ROUND(E65*H65,2)</f>
        <v>0</v>
      </c>
      <c r="J65" s="240"/>
      <c r="K65" s="241">
        <f>ROUND(E65*J65,2)</f>
        <v>0</v>
      </c>
      <c r="L65" s="241">
        <v>21</v>
      </c>
      <c r="M65" s="241">
        <f>G65*(1+L65/100)</f>
        <v>0</v>
      </c>
      <c r="N65" s="239">
        <v>0.18776000000000001</v>
      </c>
      <c r="O65" s="239">
        <f>ROUND(E65*N65,2)</f>
        <v>7.51</v>
      </c>
      <c r="P65" s="239">
        <v>0</v>
      </c>
      <c r="Q65" s="239">
        <f>ROUND(E65*P65,2)</f>
        <v>0</v>
      </c>
      <c r="R65" s="241" t="s">
        <v>440</v>
      </c>
      <c r="S65" s="241" t="s">
        <v>280</v>
      </c>
      <c r="T65" s="242" t="s">
        <v>441</v>
      </c>
      <c r="U65" s="222">
        <v>5.1999999999999998E-2</v>
      </c>
      <c r="V65" s="222">
        <f>ROUND(E65*U65,2)</f>
        <v>2.08</v>
      </c>
      <c r="W65" s="222"/>
      <c r="X65" s="222" t="s">
        <v>399</v>
      </c>
      <c r="Y65" s="222" t="s">
        <v>283</v>
      </c>
      <c r="Z65" s="212"/>
      <c r="AA65" s="212"/>
      <c r="AB65" s="212"/>
      <c r="AC65" s="212"/>
      <c r="AD65" s="212"/>
      <c r="AE65" s="212"/>
      <c r="AF65" s="212"/>
      <c r="AG65" s="212" t="s">
        <v>400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64" t="s">
        <v>2864</v>
      </c>
      <c r="D66" s="256"/>
      <c r="E66" s="256"/>
      <c r="F66" s="256"/>
      <c r="G66" s="256"/>
      <c r="H66" s="222"/>
      <c r="I66" s="222"/>
      <c r="J66" s="222"/>
      <c r="K66" s="222"/>
      <c r="L66" s="222"/>
      <c r="M66" s="222"/>
      <c r="N66" s="221"/>
      <c r="O66" s="221"/>
      <c r="P66" s="221"/>
      <c r="Q66" s="221"/>
      <c r="R66" s="222"/>
      <c r="S66" s="222"/>
      <c r="T66" s="222"/>
      <c r="U66" s="222"/>
      <c r="V66" s="222"/>
      <c r="W66" s="222"/>
      <c r="X66" s="222"/>
      <c r="Y66" s="222"/>
      <c r="Z66" s="212"/>
      <c r="AA66" s="212"/>
      <c r="AB66" s="212"/>
      <c r="AC66" s="212"/>
      <c r="AD66" s="212"/>
      <c r="AE66" s="212"/>
      <c r="AF66" s="212"/>
      <c r="AG66" s="212" t="s">
        <v>448</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36">
        <v>22</v>
      </c>
      <c r="B67" s="237" t="s">
        <v>2865</v>
      </c>
      <c r="C67" s="247" t="s">
        <v>2866</v>
      </c>
      <c r="D67" s="238" t="s">
        <v>439</v>
      </c>
      <c r="E67" s="239">
        <v>52</v>
      </c>
      <c r="F67" s="240"/>
      <c r="G67" s="241">
        <f>ROUND(E67*F67,2)</f>
        <v>0</v>
      </c>
      <c r="H67" s="240"/>
      <c r="I67" s="241">
        <f>ROUND(E67*H67,2)</f>
        <v>0</v>
      </c>
      <c r="J67" s="240"/>
      <c r="K67" s="241">
        <f>ROUND(E67*J67,2)</f>
        <v>0</v>
      </c>
      <c r="L67" s="241">
        <v>21</v>
      </c>
      <c r="M67" s="241">
        <f>G67*(1+L67/100)</f>
        <v>0</v>
      </c>
      <c r="N67" s="239">
        <v>7.3899999999999993E-2</v>
      </c>
      <c r="O67" s="239">
        <f>ROUND(E67*N67,2)</f>
        <v>3.84</v>
      </c>
      <c r="P67" s="239">
        <v>0</v>
      </c>
      <c r="Q67" s="239">
        <f>ROUND(E67*P67,2)</f>
        <v>0</v>
      </c>
      <c r="R67" s="241" t="s">
        <v>440</v>
      </c>
      <c r="S67" s="241" t="s">
        <v>280</v>
      </c>
      <c r="T67" s="242" t="s">
        <v>441</v>
      </c>
      <c r="U67" s="222">
        <v>0.45200000000000001</v>
      </c>
      <c r="V67" s="222">
        <f>ROUND(E67*U67,2)</f>
        <v>23.5</v>
      </c>
      <c r="W67" s="222"/>
      <c r="X67" s="222" t="s">
        <v>399</v>
      </c>
      <c r="Y67" s="222" t="s">
        <v>283</v>
      </c>
      <c r="Z67" s="212"/>
      <c r="AA67" s="212"/>
      <c r="AB67" s="212"/>
      <c r="AC67" s="212"/>
      <c r="AD67" s="212"/>
      <c r="AE67" s="212"/>
      <c r="AF67" s="212"/>
      <c r="AG67" s="212" t="s">
        <v>400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2" x14ac:dyDescent="0.2">
      <c r="A68" s="219"/>
      <c r="B68" s="220"/>
      <c r="C68" s="264" t="s">
        <v>2516</v>
      </c>
      <c r="D68" s="256"/>
      <c r="E68" s="256"/>
      <c r="F68" s="256"/>
      <c r="G68" s="256"/>
      <c r="H68" s="222"/>
      <c r="I68" s="222"/>
      <c r="J68" s="222"/>
      <c r="K68" s="222"/>
      <c r="L68" s="222"/>
      <c r="M68" s="222"/>
      <c r="N68" s="221"/>
      <c r="O68" s="221"/>
      <c r="P68" s="221"/>
      <c r="Q68" s="221"/>
      <c r="R68" s="222"/>
      <c r="S68" s="222"/>
      <c r="T68" s="222"/>
      <c r="U68" s="222"/>
      <c r="V68" s="222"/>
      <c r="W68" s="222"/>
      <c r="X68" s="222"/>
      <c r="Y68" s="222"/>
      <c r="Z68" s="212"/>
      <c r="AA68" s="212"/>
      <c r="AB68" s="212"/>
      <c r="AC68" s="212"/>
      <c r="AD68" s="212"/>
      <c r="AE68" s="212"/>
      <c r="AF68" s="212"/>
      <c r="AG68" s="212" t="s">
        <v>448</v>
      </c>
      <c r="AH68" s="212"/>
      <c r="AI68" s="212"/>
      <c r="AJ68" s="212"/>
      <c r="AK68" s="212"/>
      <c r="AL68" s="212"/>
      <c r="AM68" s="212"/>
      <c r="AN68" s="212"/>
      <c r="AO68" s="212"/>
      <c r="AP68" s="212"/>
      <c r="AQ68" s="212"/>
      <c r="AR68" s="212"/>
      <c r="AS68" s="212"/>
      <c r="AT68" s="212"/>
      <c r="AU68" s="212"/>
      <c r="AV68" s="212"/>
      <c r="AW68" s="212"/>
      <c r="AX68" s="212"/>
      <c r="AY68" s="212"/>
      <c r="AZ68" s="212"/>
      <c r="BA68" s="243" t="str">
        <f>C68</f>
        <v>s provedením lože z kameniva drceného, s vyplněním spár, s dvojitým hutněním a se smetením přebytečného materiálu na krajnici. S dodáním hmot pro lože a výplň spár.</v>
      </c>
      <c r="BB68" s="212"/>
      <c r="BC68" s="212"/>
      <c r="BD68" s="212"/>
      <c r="BE68" s="212"/>
      <c r="BF68" s="212"/>
      <c r="BG68" s="212"/>
      <c r="BH68" s="212"/>
    </row>
    <row r="69" spans="1:60" outlineLevel="1" x14ac:dyDescent="0.2">
      <c r="A69" s="236">
        <v>23</v>
      </c>
      <c r="B69" s="237" t="s">
        <v>2514</v>
      </c>
      <c r="C69" s="247" t="s">
        <v>2515</v>
      </c>
      <c r="D69" s="238" t="s">
        <v>439</v>
      </c>
      <c r="E69" s="239">
        <v>424</v>
      </c>
      <c r="F69" s="240"/>
      <c r="G69" s="241">
        <f>ROUND(E69*F69,2)</f>
        <v>0</v>
      </c>
      <c r="H69" s="240"/>
      <c r="I69" s="241">
        <f>ROUND(E69*H69,2)</f>
        <v>0</v>
      </c>
      <c r="J69" s="240"/>
      <c r="K69" s="241">
        <f>ROUND(E69*J69,2)</f>
        <v>0</v>
      </c>
      <c r="L69" s="241">
        <v>21</v>
      </c>
      <c r="M69" s="241">
        <f>G69*(1+L69/100)</f>
        <v>0</v>
      </c>
      <c r="N69" s="239">
        <v>7.3899999999999993E-2</v>
      </c>
      <c r="O69" s="239">
        <f>ROUND(E69*N69,2)</f>
        <v>31.33</v>
      </c>
      <c r="P69" s="239">
        <v>0</v>
      </c>
      <c r="Q69" s="239">
        <f>ROUND(E69*P69,2)</f>
        <v>0</v>
      </c>
      <c r="R69" s="241" t="s">
        <v>440</v>
      </c>
      <c r="S69" s="241" t="s">
        <v>280</v>
      </c>
      <c r="T69" s="242" t="s">
        <v>441</v>
      </c>
      <c r="U69" s="222">
        <v>0.47799999999999998</v>
      </c>
      <c r="V69" s="222">
        <f>ROUND(E69*U69,2)</f>
        <v>202.67</v>
      </c>
      <c r="W69" s="222"/>
      <c r="X69" s="222" t="s">
        <v>399</v>
      </c>
      <c r="Y69" s="222" t="s">
        <v>283</v>
      </c>
      <c r="Z69" s="212"/>
      <c r="AA69" s="212"/>
      <c r="AB69" s="212"/>
      <c r="AC69" s="212"/>
      <c r="AD69" s="212"/>
      <c r="AE69" s="212"/>
      <c r="AF69" s="212"/>
      <c r="AG69" s="212" t="s">
        <v>400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2" x14ac:dyDescent="0.2">
      <c r="A70" s="219"/>
      <c r="B70" s="220"/>
      <c r="C70" s="264" t="s">
        <v>2516</v>
      </c>
      <c r="D70" s="256"/>
      <c r="E70" s="256"/>
      <c r="F70" s="256"/>
      <c r="G70" s="256"/>
      <c r="H70" s="222"/>
      <c r="I70" s="222"/>
      <c r="J70" s="222"/>
      <c r="K70" s="222"/>
      <c r="L70" s="222"/>
      <c r="M70" s="222"/>
      <c r="N70" s="221"/>
      <c r="O70" s="221"/>
      <c r="P70" s="221"/>
      <c r="Q70" s="221"/>
      <c r="R70" s="222"/>
      <c r="S70" s="222"/>
      <c r="T70" s="222"/>
      <c r="U70" s="222"/>
      <c r="V70" s="222"/>
      <c r="W70" s="222"/>
      <c r="X70" s="222"/>
      <c r="Y70" s="222"/>
      <c r="Z70" s="212"/>
      <c r="AA70" s="212"/>
      <c r="AB70" s="212"/>
      <c r="AC70" s="212"/>
      <c r="AD70" s="212"/>
      <c r="AE70" s="212"/>
      <c r="AF70" s="212"/>
      <c r="AG70" s="212" t="s">
        <v>448</v>
      </c>
      <c r="AH70" s="212"/>
      <c r="AI70" s="212"/>
      <c r="AJ70" s="212"/>
      <c r="AK70" s="212"/>
      <c r="AL70" s="212"/>
      <c r="AM70" s="212"/>
      <c r="AN70" s="212"/>
      <c r="AO70" s="212"/>
      <c r="AP70" s="212"/>
      <c r="AQ70" s="212"/>
      <c r="AR70" s="212"/>
      <c r="AS70" s="212"/>
      <c r="AT70" s="212"/>
      <c r="AU70" s="212"/>
      <c r="AV70" s="212"/>
      <c r="AW70" s="212"/>
      <c r="AX70" s="212"/>
      <c r="AY70" s="212"/>
      <c r="AZ70" s="212"/>
      <c r="BA70" s="243" t="str">
        <f>C70</f>
        <v>s provedením lože z kameniva drceného, s vyplněním spár, s dvojitým hutněním a se smetením přebytečného materiálu na krajnici. S dodáním hmot pro lože a výplň spár.</v>
      </c>
      <c r="BB70" s="212"/>
      <c r="BC70" s="212"/>
      <c r="BD70" s="212"/>
      <c r="BE70" s="212"/>
      <c r="BF70" s="212"/>
      <c r="BG70" s="212"/>
      <c r="BH70" s="212"/>
    </row>
    <row r="71" spans="1:60" outlineLevel="2" x14ac:dyDescent="0.2">
      <c r="A71" s="219"/>
      <c r="B71" s="220"/>
      <c r="C71" s="249" t="s">
        <v>2861</v>
      </c>
      <c r="D71" s="226"/>
      <c r="E71" s="227">
        <v>424</v>
      </c>
      <c r="F71" s="222"/>
      <c r="G71" s="222"/>
      <c r="H71" s="222"/>
      <c r="I71" s="222"/>
      <c r="J71" s="222"/>
      <c r="K71" s="222"/>
      <c r="L71" s="222"/>
      <c r="M71" s="222"/>
      <c r="N71" s="221"/>
      <c r="O71" s="221"/>
      <c r="P71" s="221"/>
      <c r="Q71" s="221"/>
      <c r="R71" s="222"/>
      <c r="S71" s="222"/>
      <c r="T71" s="222"/>
      <c r="U71" s="222"/>
      <c r="V71" s="222"/>
      <c r="W71" s="222"/>
      <c r="X71" s="222"/>
      <c r="Y71" s="222"/>
      <c r="Z71" s="212"/>
      <c r="AA71" s="212"/>
      <c r="AB71" s="212"/>
      <c r="AC71" s="212"/>
      <c r="AD71" s="212"/>
      <c r="AE71" s="212"/>
      <c r="AF71" s="212"/>
      <c r="AG71" s="212" t="s">
        <v>288</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6">
        <v>24</v>
      </c>
      <c r="B72" s="237" t="s">
        <v>2867</v>
      </c>
      <c r="C72" s="247" t="s">
        <v>2868</v>
      </c>
      <c r="D72" s="238" t="s">
        <v>439</v>
      </c>
      <c r="E72" s="239">
        <v>428.24</v>
      </c>
      <c r="F72" s="240"/>
      <c r="G72" s="241">
        <f>ROUND(E72*F72,2)</f>
        <v>0</v>
      </c>
      <c r="H72" s="240"/>
      <c r="I72" s="241">
        <f>ROUND(E72*H72,2)</f>
        <v>0</v>
      </c>
      <c r="J72" s="240"/>
      <c r="K72" s="241">
        <f>ROUND(E72*J72,2)</f>
        <v>0</v>
      </c>
      <c r="L72" s="241">
        <v>21</v>
      </c>
      <c r="M72" s="241">
        <f>G72*(1+L72/100)</f>
        <v>0</v>
      </c>
      <c r="N72" s="239">
        <v>0.17280000000000001</v>
      </c>
      <c r="O72" s="239">
        <f>ROUND(E72*N72,2)</f>
        <v>74</v>
      </c>
      <c r="P72" s="239">
        <v>0</v>
      </c>
      <c r="Q72" s="239">
        <f>ROUND(E72*P72,2)</f>
        <v>0</v>
      </c>
      <c r="R72" s="241" t="s">
        <v>889</v>
      </c>
      <c r="S72" s="241" t="s">
        <v>280</v>
      </c>
      <c r="T72" s="242" t="s">
        <v>441</v>
      </c>
      <c r="U72" s="222">
        <v>0</v>
      </c>
      <c r="V72" s="222">
        <f>ROUND(E72*U72,2)</f>
        <v>0</v>
      </c>
      <c r="W72" s="222"/>
      <c r="X72" s="222" t="s">
        <v>831</v>
      </c>
      <c r="Y72" s="222" t="s">
        <v>283</v>
      </c>
      <c r="Z72" s="212"/>
      <c r="AA72" s="212"/>
      <c r="AB72" s="212"/>
      <c r="AC72" s="212"/>
      <c r="AD72" s="212"/>
      <c r="AE72" s="212"/>
      <c r="AF72" s="212"/>
      <c r="AG72" s="212" t="s">
        <v>832</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49" t="s">
        <v>2869</v>
      </c>
      <c r="D73" s="226"/>
      <c r="E73" s="227">
        <v>428.24</v>
      </c>
      <c r="F73" s="222"/>
      <c r="G73" s="222"/>
      <c r="H73" s="222"/>
      <c r="I73" s="222"/>
      <c r="J73" s="222"/>
      <c r="K73" s="222"/>
      <c r="L73" s="222"/>
      <c r="M73" s="222"/>
      <c r="N73" s="221"/>
      <c r="O73" s="221"/>
      <c r="P73" s="221"/>
      <c r="Q73" s="221"/>
      <c r="R73" s="222"/>
      <c r="S73" s="222"/>
      <c r="T73" s="222"/>
      <c r="U73" s="222"/>
      <c r="V73" s="222"/>
      <c r="W73" s="222"/>
      <c r="X73" s="222"/>
      <c r="Y73" s="222"/>
      <c r="Z73" s="212"/>
      <c r="AA73" s="212"/>
      <c r="AB73" s="212"/>
      <c r="AC73" s="212"/>
      <c r="AD73" s="212"/>
      <c r="AE73" s="212"/>
      <c r="AF73" s="212"/>
      <c r="AG73" s="212" t="s">
        <v>288</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ht="22.5" outlineLevel="1" x14ac:dyDescent="0.2">
      <c r="A74" s="236">
        <v>25</v>
      </c>
      <c r="B74" s="237" t="s">
        <v>2870</v>
      </c>
      <c r="C74" s="247" t="s">
        <v>2871</v>
      </c>
      <c r="D74" s="238" t="s">
        <v>439</v>
      </c>
      <c r="E74" s="239">
        <v>53.56</v>
      </c>
      <c r="F74" s="240"/>
      <c r="G74" s="241">
        <f>ROUND(E74*F74,2)</f>
        <v>0</v>
      </c>
      <c r="H74" s="240"/>
      <c r="I74" s="241">
        <f>ROUND(E74*H74,2)</f>
        <v>0</v>
      </c>
      <c r="J74" s="240"/>
      <c r="K74" s="241">
        <f>ROUND(E74*J74,2)</f>
        <v>0</v>
      </c>
      <c r="L74" s="241">
        <v>21</v>
      </c>
      <c r="M74" s="241">
        <f>G74*(1+L74/100)</f>
        <v>0</v>
      </c>
      <c r="N74" s="239">
        <v>0.129</v>
      </c>
      <c r="O74" s="239">
        <f>ROUND(E74*N74,2)</f>
        <v>6.91</v>
      </c>
      <c r="P74" s="239">
        <v>0</v>
      </c>
      <c r="Q74" s="239">
        <f>ROUND(E74*P74,2)</f>
        <v>0</v>
      </c>
      <c r="R74" s="241" t="s">
        <v>889</v>
      </c>
      <c r="S74" s="241" t="s">
        <v>280</v>
      </c>
      <c r="T74" s="242" t="s">
        <v>441</v>
      </c>
      <c r="U74" s="222">
        <v>0</v>
      </c>
      <c r="V74" s="222">
        <f>ROUND(E74*U74,2)</f>
        <v>0</v>
      </c>
      <c r="W74" s="222"/>
      <c r="X74" s="222" t="s">
        <v>831</v>
      </c>
      <c r="Y74" s="222" t="s">
        <v>283</v>
      </c>
      <c r="Z74" s="212"/>
      <c r="AA74" s="212"/>
      <c r="AB74" s="212"/>
      <c r="AC74" s="212"/>
      <c r="AD74" s="212"/>
      <c r="AE74" s="212"/>
      <c r="AF74" s="212"/>
      <c r="AG74" s="212" t="s">
        <v>832</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49" t="s">
        <v>2872</v>
      </c>
      <c r="D75" s="226"/>
      <c r="E75" s="227">
        <v>53.56</v>
      </c>
      <c r="F75" s="222"/>
      <c r="G75" s="222"/>
      <c r="H75" s="222"/>
      <c r="I75" s="222"/>
      <c r="J75" s="222"/>
      <c r="K75" s="222"/>
      <c r="L75" s="222"/>
      <c r="M75" s="222"/>
      <c r="N75" s="221"/>
      <c r="O75" s="221"/>
      <c r="P75" s="221"/>
      <c r="Q75" s="221"/>
      <c r="R75" s="222"/>
      <c r="S75" s="222"/>
      <c r="T75" s="222"/>
      <c r="U75" s="222"/>
      <c r="V75" s="222"/>
      <c r="W75" s="222"/>
      <c r="X75" s="222"/>
      <c r="Y75" s="222"/>
      <c r="Z75" s="212"/>
      <c r="AA75" s="212"/>
      <c r="AB75" s="212"/>
      <c r="AC75" s="212"/>
      <c r="AD75" s="212"/>
      <c r="AE75" s="212"/>
      <c r="AF75" s="212"/>
      <c r="AG75" s="212" t="s">
        <v>288</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x14ac:dyDescent="0.2">
      <c r="A76" s="229" t="s">
        <v>275</v>
      </c>
      <c r="B76" s="230" t="s">
        <v>162</v>
      </c>
      <c r="C76" s="246" t="s">
        <v>163</v>
      </c>
      <c r="D76" s="231"/>
      <c r="E76" s="232"/>
      <c r="F76" s="233"/>
      <c r="G76" s="233">
        <f>SUMIF(AG77:AG79,"&lt;&gt;NOR",G77:G79)</f>
        <v>0</v>
      </c>
      <c r="H76" s="233"/>
      <c r="I76" s="233">
        <f>SUM(I77:I79)</f>
        <v>0</v>
      </c>
      <c r="J76" s="233"/>
      <c r="K76" s="233">
        <f>SUM(K77:K79)</f>
        <v>0</v>
      </c>
      <c r="L76" s="233"/>
      <c r="M76" s="233">
        <f>SUM(M77:M79)</f>
        <v>0</v>
      </c>
      <c r="N76" s="232"/>
      <c r="O76" s="232">
        <f>SUM(O77:O79)</f>
        <v>6.5600000000000005</v>
      </c>
      <c r="P76" s="232"/>
      <c r="Q76" s="232">
        <f>SUM(Q77:Q79)</f>
        <v>0</v>
      </c>
      <c r="R76" s="233"/>
      <c r="S76" s="233"/>
      <c r="T76" s="234"/>
      <c r="U76" s="228"/>
      <c r="V76" s="228">
        <f>SUM(V77:V79)</f>
        <v>28.06</v>
      </c>
      <c r="W76" s="228"/>
      <c r="X76" s="228"/>
      <c r="Y76" s="228"/>
      <c r="AG76" t="s">
        <v>276</v>
      </c>
    </row>
    <row r="77" spans="1:60" outlineLevel="1" x14ac:dyDescent="0.2">
      <c r="A77" s="257">
        <v>26</v>
      </c>
      <c r="B77" s="258" t="s">
        <v>2873</v>
      </c>
      <c r="C77" s="265" t="s">
        <v>2874</v>
      </c>
      <c r="D77" s="259" t="s">
        <v>492</v>
      </c>
      <c r="E77" s="260">
        <v>4</v>
      </c>
      <c r="F77" s="261"/>
      <c r="G77" s="262">
        <f>ROUND(E77*F77,2)</f>
        <v>0</v>
      </c>
      <c r="H77" s="261"/>
      <c r="I77" s="262">
        <f>ROUND(E77*H77,2)</f>
        <v>0</v>
      </c>
      <c r="J77" s="261"/>
      <c r="K77" s="262">
        <f>ROUND(E77*J77,2)</f>
        <v>0</v>
      </c>
      <c r="L77" s="262">
        <v>21</v>
      </c>
      <c r="M77" s="262">
        <f>G77*(1+L77/100)</f>
        <v>0</v>
      </c>
      <c r="N77" s="260">
        <v>1.3916500000000001</v>
      </c>
      <c r="O77" s="260">
        <f>ROUND(E77*N77,2)</f>
        <v>5.57</v>
      </c>
      <c r="P77" s="260">
        <v>0</v>
      </c>
      <c r="Q77" s="260">
        <f>ROUND(E77*P77,2)</f>
        <v>0</v>
      </c>
      <c r="R77" s="262"/>
      <c r="S77" s="262" t="s">
        <v>280</v>
      </c>
      <c r="T77" s="263" t="s">
        <v>441</v>
      </c>
      <c r="U77" s="222">
        <v>5.0229999999999997</v>
      </c>
      <c r="V77" s="222">
        <f>ROUND(E77*U77,2)</f>
        <v>20.09</v>
      </c>
      <c r="W77" s="222"/>
      <c r="X77" s="222" t="s">
        <v>399</v>
      </c>
      <c r="Y77" s="222" t="s">
        <v>283</v>
      </c>
      <c r="Z77" s="212"/>
      <c r="AA77" s="212"/>
      <c r="AB77" s="212"/>
      <c r="AC77" s="212"/>
      <c r="AD77" s="212"/>
      <c r="AE77" s="212"/>
      <c r="AF77" s="212"/>
      <c r="AG77" s="212" t="s">
        <v>400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36">
        <v>27</v>
      </c>
      <c r="B78" s="237" t="s">
        <v>2875</v>
      </c>
      <c r="C78" s="247" t="s">
        <v>2876</v>
      </c>
      <c r="D78" s="238" t="s">
        <v>492</v>
      </c>
      <c r="E78" s="239">
        <v>3</v>
      </c>
      <c r="F78" s="240"/>
      <c r="G78" s="241">
        <f>ROUND(E78*F78,2)</f>
        <v>0</v>
      </c>
      <c r="H78" s="240"/>
      <c r="I78" s="241">
        <f>ROUND(E78*H78,2)</f>
        <v>0</v>
      </c>
      <c r="J78" s="240"/>
      <c r="K78" s="241">
        <f>ROUND(E78*J78,2)</f>
        <v>0</v>
      </c>
      <c r="L78" s="241">
        <v>21</v>
      </c>
      <c r="M78" s="241">
        <f>G78*(1+L78/100)</f>
        <v>0</v>
      </c>
      <c r="N78" s="239">
        <v>0.32973999999999998</v>
      </c>
      <c r="O78" s="239">
        <f>ROUND(E78*N78,2)</f>
        <v>0.99</v>
      </c>
      <c r="P78" s="239">
        <v>0</v>
      </c>
      <c r="Q78" s="239">
        <f>ROUND(E78*P78,2)</f>
        <v>0</v>
      </c>
      <c r="R78" s="241" t="s">
        <v>440</v>
      </c>
      <c r="S78" s="241" t="s">
        <v>280</v>
      </c>
      <c r="T78" s="242" t="s">
        <v>441</v>
      </c>
      <c r="U78" s="222">
        <v>2.6579999999999999</v>
      </c>
      <c r="V78" s="222">
        <f>ROUND(E78*U78,2)</f>
        <v>7.97</v>
      </c>
      <c r="W78" s="222"/>
      <c r="X78" s="222" t="s">
        <v>399</v>
      </c>
      <c r="Y78" s="222" t="s">
        <v>283</v>
      </c>
      <c r="Z78" s="212"/>
      <c r="AA78" s="212"/>
      <c r="AB78" s="212"/>
      <c r="AC78" s="212"/>
      <c r="AD78" s="212"/>
      <c r="AE78" s="212"/>
      <c r="AF78" s="212"/>
      <c r="AG78" s="212" t="s">
        <v>400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33.75" outlineLevel="2" x14ac:dyDescent="0.2">
      <c r="A79" s="219"/>
      <c r="B79" s="220"/>
      <c r="C79" s="264" t="s">
        <v>2877</v>
      </c>
      <c r="D79" s="256"/>
      <c r="E79" s="256"/>
      <c r="F79" s="256"/>
      <c r="G79" s="256"/>
      <c r="H79" s="222"/>
      <c r="I79" s="222"/>
      <c r="J79" s="222"/>
      <c r="K79" s="222"/>
      <c r="L79" s="222"/>
      <c r="M79" s="222"/>
      <c r="N79" s="221"/>
      <c r="O79" s="221"/>
      <c r="P79" s="221"/>
      <c r="Q79" s="221"/>
      <c r="R79" s="222"/>
      <c r="S79" s="222"/>
      <c r="T79" s="222"/>
      <c r="U79" s="222"/>
      <c r="V79" s="222"/>
      <c r="W79" s="222"/>
      <c r="X79" s="222"/>
      <c r="Y79" s="222"/>
      <c r="Z79" s="212"/>
      <c r="AA79" s="212"/>
      <c r="AB79" s="212"/>
      <c r="AC79" s="212"/>
      <c r="AD79" s="212"/>
      <c r="AE79" s="212"/>
      <c r="AF79" s="212"/>
      <c r="AG79" s="212" t="s">
        <v>448</v>
      </c>
      <c r="AH79" s="212"/>
      <c r="AI79" s="212"/>
      <c r="AJ79" s="212"/>
      <c r="AK79" s="212"/>
      <c r="AL79" s="212"/>
      <c r="AM79" s="212"/>
      <c r="AN79" s="212"/>
      <c r="AO79" s="212"/>
      <c r="AP79" s="212"/>
      <c r="AQ79" s="212"/>
      <c r="AR79" s="212"/>
      <c r="AS79" s="212"/>
      <c r="AT79" s="212"/>
      <c r="AU79" s="212"/>
      <c r="AV79" s="212"/>
      <c r="AW79" s="212"/>
      <c r="AX79" s="212"/>
      <c r="AY79" s="212"/>
      <c r="AZ79" s="212"/>
      <c r="BA79" s="243" t="str">
        <f>C79</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79" s="212"/>
      <c r="BC79" s="212"/>
      <c r="BD79" s="212"/>
      <c r="BE79" s="212"/>
      <c r="BF79" s="212"/>
      <c r="BG79" s="212"/>
      <c r="BH79" s="212"/>
    </row>
    <row r="80" spans="1:60" x14ac:dyDescent="0.2">
      <c r="A80" s="229" t="s">
        <v>275</v>
      </c>
      <c r="B80" s="230" t="s">
        <v>164</v>
      </c>
      <c r="C80" s="246" t="s">
        <v>165</v>
      </c>
      <c r="D80" s="231"/>
      <c r="E80" s="232"/>
      <c r="F80" s="233"/>
      <c r="G80" s="233">
        <f>SUMIF(AG81:AG89,"&lt;&gt;NOR",G81:G89)</f>
        <v>0</v>
      </c>
      <c r="H80" s="233"/>
      <c r="I80" s="233">
        <f>SUM(I81:I89)</f>
        <v>0</v>
      </c>
      <c r="J80" s="233"/>
      <c r="K80" s="233">
        <f>SUM(K81:K89)</f>
        <v>0</v>
      </c>
      <c r="L80" s="233"/>
      <c r="M80" s="233">
        <f>SUM(M81:M89)</f>
        <v>0</v>
      </c>
      <c r="N80" s="232"/>
      <c r="O80" s="232">
        <f>SUM(O81:O89)</f>
        <v>48.769999999999996</v>
      </c>
      <c r="P80" s="232"/>
      <c r="Q80" s="232">
        <f>SUM(Q81:Q89)</f>
        <v>0</v>
      </c>
      <c r="R80" s="233"/>
      <c r="S80" s="233"/>
      <c r="T80" s="234"/>
      <c r="U80" s="228"/>
      <c r="V80" s="228">
        <f>SUM(V81:V89)</f>
        <v>44.180000000000007</v>
      </c>
      <c r="W80" s="228"/>
      <c r="X80" s="228"/>
      <c r="Y80" s="228"/>
      <c r="AG80" t="s">
        <v>276</v>
      </c>
    </row>
    <row r="81" spans="1:60" ht="22.5" outlineLevel="1" x14ac:dyDescent="0.2">
      <c r="A81" s="236">
        <v>28</v>
      </c>
      <c r="B81" s="237" t="s">
        <v>2569</v>
      </c>
      <c r="C81" s="247" t="s">
        <v>2570</v>
      </c>
      <c r="D81" s="238" t="s">
        <v>564</v>
      </c>
      <c r="E81" s="239">
        <v>134</v>
      </c>
      <c r="F81" s="240"/>
      <c r="G81" s="241">
        <f>ROUND(E81*F81,2)</f>
        <v>0</v>
      </c>
      <c r="H81" s="240"/>
      <c r="I81" s="241">
        <f>ROUND(E81*H81,2)</f>
        <v>0</v>
      </c>
      <c r="J81" s="240"/>
      <c r="K81" s="241">
        <f>ROUND(E81*J81,2)</f>
        <v>0</v>
      </c>
      <c r="L81" s="241">
        <v>21</v>
      </c>
      <c r="M81" s="241">
        <f>G81*(1+L81/100)</f>
        <v>0</v>
      </c>
      <c r="N81" s="239">
        <v>0.188</v>
      </c>
      <c r="O81" s="239">
        <f>ROUND(E81*N81,2)</f>
        <v>25.19</v>
      </c>
      <c r="P81" s="239">
        <v>0</v>
      </c>
      <c r="Q81" s="239">
        <f>ROUND(E81*P81,2)</f>
        <v>0</v>
      </c>
      <c r="R81" s="241" t="s">
        <v>440</v>
      </c>
      <c r="S81" s="241" t="s">
        <v>280</v>
      </c>
      <c r="T81" s="242" t="s">
        <v>441</v>
      </c>
      <c r="U81" s="222">
        <v>0.27200000000000002</v>
      </c>
      <c r="V81" s="222">
        <f>ROUND(E81*U81,2)</f>
        <v>36.450000000000003</v>
      </c>
      <c r="W81" s="222"/>
      <c r="X81" s="222" t="s">
        <v>399</v>
      </c>
      <c r="Y81" s="222" t="s">
        <v>283</v>
      </c>
      <c r="Z81" s="212"/>
      <c r="AA81" s="212"/>
      <c r="AB81" s="212"/>
      <c r="AC81" s="212"/>
      <c r="AD81" s="212"/>
      <c r="AE81" s="212"/>
      <c r="AF81" s="212"/>
      <c r="AG81" s="212" t="s">
        <v>400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4" t="s">
        <v>2571</v>
      </c>
      <c r="D82" s="256"/>
      <c r="E82" s="256"/>
      <c r="F82" s="256"/>
      <c r="G82" s="256"/>
      <c r="H82" s="222"/>
      <c r="I82" s="222"/>
      <c r="J82" s="222"/>
      <c r="K82" s="222"/>
      <c r="L82" s="222"/>
      <c r="M82" s="222"/>
      <c r="N82" s="221"/>
      <c r="O82" s="221"/>
      <c r="P82" s="221"/>
      <c r="Q82" s="221"/>
      <c r="R82" s="222"/>
      <c r="S82" s="222"/>
      <c r="T82" s="222"/>
      <c r="U82" s="222"/>
      <c r="V82" s="222"/>
      <c r="W82" s="222"/>
      <c r="X82" s="222"/>
      <c r="Y82" s="222"/>
      <c r="Z82" s="212"/>
      <c r="AA82" s="212"/>
      <c r="AB82" s="212"/>
      <c r="AC82" s="212"/>
      <c r="AD82" s="212"/>
      <c r="AE82" s="212"/>
      <c r="AF82" s="212"/>
      <c r="AG82" s="212" t="s">
        <v>448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36">
        <v>29</v>
      </c>
      <c r="B83" s="237" t="s">
        <v>2577</v>
      </c>
      <c r="C83" s="247" t="s">
        <v>2578</v>
      </c>
      <c r="D83" s="238" t="s">
        <v>445</v>
      </c>
      <c r="E83" s="239">
        <v>5.36</v>
      </c>
      <c r="F83" s="240"/>
      <c r="G83" s="241">
        <f>ROUND(E83*F83,2)</f>
        <v>0</v>
      </c>
      <c r="H83" s="240"/>
      <c r="I83" s="241">
        <f>ROUND(E83*H83,2)</f>
        <v>0</v>
      </c>
      <c r="J83" s="240"/>
      <c r="K83" s="241">
        <f>ROUND(E83*J83,2)</f>
        <v>0</v>
      </c>
      <c r="L83" s="241">
        <v>21</v>
      </c>
      <c r="M83" s="241">
        <f>G83*(1+L83/100)</f>
        <v>0</v>
      </c>
      <c r="N83" s="239">
        <v>2.5249999999999999</v>
      </c>
      <c r="O83" s="239">
        <f>ROUND(E83*N83,2)</f>
        <v>13.53</v>
      </c>
      <c r="P83" s="239">
        <v>0</v>
      </c>
      <c r="Q83" s="239">
        <f>ROUND(E83*P83,2)</f>
        <v>0</v>
      </c>
      <c r="R83" s="241" t="s">
        <v>440</v>
      </c>
      <c r="S83" s="241" t="s">
        <v>280</v>
      </c>
      <c r="T83" s="242" t="s">
        <v>441</v>
      </c>
      <c r="U83" s="222">
        <v>1.4419999999999999</v>
      </c>
      <c r="V83" s="222">
        <f>ROUND(E83*U83,2)</f>
        <v>7.73</v>
      </c>
      <c r="W83" s="222"/>
      <c r="X83" s="222" t="s">
        <v>399</v>
      </c>
      <c r="Y83" s="222" t="s">
        <v>283</v>
      </c>
      <c r="Z83" s="212"/>
      <c r="AA83" s="212"/>
      <c r="AB83" s="212"/>
      <c r="AC83" s="212"/>
      <c r="AD83" s="212"/>
      <c r="AE83" s="212"/>
      <c r="AF83" s="212"/>
      <c r="AG83" s="212" t="s">
        <v>400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64" t="s">
        <v>2579</v>
      </c>
      <c r="D84" s="256"/>
      <c r="E84" s="256"/>
      <c r="F84" s="256"/>
      <c r="G84" s="256"/>
      <c r="H84" s="222"/>
      <c r="I84" s="222"/>
      <c r="J84" s="222"/>
      <c r="K84" s="222"/>
      <c r="L84" s="222"/>
      <c r="M84" s="222"/>
      <c r="N84" s="221"/>
      <c r="O84" s="221"/>
      <c r="P84" s="221"/>
      <c r="Q84" s="221"/>
      <c r="R84" s="222"/>
      <c r="S84" s="222"/>
      <c r="T84" s="222"/>
      <c r="U84" s="222"/>
      <c r="V84" s="222"/>
      <c r="W84" s="222"/>
      <c r="X84" s="222"/>
      <c r="Y84" s="222"/>
      <c r="Z84" s="212"/>
      <c r="AA84" s="212"/>
      <c r="AB84" s="212"/>
      <c r="AC84" s="212"/>
      <c r="AD84" s="212"/>
      <c r="AE84" s="212"/>
      <c r="AF84" s="212"/>
      <c r="AG84" s="212" t="s">
        <v>448</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49" t="s">
        <v>2878</v>
      </c>
      <c r="D85" s="226"/>
      <c r="E85" s="227">
        <v>5.36</v>
      </c>
      <c r="F85" s="222"/>
      <c r="G85" s="222"/>
      <c r="H85" s="222"/>
      <c r="I85" s="222"/>
      <c r="J85" s="222"/>
      <c r="K85" s="222"/>
      <c r="L85" s="222"/>
      <c r="M85" s="222"/>
      <c r="N85" s="221"/>
      <c r="O85" s="221"/>
      <c r="P85" s="221"/>
      <c r="Q85" s="221"/>
      <c r="R85" s="222"/>
      <c r="S85" s="222"/>
      <c r="T85" s="222"/>
      <c r="U85" s="222"/>
      <c r="V85" s="222"/>
      <c r="W85" s="222"/>
      <c r="X85" s="222"/>
      <c r="Y85" s="222"/>
      <c r="Z85" s="212"/>
      <c r="AA85" s="212"/>
      <c r="AB85" s="212"/>
      <c r="AC85" s="212"/>
      <c r="AD85" s="212"/>
      <c r="AE85" s="212"/>
      <c r="AF85" s="212"/>
      <c r="AG85" s="212" t="s">
        <v>288</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2.5" outlineLevel="1" x14ac:dyDescent="0.2">
      <c r="A86" s="236">
        <v>30</v>
      </c>
      <c r="B86" s="237" t="s">
        <v>2879</v>
      </c>
      <c r="C86" s="247" t="s">
        <v>2880</v>
      </c>
      <c r="D86" s="238" t="s">
        <v>492</v>
      </c>
      <c r="E86" s="239">
        <v>109.08</v>
      </c>
      <c r="F86" s="240"/>
      <c r="G86" s="241">
        <f>ROUND(E86*F86,2)</f>
        <v>0</v>
      </c>
      <c r="H86" s="240"/>
      <c r="I86" s="241">
        <f>ROUND(E86*H86,2)</f>
        <v>0</v>
      </c>
      <c r="J86" s="240"/>
      <c r="K86" s="241">
        <f>ROUND(E86*J86,2)</f>
        <v>0</v>
      </c>
      <c r="L86" s="241">
        <v>21</v>
      </c>
      <c r="M86" s="241">
        <f>G86*(1+L86/100)</f>
        <v>0</v>
      </c>
      <c r="N86" s="239">
        <v>8.1970000000000001E-2</v>
      </c>
      <c r="O86" s="239">
        <f>ROUND(E86*N86,2)</f>
        <v>8.94</v>
      </c>
      <c r="P86" s="239">
        <v>0</v>
      </c>
      <c r="Q86" s="239">
        <f>ROUND(E86*P86,2)</f>
        <v>0</v>
      </c>
      <c r="R86" s="241" t="s">
        <v>889</v>
      </c>
      <c r="S86" s="241" t="s">
        <v>280</v>
      </c>
      <c r="T86" s="242" t="s">
        <v>441</v>
      </c>
      <c r="U86" s="222">
        <v>0</v>
      </c>
      <c r="V86" s="222">
        <f>ROUND(E86*U86,2)</f>
        <v>0</v>
      </c>
      <c r="W86" s="222"/>
      <c r="X86" s="222" t="s">
        <v>831</v>
      </c>
      <c r="Y86" s="222" t="s">
        <v>283</v>
      </c>
      <c r="Z86" s="212"/>
      <c r="AA86" s="212"/>
      <c r="AB86" s="212"/>
      <c r="AC86" s="212"/>
      <c r="AD86" s="212"/>
      <c r="AE86" s="212"/>
      <c r="AF86" s="212"/>
      <c r="AG86" s="212" t="s">
        <v>832</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49" t="s">
        <v>2881</v>
      </c>
      <c r="D87" s="226"/>
      <c r="E87" s="227">
        <v>109.08</v>
      </c>
      <c r="F87" s="222"/>
      <c r="G87" s="222"/>
      <c r="H87" s="222"/>
      <c r="I87" s="222"/>
      <c r="J87" s="222"/>
      <c r="K87" s="222"/>
      <c r="L87" s="222"/>
      <c r="M87" s="222"/>
      <c r="N87" s="221"/>
      <c r="O87" s="221"/>
      <c r="P87" s="221"/>
      <c r="Q87" s="221"/>
      <c r="R87" s="222"/>
      <c r="S87" s="222"/>
      <c r="T87" s="222"/>
      <c r="U87" s="222"/>
      <c r="V87" s="222"/>
      <c r="W87" s="222"/>
      <c r="X87" s="222"/>
      <c r="Y87" s="222"/>
      <c r="Z87" s="212"/>
      <c r="AA87" s="212"/>
      <c r="AB87" s="212"/>
      <c r="AC87" s="212"/>
      <c r="AD87" s="212"/>
      <c r="AE87" s="212"/>
      <c r="AF87" s="212"/>
      <c r="AG87" s="212" t="s">
        <v>288</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36">
        <v>31</v>
      </c>
      <c r="B88" s="237" t="s">
        <v>2882</v>
      </c>
      <c r="C88" s="247" t="s">
        <v>2883</v>
      </c>
      <c r="D88" s="238" t="s">
        <v>492</v>
      </c>
      <c r="E88" s="239">
        <v>26.26</v>
      </c>
      <c r="F88" s="240"/>
      <c r="G88" s="241">
        <f>ROUND(E88*F88,2)</f>
        <v>0</v>
      </c>
      <c r="H88" s="240"/>
      <c r="I88" s="241">
        <f>ROUND(E88*H88,2)</f>
        <v>0</v>
      </c>
      <c r="J88" s="240"/>
      <c r="K88" s="241">
        <f>ROUND(E88*J88,2)</f>
        <v>0</v>
      </c>
      <c r="L88" s="241">
        <v>21</v>
      </c>
      <c r="M88" s="241">
        <f>G88*(1+L88/100)</f>
        <v>0</v>
      </c>
      <c r="N88" s="239">
        <v>4.2099999999999999E-2</v>
      </c>
      <c r="O88" s="239">
        <f>ROUND(E88*N88,2)</f>
        <v>1.1100000000000001</v>
      </c>
      <c r="P88" s="239">
        <v>0</v>
      </c>
      <c r="Q88" s="239">
        <f>ROUND(E88*P88,2)</f>
        <v>0</v>
      </c>
      <c r="R88" s="241" t="s">
        <v>889</v>
      </c>
      <c r="S88" s="241" t="s">
        <v>280</v>
      </c>
      <c r="T88" s="242" t="s">
        <v>441</v>
      </c>
      <c r="U88" s="222">
        <v>0</v>
      </c>
      <c r="V88" s="222">
        <f>ROUND(E88*U88,2)</f>
        <v>0</v>
      </c>
      <c r="W88" s="222"/>
      <c r="X88" s="222" t="s">
        <v>831</v>
      </c>
      <c r="Y88" s="222" t="s">
        <v>283</v>
      </c>
      <c r="Z88" s="212"/>
      <c r="AA88" s="212"/>
      <c r="AB88" s="212"/>
      <c r="AC88" s="212"/>
      <c r="AD88" s="212"/>
      <c r="AE88" s="212"/>
      <c r="AF88" s="212"/>
      <c r="AG88" s="212" t="s">
        <v>832</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49" t="s">
        <v>2884</v>
      </c>
      <c r="D89" s="226"/>
      <c r="E89" s="227">
        <v>26.26</v>
      </c>
      <c r="F89" s="222"/>
      <c r="G89" s="222"/>
      <c r="H89" s="222"/>
      <c r="I89" s="222"/>
      <c r="J89" s="222"/>
      <c r="K89" s="222"/>
      <c r="L89" s="222"/>
      <c r="M89" s="222"/>
      <c r="N89" s="221"/>
      <c r="O89" s="221"/>
      <c r="P89" s="221"/>
      <c r="Q89" s="221"/>
      <c r="R89" s="222"/>
      <c r="S89" s="222"/>
      <c r="T89" s="222"/>
      <c r="U89" s="222"/>
      <c r="V89" s="222"/>
      <c r="W89" s="222"/>
      <c r="X89" s="222"/>
      <c r="Y89" s="222"/>
      <c r="Z89" s="212"/>
      <c r="AA89" s="212"/>
      <c r="AB89" s="212"/>
      <c r="AC89" s="212"/>
      <c r="AD89" s="212"/>
      <c r="AE89" s="212"/>
      <c r="AF89" s="212"/>
      <c r="AG89" s="212" t="s">
        <v>288</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
      <c r="A90" s="229" t="s">
        <v>275</v>
      </c>
      <c r="B90" s="230" t="s">
        <v>174</v>
      </c>
      <c r="C90" s="246" t="s">
        <v>175</v>
      </c>
      <c r="D90" s="231"/>
      <c r="E90" s="232"/>
      <c r="F90" s="233"/>
      <c r="G90" s="233">
        <f>SUMIF(AG91:AG92,"&lt;&gt;NOR",G91:G92)</f>
        <v>0</v>
      </c>
      <c r="H90" s="233"/>
      <c r="I90" s="233">
        <f>SUM(I91:I92)</f>
        <v>0</v>
      </c>
      <c r="J90" s="233"/>
      <c r="K90" s="233">
        <f>SUM(K91:K92)</f>
        <v>0</v>
      </c>
      <c r="L90" s="233"/>
      <c r="M90" s="233">
        <f>SUM(M91:M92)</f>
        <v>0</v>
      </c>
      <c r="N90" s="232"/>
      <c r="O90" s="232">
        <f>SUM(O91:O92)</f>
        <v>0</v>
      </c>
      <c r="P90" s="232"/>
      <c r="Q90" s="232">
        <f>SUM(Q91:Q92)</f>
        <v>0</v>
      </c>
      <c r="R90" s="233"/>
      <c r="S90" s="233"/>
      <c r="T90" s="234"/>
      <c r="U90" s="228"/>
      <c r="V90" s="228">
        <f>SUM(V91:V92)</f>
        <v>210.9</v>
      </c>
      <c r="W90" s="228"/>
      <c r="X90" s="228"/>
      <c r="Y90" s="228"/>
      <c r="AG90" t="s">
        <v>276</v>
      </c>
    </row>
    <row r="91" spans="1:60" outlineLevel="1" x14ac:dyDescent="0.2">
      <c r="A91" s="236">
        <v>32</v>
      </c>
      <c r="B91" s="237" t="s">
        <v>2885</v>
      </c>
      <c r="C91" s="247" t="s">
        <v>2886</v>
      </c>
      <c r="D91" s="238" t="s">
        <v>482</v>
      </c>
      <c r="E91" s="239">
        <v>540.77152000000001</v>
      </c>
      <c r="F91" s="240"/>
      <c r="G91" s="241">
        <f>ROUND(E91*F91,2)</f>
        <v>0</v>
      </c>
      <c r="H91" s="240"/>
      <c r="I91" s="241">
        <f>ROUND(E91*H91,2)</f>
        <v>0</v>
      </c>
      <c r="J91" s="240"/>
      <c r="K91" s="241">
        <f>ROUND(E91*J91,2)</f>
        <v>0</v>
      </c>
      <c r="L91" s="241">
        <v>21</v>
      </c>
      <c r="M91" s="241">
        <f>G91*(1+L91/100)</f>
        <v>0</v>
      </c>
      <c r="N91" s="239">
        <v>0</v>
      </c>
      <c r="O91" s="239">
        <f>ROUND(E91*N91,2)</f>
        <v>0</v>
      </c>
      <c r="P91" s="239">
        <v>0</v>
      </c>
      <c r="Q91" s="239">
        <f>ROUND(E91*P91,2)</f>
        <v>0</v>
      </c>
      <c r="R91" s="241" t="s">
        <v>440</v>
      </c>
      <c r="S91" s="241" t="s">
        <v>280</v>
      </c>
      <c r="T91" s="242" t="s">
        <v>441</v>
      </c>
      <c r="U91" s="222">
        <v>0.39</v>
      </c>
      <c r="V91" s="222">
        <f>ROUND(E91*U91,2)</f>
        <v>210.9</v>
      </c>
      <c r="W91" s="222"/>
      <c r="X91" s="222" t="s">
        <v>399</v>
      </c>
      <c r="Y91" s="222" t="s">
        <v>283</v>
      </c>
      <c r="Z91" s="212"/>
      <c r="AA91" s="212"/>
      <c r="AB91" s="212"/>
      <c r="AC91" s="212"/>
      <c r="AD91" s="212"/>
      <c r="AE91" s="212"/>
      <c r="AF91" s="212"/>
      <c r="AG91" s="212" t="s">
        <v>1016</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64" t="s">
        <v>2887</v>
      </c>
      <c r="D92" s="256"/>
      <c r="E92" s="256"/>
      <c r="F92" s="256"/>
      <c r="G92" s="256"/>
      <c r="H92" s="222"/>
      <c r="I92" s="222"/>
      <c r="J92" s="222"/>
      <c r="K92" s="222"/>
      <c r="L92" s="222"/>
      <c r="M92" s="222"/>
      <c r="N92" s="221"/>
      <c r="O92" s="221"/>
      <c r="P92" s="221"/>
      <c r="Q92" s="221"/>
      <c r="R92" s="222"/>
      <c r="S92" s="222"/>
      <c r="T92" s="222"/>
      <c r="U92" s="222"/>
      <c r="V92" s="222"/>
      <c r="W92" s="222"/>
      <c r="X92" s="222"/>
      <c r="Y92" s="222"/>
      <c r="Z92" s="212"/>
      <c r="AA92" s="212"/>
      <c r="AB92" s="212"/>
      <c r="AC92" s="212"/>
      <c r="AD92" s="212"/>
      <c r="AE92" s="212"/>
      <c r="AF92" s="212"/>
      <c r="AG92" s="212" t="s">
        <v>448</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x14ac:dyDescent="0.2">
      <c r="A93" s="229" t="s">
        <v>275</v>
      </c>
      <c r="B93" s="230" t="s">
        <v>242</v>
      </c>
      <c r="C93" s="246" t="s">
        <v>173</v>
      </c>
      <c r="D93" s="231"/>
      <c r="E93" s="232"/>
      <c r="F93" s="233"/>
      <c r="G93" s="233">
        <f>SUMIF(AG94:AG99,"&lt;&gt;NOR",G94:G99)</f>
        <v>0</v>
      </c>
      <c r="H93" s="233"/>
      <c r="I93" s="233">
        <f>SUM(I94:I99)</f>
        <v>0</v>
      </c>
      <c r="J93" s="233"/>
      <c r="K93" s="233">
        <f>SUM(K94:K99)</f>
        <v>0</v>
      </c>
      <c r="L93" s="233"/>
      <c r="M93" s="233">
        <f>SUM(M94:M99)</f>
        <v>0</v>
      </c>
      <c r="N93" s="232"/>
      <c r="O93" s="232">
        <f>SUM(O94:O99)</f>
        <v>0</v>
      </c>
      <c r="P93" s="232"/>
      <c r="Q93" s="232">
        <f>SUM(Q94:Q99)</f>
        <v>0</v>
      </c>
      <c r="R93" s="233"/>
      <c r="S93" s="233"/>
      <c r="T93" s="234"/>
      <c r="U93" s="228"/>
      <c r="V93" s="228">
        <f>SUM(V94:V99)</f>
        <v>11.16</v>
      </c>
      <c r="W93" s="228"/>
      <c r="X93" s="228"/>
      <c r="Y93" s="228"/>
      <c r="AG93" t="s">
        <v>276</v>
      </c>
    </row>
    <row r="94" spans="1:60" outlineLevel="1" x14ac:dyDescent="0.2">
      <c r="A94" s="236">
        <v>33</v>
      </c>
      <c r="B94" s="237" t="s">
        <v>2367</v>
      </c>
      <c r="C94" s="247" t="s">
        <v>2368</v>
      </c>
      <c r="D94" s="238" t="s">
        <v>482</v>
      </c>
      <c r="E94" s="239">
        <v>18.948</v>
      </c>
      <c r="F94" s="240"/>
      <c r="G94" s="241">
        <f>ROUND(E94*F94,2)</f>
        <v>0</v>
      </c>
      <c r="H94" s="240"/>
      <c r="I94" s="241">
        <f>ROUND(E94*H94,2)</f>
        <v>0</v>
      </c>
      <c r="J94" s="240"/>
      <c r="K94" s="241">
        <f>ROUND(E94*J94,2)</f>
        <v>0</v>
      </c>
      <c r="L94" s="241">
        <v>21</v>
      </c>
      <c r="M94" s="241">
        <f>G94*(1+L94/100)</f>
        <v>0</v>
      </c>
      <c r="N94" s="239">
        <v>0</v>
      </c>
      <c r="O94" s="239">
        <f>ROUND(E94*N94,2)</f>
        <v>0</v>
      </c>
      <c r="P94" s="239">
        <v>0</v>
      </c>
      <c r="Q94" s="239">
        <f>ROUND(E94*P94,2)</f>
        <v>0</v>
      </c>
      <c r="R94" s="241" t="s">
        <v>440</v>
      </c>
      <c r="S94" s="241" t="s">
        <v>280</v>
      </c>
      <c r="T94" s="242" t="s">
        <v>441</v>
      </c>
      <c r="U94" s="222">
        <v>9.9000000000000005E-2</v>
      </c>
      <c r="V94" s="222">
        <f>ROUND(E94*U94,2)</f>
        <v>1.88</v>
      </c>
      <c r="W94" s="222"/>
      <c r="X94" s="222" t="s">
        <v>399</v>
      </c>
      <c r="Y94" s="222" t="s">
        <v>283</v>
      </c>
      <c r="Z94" s="212"/>
      <c r="AA94" s="212"/>
      <c r="AB94" s="212"/>
      <c r="AC94" s="212"/>
      <c r="AD94" s="212"/>
      <c r="AE94" s="212"/>
      <c r="AF94" s="212"/>
      <c r="AG94" s="212" t="s">
        <v>2369</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64" t="s">
        <v>2370</v>
      </c>
      <c r="D95" s="256"/>
      <c r="E95" s="256"/>
      <c r="F95" s="256"/>
      <c r="G95" s="256"/>
      <c r="H95" s="222"/>
      <c r="I95" s="222"/>
      <c r="J95" s="222"/>
      <c r="K95" s="222"/>
      <c r="L95" s="222"/>
      <c r="M95" s="222"/>
      <c r="N95" s="221"/>
      <c r="O95" s="221"/>
      <c r="P95" s="221"/>
      <c r="Q95" s="221"/>
      <c r="R95" s="222"/>
      <c r="S95" s="222"/>
      <c r="T95" s="222"/>
      <c r="U95" s="222"/>
      <c r="V95" s="222"/>
      <c r="W95" s="222"/>
      <c r="X95" s="222"/>
      <c r="Y95" s="222"/>
      <c r="Z95" s="212"/>
      <c r="AA95" s="212"/>
      <c r="AB95" s="212"/>
      <c r="AC95" s="212"/>
      <c r="AD95" s="212"/>
      <c r="AE95" s="212"/>
      <c r="AF95" s="212"/>
      <c r="AG95" s="212" t="s">
        <v>448</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36">
        <v>34</v>
      </c>
      <c r="B96" s="237" t="s">
        <v>2088</v>
      </c>
      <c r="C96" s="247" t="s">
        <v>2089</v>
      </c>
      <c r="D96" s="238" t="s">
        <v>482</v>
      </c>
      <c r="E96" s="239">
        <v>18.948</v>
      </c>
      <c r="F96" s="240"/>
      <c r="G96" s="241">
        <f>ROUND(E96*F96,2)</f>
        <v>0</v>
      </c>
      <c r="H96" s="240"/>
      <c r="I96" s="241">
        <f>ROUND(E96*H96,2)</f>
        <v>0</v>
      </c>
      <c r="J96" s="240"/>
      <c r="K96" s="241">
        <f>ROUND(E96*J96,2)</f>
        <v>0</v>
      </c>
      <c r="L96" s="241">
        <v>21</v>
      </c>
      <c r="M96" s="241">
        <f>G96*(1+L96/100)</f>
        <v>0</v>
      </c>
      <c r="N96" s="239">
        <v>0</v>
      </c>
      <c r="O96" s="239">
        <f>ROUND(E96*N96,2)</f>
        <v>0</v>
      </c>
      <c r="P96" s="239">
        <v>0</v>
      </c>
      <c r="Q96" s="239">
        <f>ROUND(E96*P96,2)</f>
        <v>0</v>
      </c>
      <c r="R96" s="241" t="s">
        <v>892</v>
      </c>
      <c r="S96" s="241" t="s">
        <v>280</v>
      </c>
      <c r="T96" s="242" t="s">
        <v>441</v>
      </c>
      <c r="U96" s="222">
        <v>0.49</v>
      </c>
      <c r="V96" s="222">
        <f>ROUND(E96*U96,2)</f>
        <v>9.2799999999999994</v>
      </c>
      <c r="W96" s="222"/>
      <c r="X96" s="222" t="s">
        <v>399</v>
      </c>
      <c r="Y96" s="222" t="s">
        <v>283</v>
      </c>
      <c r="Z96" s="212"/>
      <c r="AA96" s="212"/>
      <c r="AB96" s="212"/>
      <c r="AC96" s="212"/>
      <c r="AD96" s="212"/>
      <c r="AE96" s="212"/>
      <c r="AF96" s="212"/>
      <c r="AG96" s="212" t="s">
        <v>2369</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48" t="s">
        <v>2090</v>
      </c>
      <c r="D97" s="244"/>
      <c r="E97" s="244"/>
      <c r="F97" s="244"/>
      <c r="G97" s="244"/>
      <c r="H97" s="222"/>
      <c r="I97" s="222"/>
      <c r="J97" s="222"/>
      <c r="K97" s="222"/>
      <c r="L97" s="222"/>
      <c r="M97" s="222"/>
      <c r="N97" s="221"/>
      <c r="O97" s="221"/>
      <c r="P97" s="221"/>
      <c r="Q97" s="221"/>
      <c r="R97" s="222"/>
      <c r="S97" s="222"/>
      <c r="T97" s="222"/>
      <c r="U97" s="222"/>
      <c r="V97" s="222"/>
      <c r="W97" s="222"/>
      <c r="X97" s="222"/>
      <c r="Y97" s="222"/>
      <c r="Z97" s="212"/>
      <c r="AA97" s="212"/>
      <c r="AB97" s="212"/>
      <c r="AC97" s="212"/>
      <c r="AD97" s="212"/>
      <c r="AE97" s="212"/>
      <c r="AF97" s="212"/>
      <c r="AG97" s="212" t="s">
        <v>286</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57">
        <v>35</v>
      </c>
      <c r="B98" s="258" t="s">
        <v>2095</v>
      </c>
      <c r="C98" s="265" t="s">
        <v>2096</v>
      </c>
      <c r="D98" s="259" t="s">
        <v>482</v>
      </c>
      <c r="E98" s="260">
        <v>265.27199999999999</v>
      </c>
      <c r="F98" s="261"/>
      <c r="G98" s="262">
        <f>ROUND(E98*F98,2)</f>
        <v>0</v>
      </c>
      <c r="H98" s="261"/>
      <c r="I98" s="262">
        <f>ROUND(E98*H98,2)</f>
        <v>0</v>
      </c>
      <c r="J98" s="261"/>
      <c r="K98" s="262">
        <f>ROUND(E98*J98,2)</f>
        <v>0</v>
      </c>
      <c r="L98" s="262">
        <v>21</v>
      </c>
      <c r="M98" s="262">
        <f>G98*(1+L98/100)</f>
        <v>0</v>
      </c>
      <c r="N98" s="260">
        <v>0</v>
      </c>
      <c r="O98" s="260">
        <f>ROUND(E98*N98,2)</f>
        <v>0</v>
      </c>
      <c r="P98" s="260">
        <v>0</v>
      </c>
      <c r="Q98" s="260">
        <f>ROUND(E98*P98,2)</f>
        <v>0</v>
      </c>
      <c r="R98" s="262" t="s">
        <v>892</v>
      </c>
      <c r="S98" s="262" t="s">
        <v>280</v>
      </c>
      <c r="T98" s="263" t="s">
        <v>441</v>
      </c>
      <c r="U98" s="222">
        <v>0</v>
      </c>
      <c r="V98" s="222">
        <f>ROUND(E98*U98,2)</f>
        <v>0</v>
      </c>
      <c r="W98" s="222"/>
      <c r="X98" s="222" t="s">
        <v>399</v>
      </c>
      <c r="Y98" s="222" t="s">
        <v>283</v>
      </c>
      <c r="Z98" s="212"/>
      <c r="AA98" s="212"/>
      <c r="AB98" s="212"/>
      <c r="AC98" s="212"/>
      <c r="AD98" s="212"/>
      <c r="AE98" s="212"/>
      <c r="AF98" s="212"/>
      <c r="AG98" s="212" t="s">
        <v>2369</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36">
        <v>36</v>
      </c>
      <c r="B99" s="237" t="s">
        <v>2888</v>
      </c>
      <c r="C99" s="247" t="s">
        <v>2889</v>
      </c>
      <c r="D99" s="238" t="s">
        <v>482</v>
      </c>
      <c r="E99" s="239">
        <v>18.948</v>
      </c>
      <c r="F99" s="240"/>
      <c r="G99" s="241">
        <f>ROUND(E99*F99,2)</f>
        <v>0</v>
      </c>
      <c r="H99" s="240"/>
      <c r="I99" s="241">
        <f>ROUND(E99*H99,2)</f>
        <v>0</v>
      </c>
      <c r="J99" s="240"/>
      <c r="K99" s="241">
        <f>ROUND(E99*J99,2)</f>
        <v>0</v>
      </c>
      <c r="L99" s="241">
        <v>21</v>
      </c>
      <c r="M99" s="241">
        <f>G99*(1+L99/100)</f>
        <v>0</v>
      </c>
      <c r="N99" s="239">
        <v>0</v>
      </c>
      <c r="O99" s="239">
        <f>ROUND(E99*N99,2)</f>
        <v>0</v>
      </c>
      <c r="P99" s="239">
        <v>0</v>
      </c>
      <c r="Q99" s="239">
        <f>ROUND(E99*P99,2)</f>
        <v>0</v>
      </c>
      <c r="R99" s="241" t="s">
        <v>892</v>
      </c>
      <c r="S99" s="241" t="s">
        <v>280</v>
      </c>
      <c r="T99" s="242" t="s">
        <v>441</v>
      </c>
      <c r="U99" s="222">
        <v>0</v>
      </c>
      <c r="V99" s="222">
        <f>ROUND(E99*U99,2)</f>
        <v>0</v>
      </c>
      <c r="W99" s="222"/>
      <c r="X99" s="222" t="s">
        <v>399</v>
      </c>
      <c r="Y99" s="222" t="s">
        <v>283</v>
      </c>
      <c r="Z99" s="212"/>
      <c r="AA99" s="212"/>
      <c r="AB99" s="212"/>
      <c r="AC99" s="212"/>
      <c r="AD99" s="212"/>
      <c r="AE99" s="212"/>
      <c r="AF99" s="212"/>
      <c r="AG99" s="212" t="s">
        <v>2369</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x14ac:dyDescent="0.2">
      <c r="A100" s="3"/>
      <c r="B100" s="4"/>
      <c r="C100" s="251"/>
      <c r="D100" s="6"/>
      <c r="E100" s="3"/>
      <c r="F100" s="3"/>
      <c r="G100" s="3"/>
      <c r="H100" s="3"/>
      <c r="I100" s="3"/>
      <c r="J100" s="3"/>
      <c r="K100" s="3"/>
      <c r="L100" s="3"/>
      <c r="M100" s="3"/>
      <c r="N100" s="3"/>
      <c r="O100" s="3"/>
      <c r="P100" s="3"/>
      <c r="Q100" s="3"/>
      <c r="R100" s="3"/>
      <c r="S100" s="3"/>
      <c r="T100" s="3"/>
      <c r="U100" s="3"/>
      <c r="V100" s="3"/>
      <c r="W100" s="3"/>
      <c r="X100" s="3"/>
      <c r="Y100" s="3"/>
      <c r="AE100">
        <v>15</v>
      </c>
      <c r="AF100">
        <v>21</v>
      </c>
      <c r="AG100" t="s">
        <v>261</v>
      </c>
    </row>
    <row r="101" spans="1:60" x14ac:dyDescent="0.2">
      <c r="A101" s="215"/>
      <c r="B101" s="216" t="s">
        <v>29</v>
      </c>
      <c r="C101" s="252"/>
      <c r="D101" s="217"/>
      <c r="E101" s="218"/>
      <c r="F101" s="218"/>
      <c r="G101" s="235">
        <f>G8+G56+G59+G76+G80+G90+G93</f>
        <v>0</v>
      </c>
      <c r="H101" s="3"/>
      <c r="I101" s="3"/>
      <c r="J101" s="3"/>
      <c r="K101" s="3"/>
      <c r="L101" s="3"/>
      <c r="M101" s="3"/>
      <c r="N101" s="3"/>
      <c r="O101" s="3"/>
      <c r="P101" s="3"/>
      <c r="Q101" s="3"/>
      <c r="R101" s="3"/>
      <c r="S101" s="3"/>
      <c r="T101" s="3"/>
      <c r="U101" s="3"/>
      <c r="V101" s="3"/>
      <c r="W101" s="3"/>
      <c r="X101" s="3"/>
      <c r="Y101" s="3"/>
      <c r="AE101">
        <f>SUMIF(L7:L99,AE100,G7:G99)</f>
        <v>0</v>
      </c>
      <c r="AF101">
        <f>SUMIF(L7:L99,AF100,G7:G99)</f>
        <v>0</v>
      </c>
      <c r="AG101" t="s">
        <v>405</v>
      </c>
    </row>
    <row r="102" spans="1:60" x14ac:dyDescent="0.2">
      <c r="C102" s="253"/>
      <c r="D102" s="10"/>
      <c r="AG102" t="s">
        <v>435</v>
      </c>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fqgIOcf0+o+LmkY70qjvLmjVTphoXeNY8Sh2SluqEFYocSj+2D3xY6UbqDYrxiTE8fBLeYXWbF17rDiTq2niA==" saltValue="iRPE5J44qLMNjyBRoQ0bxA==" spinCount="100000" sheet="1" formatRows="0"/>
  <mergeCells count="27">
    <mergeCell ref="C92:G92"/>
    <mergeCell ref="C95:G95"/>
    <mergeCell ref="C97:G97"/>
    <mergeCell ref="C66:G66"/>
    <mergeCell ref="C68:G68"/>
    <mergeCell ref="C70:G70"/>
    <mergeCell ref="C79:G79"/>
    <mergeCell ref="C82:G82"/>
    <mergeCell ref="C84:G84"/>
    <mergeCell ref="C38:G38"/>
    <mergeCell ref="C41:G41"/>
    <mergeCell ref="C44:G44"/>
    <mergeCell ref="C53:G53"/>
    <mergeCell ref="C58:G58"/>
    <mergeCell ref="C63:G63"/>
    <mergeCell ref="C17:G17"/>
    <mergeCell ref="C19:G19"/>
    <mergeCell ref="C22:G22"/>
    <mergeCell ref="C29:G29"/>
    <mergeCell ref="C33:G33"/>
    <mergeCell ref="C35:G35"/>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SO 01-ON+VN 700 Naklady</vt:lpstr>
      <vt:lpstr>SO 01-1 1 Pol</vt:lpstr>
      <vt:lpstr>SO 01-2 2 Pol</vt:lpstr>
      <vt:lpstr>SO 01-3 3 Pol</vt:lpstr>
      <vt:lpstr>SO 01-4 4 Pol</vt:lpstr>
      <vt:lpstr>SO 01-5 5 Pol</vt:lpstr>
      <vt:lpstr>SO 01-601 601 Pol</vt:lpstr>
      <vt:lpstr>SO 01-602 602 Pol</vt:lpstr>
      <vt:lpstr>SO 01-603a 603a Pol</vt:lpstr>
      <vt:lpstr>SO 01-603b 603b Pol</vt:lpstr>
      <vt:lpstr>SO 01-604 604 Pol</vt:lpstr>
      <vt:lpstr>SO 01-605 605 Pol</vt:lpstr>
      <vt:lpstr>SO 01-606 606 Pol</vt:lpstr>
      <vt:lpstr>SO 01-607 607 Pol</vt:lpstr>
      <vt:lpstr>SO 01-608 608 Pol</vt:lpstr>
      <vt:lpstr>SO 01-609 609 Pol</vt:lpstr>
      <vt:lpstr>SO 01-902 902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01-1 1 Pol'!Názvy_tisku</vt:lpstr>
      <vt:lpstr>'SO 01-2 2 Pol'!Názvy_tisku</vt:lpstr>
      <vt:lpstr>'SO 01-3 3 Pol'!Názvy_tisku</vt:lpstr>
      <vt:lpstr>'SO 01-4 4 Pol'!Názvy_tisku</vt:lpstr>
      <vt:lpstr>'SO 01-5 5 Pol'!Názvy_tisku</vt:lpstr>
      <vt:lpstr>'SO 01-601 601 Pol'!Názvy_tisku</vt:lpstr>
      <vt:lpstr>'SO 01-602 602 Pol'!Názvy_tisku</vt:lpstr>
      <vt:lpstr>'SO 01-603a 603a Pol'!Názvy_tisku</vt:lpstr>
      <vt:lpstr>'SO 01-603b 603b Pol'!Názvy_tisku</vt:lpstr>
      <vt:lpstr>'SO 01-604 604 Pol'!Názvy_tisku</vt:lpstr>
      <vt:lpstr>'SO 01-605 605 Pol'!Názvy_tisku</vt:lpstr>
      <vt:lpstr>'SO 01-606 606 Pol'!Názvy_tisku</vt:lpstr>
      <vt:lpstr>'SO 01-607 607 Pol'!Názvy_tisku</vt:lpstr>
      <vt:lpstr>'SO 01-608 608 Pol'!Názvy_tisku</vt:lpstr>
      <vt:lpstr>'SO 01-609 609 Pol'!Názvy_tisku</vt:lpstr>
      <vt:lpstr>'SO 01-902 902 Pol'!Názvy_tisku</vt:lpstr>
      <vt:lpstr>'SO 01-ON+VN 700 Naklady'!Názvy_tisku</vt:lpstr>
      <vt:lpstr>oadresa</vt:lpstr>
      <vt:lpstr>Stavba!Objednatel</vt:lpstr>
      <vt:lpstr>Stavba!Objekt</vt:lpstr>
      <vt:lpstr>'SO 01-1 1 Pol'!Oblast_tisku</vt:lpstr>
      <vt:lpstr>'SO 01-2 2 Pol'!Oblast_tisku</vt:lpstr>
      <vt:lpstr>'SO 01-3 3 Pol'!Oblast_tisku</vt:lpstr>
      <vt:lpstr>'SO 01-4 4 Pol'!Oblast_tisku</vt:lpstr>
      <vt:lpstr>'SO 01-5 5 Pol'!Oblast_tisku</vt:lpstr>
      <vt:lpstr>'SO 01-601 601 Pol'!Oblast_tisku</vt:lpstr>
      <vt:lpstr>'SO 01-602 602 Pol'!Oblast_tisku</vt:lpstr>
      <vt:lpstr>'SO 01-603a 603a Pol'!Oblast_tisku</vt:lpstr>
      <vt:lpstr>'SO 01-603b 603b Pol'!Oblast_tisku</vt:lpstr>
      <vt:lpstr>'SO 01-604 604 Pol'!Oblast_tisku</vt:lpstr>
      <vt:lpstr>'SO 01-605 605 Pol'!Oblast_tisku</vt:lpstr>
      <vt:lpstr>'SO 01-606 606 Pol'!Oblast_tisku</vt:lpstr>
      <vt:lpstr>'SO 01-607 607 Pol'!Oblast_tisku</vt:lpstr>
      <vt:lpstr>'SO 01-608 608 Pol'!Oblast_tisku</vt:lpstr>
      <vt:lpstr>'SO 01-609 609 Pol'!Oblast_tisku</vt:lpstr>
      <vt:lpstr>'SO 01-902 902 Pol'!Oblast_tisku</vt:lpstr>
      <vt:lpstr>'SO 01-ON+VN 700 Naklady'!Oblast_tisku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cp:lastPrinted>2019-03-19T12:27:02Z</cp:lastPrinted>
  <dcterms:created xsi:type="dcterms:W3CDTF">2009-04-08T07:15:50Z</dcterms:created>
  <dcterms:modified xsi:type="dcterms:W3CDTF">2023-02-14T14:26:55Z</dcterms:modified>
</cp:coreProperties>
</file>