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520" windowHeight="12975" tabRatio="957"/>
  </bookViews>
  <sheets>
    <sheet name="IO 400 - Přípojka kanaliz..." sheetId="7" r:id="rId1"/>
  </sheets>
  <definedNames>
    <definedName name="_xlnm.Print_Area" localSheetId="0">'IO 400 - Přípojka kanaliz...'!$C$3:$J$76,'IO 400 - Přípojka kanaliz...'!$B$81:$J$104,'IO 400 - Přípojka kanaliz...'!$B$109:$K$221</definedName>
  </definedNames>
  <calcPr calcId="125725"/>
</workbook>
</file>

<file path=xl/calcChain.xml><?xml version="1.0" encoding="utf-8"?>
<calcChain xmlns="http://schemas.openxmlformats.org/spreadsheetml/2006/main">
  <c r="E84" i="7"/>
  <c r="J12"/>
  <c r="J117" s="1"/>
  <c r="BK220"/>
  <c r="BI220"/>
  <c r="BH220"/>
  <c r="BG220"/>
  <c r="BF220"/>
  <c r="T220"/>
  <c r="R220"/>
  <c r="R219" s="1"/>
  <c r="P220"/>
  <c r="J220"/>
  <c r="BE220" s="1"/>
  <c r="BK219"/>
  <c r="T219"/>
  <c r="P219"/>
  <c r="J219"/>
  <c r="BK217"/>
  <c r="BI217"/>
  <c r="BH217"/>
  <c r="BG217"/>
  <c r="BF217"/>
  <c r="T217"/>
  <c r="R217"/>
  <c r="P217"/>
  <c r="J217"/>
  <c r="BE217" s="1"/>
  <c r="BK215"/>
  <c r="BI215"/>
  <c r="BH215"/>
  <c r="BG215"/>
  <c r="BF215"/>
  <c r="T215"/>
  <c r="R215"/>
  <c r="P215"/>
  <c r="J215"/>
  <c r="BE215" s="1"/>
  <c r="BK213"/>
  <c r="BI213"/>
  <c r="BH213"/>
  <c r="BG213"/>
  <c r="BF213"/>
  <c r="T213"/>
  <c r="R213"/>
  <c r="P213"/>
  <c r="J213"/>
  <c r="BE213" s="1"/>
  <c r="BK211"/>
  <c r="BI211"/>
  <c r="BH211"/>
  <c r="BG211"/>
  <c r="BF211"/>
  <c r="T211"/>
  <c r="R211"/>
  <c r="P211"/>
  <c r="J211"/>
  <c r="BE211" s="1"/>
  <c r="BK209"/>
  <c r="BI209"/>
  <c r="BH209"/>
  <c r="BG209"/>
  <c r="BF209"/>
  <c r="T209"/>
  <c r="R209"/>
  <c r="P209"/>
  <c r="J209"/>
  <c r="BE209" s="1"/>
  <c r="BK207"/>
  <c r="BI207"/>
  <c r="BH207"/>
  <c r="BG207"/>
  <c r="BF207"/>
  <c r="T207"/>
  <c r="R207"/>
  <c r="P207"/>
  <c r="J207"/>
  <c r="BE207" s="1"/>
  <c r="BK205"/>
  <c r="BI205"/>
  <c r="BH205"/>
  <c r="BG205"/>
  <c r="BF205"/>
  <c r="T205"/>
  <c r="R205"/>
  <c r="P205"/>
  <c r="J205"/>
  <c r="BE205" s="1"/>
  <c r="BK203"/>
  <c r="BI203"/>
  <c r="BH203"/>
  <c r="BG203"/>
  <c r="BF203"/>
  <c r="T203"/>
  <c r="R203"/>
  <c r="P203"/>
  <c r="J203"/>
  <c r="BE203" s="1"/>
  <c r="BK201"/>
  <c r="BI201"/>
  <c r="BH201"/>
  <c r="BG201"/>
  <c r="BF201"/>
  <c r="T201"/>
  <c r="R201"/>
  <c r="P201"/>
  <c r="J201"/>
  <c r="BE201" s="1"/>
  <c r="BK199"/>
  <c r="BI199"/>
  <c r="BH199"/>
  <c r="BG199"/>
  <c r="BF199"/>
  <c r="T199"/>
  <c r="R199"/>
  <c r="P199"/>
  <c r="J199"/>
  <c r="BE199" s="1"/>
  <c r="BK197"/>
  <c r="BI197"/>
  <c r="BH197"/>
  <c r="BG197"/>
  <c r="BF197"/>
  <c r="T197"/>
  <c r="R197"/>
  <c r="P197"/>
  <c r="J197"/>
  <c r="BE197" s="1"/>
  <c r="BK195"/>
  <c r="BI195"/>
  <c r="BH195"/>
  <c r="BG195"/>
  <c r="BF195"/>
  <c r="T195"/>
  <c r="R195"/>
  <c r="P195"/>
  <c r="J195"/>
  <c r="BE195" s="1"/>
  <c r="BK193"/>
  <c r="BI193"/>
  <c r="BH193"/>
  <c r="BG193"/>
  <c r="BF193"/>
  <c r="T193"/>
  <c r="R193"/>
  <c r="P193"/>
  <c r="J193"/>
  <c r="BE193" s="1"/>
  <c r="BK189"/>
  <c r="BI189"/>
  <c r="BH189"/>
  <c r="BG189"/>
  <c r="BF189"/>
  <c r="T189"/>
  <c r="R189"/>
  <c r="R188" s="1"/>
  <c r="P189"/>
  <c r="J189"/>
  <c r="BE189" s="1"/>
  <c r="BK188"/>
  <c r="J188" s="1"/>
  <c r="J102" s="1"/>
  <c r="T188"/>
  <c r="P188"/>
  <c r="BK182"/>
  <c r="BI182"/>
  <c r="BH182"/>
  <c r="BG182"/>
  <c r="BF182"/>
  <c r="T182"/>
  <c r="R182"/>
  <c r="P182"/>
  <c r="J182"/>
  <c r="BE182" s="1"/>
  <c r="BK180"/>
  <c r="BI180"/>
  <c r="BH180"/>
  <c r="BG180"/>
  <c r="BF180"/>
  <c r="T180"/>
  <c r="R180"/>
  <c r="P180"/>
  <c r="J180"/>
  <c r="BE180" s="1"/>
  <c r="BK178"/>
  <c r="BI178"/>
  <c r="BH178"/>
  <c r="BG178"/>
  <c r="BF178"/>
  <c r="T178"/>
  <c r="R178"/>
  <c r="P178"/>
  <c r="J178"/>
  <c r="BE178" s="1"/>
  <c r="BK176"/>
  <c r="BI176"/>
  <c r="BH176"/>
  <c r="BG176"/>
  <c r="BF176"/>
  <c r="T176"/>
  <c r="R176"/>
  <c r="P176"/>
  <c r="J176"/>
  <c r="BE176" s="1"/>
  <c r="BK174"/>
  <c r="BI174"/>
  <c r="BH174"/>
  <c r="BG174"/>
  <c r="BF174"/>
  <c r="T174"/>
  <c r="T173" s="1"/>
  <c r="R174"/>
  <c r="P174"/>
  <c r="P173" s="1"/>
  <c r="J174"/>
  <c r="BE174" s="1"/>
  <c r="BK173"/>
  <c r="R173"/>
  <c r="J173"/>
  <c r="BK171"/>
  <c r="BI171"/>
  <c r="BH171"/>
  <c r="BG171"/>
  <c r="BF171"/>
  <c r="T171"/>
  <c r="R171"/>
  <c r="P171"/>
  <c r="J171"/>
  <c r="BE171" s="1"/>
  <c r="BK168"/>
  <c r="BI168"/>
  <c r="BH168"/>
  <c r="BG168"/>
  <c r="BF168"/>
  <c r="T168"/>
  <c r="R168"/>
  <c r="R167" s="1"/>
  <c r="P168"/>
  <c r="J168"/>
  <c r="BE168" s="1"/>
  <c r="BK167"/>
  <c r="J167" s="1"/>
  <c r="J100" s="1"/>
  <c r="T167"/>
  <c r="P167"/>
  <c r="BK164"/>
  <c r="BK163" s="1"/>
  <c r="J163" s="1"/>
  <c r="J99" s="1"/>
  <c r="BI164"/>
  <c r="BH164"/>
  <c r="BG164"/>
  <c r="BF164"/>
  <c r="T164"/>
  <c r="T163" s="1"/>
  <c r="R164"/>
  <c r="P164"/>
  <c r="P163" s="1"/>
  <c r="J164"/>
  <c r="BE164" s="1"/>
  <c r="R163"/>
  <c r="BK159"/>
  <c r="BI159"/>
  <c r="BH159"/>
  <c r="BG159"/>
  <c r="BF159"/>
  <c r="T159"/>
  <c r="R159"/>
  <c r="P159"/>
  <c r="J159"/>
  <c r="BE159" s="1"/>
  <c r="BK157"/>
  <c r="BI157"/>
  <c r="BH157"/>
  <c r="BG157"/>
  <c r="BF157"/>
  <c r="T157"/>
  <c r="R157"/>
  <c r="P157"/>
  <c r="J157"/>
  <c r="BE157" s="1"/>
  <c r="BK154"/>
  <c r="BI154"/>
  <c r="BH154"/>
  <c r="BG154"/>
  <c r="BF154"/>
  <c r="T154"/>
  <c r="R154"/>
  <c r="P154"/>
  <c r="J154"/>
  <c r="BE154" s="1"/>
  <c r="BK151"/>
  <c r="BI151"/>
  <c r="BH151"/>
  <c r="BG151"/>
  <c r="BF151"/>
  <c r="T151"/>
  <c r="R151"/>
  <c r="P151"/>
  <c r="J151"/>
  <c r="BE151" s="1"/>
  <c r="BK148"/>
  <c r="BI148"/>
  <c r="BH148"/>
  <c r="BG148"/>
  <c r="BF148"/>
  <c r="T148"/>
  <c r="R148"/>
  <c r="P148"/>
  <c r="J148"/>
  <c r="BE148" s="1"/>
  <c r="BK145"/>
  <c r="BI145"/>
  <c r="BH145"/>
  <c r="BG145"/>
  <c r="BF145"/>
  <c r="T145"/>
  <c r="R145"/>
  <c r="P145"/>
  <c r="J145"/>
  <c r="BE145" s="1"/>
  <c r="BK142"/>
  <c r="BI142"/>
  <c r="BH142"/>
  <c r="BG142"/>
  <c r="BF142"/>
  <c r="T142"/>
  <c r="R142"/>
  <c r="P142"/>
  <c r="J142"/>
  <c r="BE142" s="1"/>
  <c r="BK138"/>
  <c r="BI138"/>
  <c r="BH138"/>
  <c r="BG138"/>
  <c r="BF138"/>
  <c r="T138"/>
  <c r="R138"/>
  <c r="P138"/>
  <c r="J138"/>
  <c r="BE138" s="1"/>
  <c r="BK135"/>
  <c r="BI135"/>
  <c r="BH135"/>
  <c r="BG135"/>
  <c r="BF135"/>
  <c r="T135"/>
  <c r="R135"/>
  <c r="P135"/>
  <c r="J135"/>
  <c r="BE135" s="1"/>
  <c r="BK132"/>
  <c r="BI132"/>
  <c r="BH132"/>
  <c r="BG132"/>
  <c r="BF132"/>
  <c r="T132"/>
  <c r="R132"/>
  <c r="P132"/>
  <c r="J132"/>
  <c r="BE132" s="1"/>
  <c r="BK129"/>
  <c r="BK125" s="1"/>
  <c r="BI129"/>
  <c r="BH129"/>
  <c r="BG129"/>
  <c r="BF129"/>
  <c r="T129"/>
  <c r="R129"/>
  <c r="P129"/>
  <c r="J129"/>
  <c r="BE129" s="1"/>
  <c r="BK126"/>
  <c r="BI126"/>
  <c r="BH126"/>
  <c r="BG126"/>
  <c r="BF126"/>
  <c r="T126"/>
  <c r="R126"/>
  <c r="R125" s="1"/>
  <c r="R124" s="1"/>
  <c r="R123" s="1"/>
  <c r="P126"/>
  <c r="J126"/>
  <c r="BE126" s="1"/>
  <c r="T125"/>
  <c r="T124" s="1"/>
  <c r="T123" s="1"/>
  <c r="P125"/>
  <c r="P124" s="1"/>
  <c r="P123" s="1"/>
  <c r="J120"/>
  <c r="F117"/>
  <c r="E115"/>
  <c r="J103"/>
  <c r="J101"/>
  <c r="F89"/>
  <c r="E87"/>
  <c r="J37"/>
  <c r="F37"/>
  <c r="J36"/>
  <c r="F36"/>
  <c r="J35"/>
  <c r="F35"/>
  <c r="J34"/>
  <c r="F34"/>
  <c r="J92"/>
  <c r="J119"/>
  <c r="F120"/>
  <c r="F119"/>
  <c r="E113"/>
  <c r="BK124" l="1"/>
  <c r="BK123" s="1"/>
  <c r="J123" s="1"/>
  <c r="J30" s="1"/>
  <c r="J125"/>
  <c r="J98" s="1"/>
  <c r="J96"/>
  <c r="J33"/>
  <c r="F33"/>
  <c r="J89"/>
  <c r="J91"/>
  <c r="J124"/>
  <c r="J97" s="1"/>
  <c r="E85"/>
  <c r="F91"/>
  <c r="F92"/>
  <c r="J39" l="1"/>
</calcChain>
</file>

<file path=xl/sharedStrings.xml><?xml version="1.0" encoding="utf-8"?>
<sst xmlns="http://schemas.openxmlformats.org/spreadsheetml/2006/main" count="1015" uniqueCount="271">
  <si>
    <t/>
  </si>
  <si>
    <t>False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</si>
  <si>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</si>
  <si>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</si>
  <si>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</si>
  <si>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</si>
  <si>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</si>
  <si>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</si>
  <si>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</si>
  <si>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</si>
  <si>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</si>
  <si>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</si>
  <si>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</si>
  <si>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</si>
  <si>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</si>
  <si>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</si>
  <si>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</si>
  <si>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</si>
  <si>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</si>
  <si>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</si>
  <si>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</si>
  <si>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</si>
  <si>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</si>
  <si>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</si>
  <si>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</si>
  <si>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</si>
  <si>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</si>
  <si>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</si>
  <si>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</si>
  <si>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</si>
  <si>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</si>
  <si>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</si>
  <si>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</si>
  <si>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</si>
  <si>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</si>
  <si>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</si>
  <si>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</si>
  <si>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</si>
  <si>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</si>
  <si>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</si>
  <si>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</si>
  <si>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</si>
  <si>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</si>
  <si>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</si>
  <si>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2</t>
  </si>
  <si>
    <t>{2cf3e7bd-9260-4545-83ee-f8ae6e666068}</t>
  </si>
  <si>
    <t>výkop</t>
  </si>
  <si>
    <t>Objekt: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</si>
  <si>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</si>
  <si>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</si>
  <si>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</si>
  <si>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</si>
  <si>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</si>
  <si>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</si>
  <si>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</si>
  <si>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</si>
  <si>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</si>
  <si>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</si>
  <si>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</si>
  <si>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</si>
  <si>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</si>
  <si>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</si>
  <si>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</si>
  <si>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</si>
  <si>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</si>
  <si>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</si>
  <si>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</si>
  <si>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</si>
  <si>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</si>
  <si>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</si>
  <si>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</si>
  <si>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</si>
  <si>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</si>
  <si>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</si>
  <si>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2021 02</t>
  </si>
  <si>
    <t>4</t>
  </si>
  <si>
    <t>PP</t>
  </si>
  <si>
    <t>3</t>
  </si>
  <si>
    <t>VV</t>
  </si>
  <si>
    <t>10</t>
  </si>
  <si>
    <t>5</t>
  </si>
  <si>
    <t>Součet</t>
  </si>
  <si>
    <t>6</t>
  </si>
  <si>
    <t>7</t>
  </si>
  <si>
    <t>8</t>
  </si>
  <si>
    <t>m</t>
  </si>
  <si>
    <t>9</t>
  </si>
  <si>
    <t>m3</t>
  </si>
  <si>
    <t>11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</si>
  <si>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</si>
  <si>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</si>
  <si>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</si>
  <si>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</si>
  <si>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</si>
  <si>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</si>
  <si>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</si>
  <si>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</t>
  </si>
  <si>
    <t>171201221</t>
  </si>
  <si>
    <t>Poplatek za uložení na skládce (skládkovné) zeminy a kamení kód odpadu 17 05 04</t>
  </si>
  <si>
    <t>t</t>
  </si>
  <si>
    <t>Poplatek za uložení stavebního odpadu na skládce (skládkovné) zeminy a kamení zatříděného do Katalogu odpadů pod kódem 17 05 04</t>
  </si>
  <si>
    <t>výkop*1,8</t>
  </si>
  <si>
    <t>14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</si>
  <si>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</si>
  <si>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</si>
  <si>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</si>
  <si>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16</t>
  </si>
  <si>
    <t>Komunikace pozemní</t>
  </si>
  <si>
    <t>17</t>
  </si>
  <si>
    <t>564831111</t>
  </si>
  <si>
    <t>Podklad ze štěrkodrtě ŠD tl 100 mm</t>
  </si>
  <si>
    <t>Podklad ze štěrkodrti ŠD  s rozprostřením a zhutněním, po zhutnění tl. 100 mm</t>
  </si>
  <si>
    <t>18</t>
  </si>
  <si>
    <t>564851111</t>
  </si>
  <si>
    <t>Podklad ze štěrkodrtě ŠD tl 150 mm</t>
  </si>
  <si>
    <t>Podklad ze štěrkodrti ŠD  s rozprostřením a zhutněním, po zhutnění tl. 150 mm</t>
  </si>
  <si>
    <t>19</t>
  </si>
  <si>
    <t>564861111</t>
  </si>
  <si>
    <t>Podklad ze štěrkodrtě ŠD tl 200 mm</t>
  </si>
  <si>
    <t>Podklad ze štěrkodrti ŠD  s rozprostřením a zhutněním, po zhutnění tl. 200 mm</t>
  </si>
  <si>
    <t>20</t>
  </si>
  <si>
    <t>22</t>
  </si>
  <si>
    <t>23</t>
  </si>
  <si>
    <t>24</t>
  </si>
  <si>
    <t>M</t>
  </si>
  <si>
    <t>59245021</t>
  </si>
  <si>
    <t>dlažba tvar čtverec betonová 200x200x60mm přírodní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</si>
  <si>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</si>
  <si>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</si>
  <si>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</si>
  <si>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</si>
  <si>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</si>
  <si>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</si>
  <si>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</si>
  <si>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</si>
  <si>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</si>
  <si>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</si>
  <si>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</si>
  <si>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kus</t>
  </si>
  <si>
    <t>998</t>
  </si>
  <si>
    <t>Přesun hmot</t>
  </si>
  <si>
    <t>pažení</t>
  </si>
  <si>
    <t xml:space="preserve">    4 - Vodorovné konstrukce</t>
  </si>
  <si>
    <t xml:space="preserve">    8 - Trubní vedení</t>
  </si>
  <si>
    <t>132154202</t>
  </si>
  <si>
    <t>Hloubení zapažených rýh š do 2000 mm v hornině třídy těžitelnosti I skupiny 1 a 2 objem do 50 m3</t>
  </si>
  <si>
    <t>Hloubení zapažených rýh šířky přes 800 do 2 000 mm strojně s urovnáním dna do předepsaného profilu a spádu v hornině třídy těžitelnosti I skupiny 1 a 2 přes 20 do 50 m3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</si>
  <si>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</si>
  <si>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</si>
  <si>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</si>
  <si>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</si>
  <si>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</si>
  <si>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</si>
  <si>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</si>
  <si>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</si>
  <si>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</si>
  <si>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</si>
  <si>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</si>
  <si>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</si>
  <si>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58344197</t>
  </si>
  <si>
    <t>štěrkodrť frakce 0/63</t>
  </si>
  <si>
    <t>181411121</t>
  </si>
  <si>
    <t>Založení lučního trávníku výsevem pl do 1000 m2 v rovině a ve svahu do 1:5</t>
  </si>
  <si>
    <t>Založení trávníku na půdě předem připravené plochy do 1000 m2 výsevem včetně utažení lučního v rovině nebo na svahu do 1:5</t>
  </si>
  <si>
    <t>00572100</t>
  </si>
  <si>
    <t>osivo jetelotráva intenzivní víceletá</t>
  </si>
  <si>
    <t>kg</t>
  </si>
  <si>
    <t>Vodorovné konstrukce</t>
  </si>
  <si>
    <t>451573111</t>
  </si>
  <si>
    <t>Lože pod potrubí otevřený výkop ze štěrkopísku</t>
  </si>
  <si>
    <t>Lože pod potrubí, stoky a drobné objekty v otevřeném výkopu z písku a štěrkopísku do 63 mm</t>
  </si>
  <si>
    <t>Trubní vedení</t>
  </si>
  <si>
    <t>34,3</t>
  </si>
  <si>
    <t>IO 400 - Přípojka kanalizace jednotné</t>
  </si>
  <si>
    <t xml:space="preserve">    2 - Zakládání</t>
  </si>
  <si>
    <t>1666859881</t>
  </si>
  <si>
    <t>18,7+4,3+4</t>
  </si>
  <si>
    <t>-1303853595</t>
  </si>
  <si>
    <t>1939215877</t>
  </si>
  <si>
    <t>-1814808178</t>
  </si>
  <si>
    <t>1369203441</t>
  </si>
  <si>
    <t>27*3 'Přepočtené koeficientem množství</t>
  </si>
  <si>
    <t>1520705288</t>
  </si>
  <si>
    <t>-977627553</t>
  </si>
  <si>
    <t>-1051634845</t>
  </si>
  <si>
    <t>1655082191</t>
  </si>
  <si>
    <t>(10+7,5)*2</t>
  </si>
  <si>
    <t>5306277</t>
  </si>
  <si>
    <t>7,5</t>
  </si>
  <si>
    <t>90255905</t>
  </si>
  <si>
    <t>188143332</t>
  </si>
  <si>
    <t>10*0,025</t>
  </si>
  <si>
    <t>0,25*0,02 'Přepočtené koeficientem množství</t>
  </si>
  <si>
    <t>Zakládání</t>
  </si>
  <si>
    <t>271572211</t>
  </si>
  <si>
    <t>Podsyp pod základové konstrukce se zhutněním z netříděného štěrkopísku</t>
  </si>
  <si>
    <t>1412863078</t>
  </si>
  <si>
    <t>Podsyp pod základové konstrukce se zhutněním a urovnáním povrchu ze štěrkopísku netříděného</t>
  </si>
  <si>
    <t>1,44</t>
  </si>
  <si>
    <t>-1884315360</t>
  </si>
  <si>
    <t>2,1</t>
  </si>
  <si>
    <t>452311131</t>
  </si>
  <si>
    <t>Podkladní desky z betonu prostého tř. C 12/15 otevřený výkop</t>
  </si>
  <si>
    <t>-1151971539</t>
  </si>
  <si>
    <t>Podkladní a zajišťovací konstrukce z betonu prostého v otevřeném výkopu desky pod potrubí, stoky a drobné objekty z betonu tř. C 12/15</t>
  </si>
  <si>
    <t>1383503527</t>
  </si>
  <si>
    <t>983788952</t>
  </si>
  <si>
    <t>-655147117</t>
  </si>
  <si>
    <t>596211110</t>
  </si>
  <si>
    <t>Kladení zámkové dlažby komunikací pro pěší tl 60 mm skupiny A pl do 50 m2</t>
  </si>
  <si>
    <t>641778998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</si>
  <si>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</si>
  <si>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-1023089540</t>
  </si>
  <si>
    <t>6,6</t>
  </si>
  <si>
    <t>"ztratné 10%" 6,6*0,1</t>
  </si>
  <si>
    <t>7,26*1,03 'Přepočtené koeficientem množství</t>
  </si>
  <si>
    <t>812372121</t>
  </si>
  <si>
    <t>Montáž potrubí z trub TBP těsněných pryžovými kroužky otevřený výkop sklon do 20 % DN 300</t>
  </si>
  <si>
    <t>CS ÚRS 2020 01</t>
  </si>
  <si>
    <t>-1685265601</t>
  </si>
  <si>
    <t>Montáž potrubí z trub betonových hrdlových  v otevřeném výkopu ve sklonu do 20 % z trub těsněných pryžovými kroužky DN 300</t>
  </si>
  <si>
    <t>montáž a dodávka potrubí včetně všech tvarovek</t>
  </si>
  <si>
    <t>59222020</t>
  </si>
  <si>
    <t>trouba ŽB hrdlová DN 300</t>
  </si>
  <si>
    <t>977766356</t>
  </si>
  <si>
    <t>894411121</t>
  </si>
  <si>
    <t>Zřízení šachet kanalizačních z betonových dílců na potrubí DN přes 200 do 300 dno beton tř. C 25/30</t>
  </si>
  <si>
    <t>451473944</t>
  </si>
  <si>
    <t>Zřízení šachet kanalizačních z betonových dílců výšky vstupu do 1,50 m s obložením dna betonem tř. C 25/30, na potrubí DN přes 200 do 300</t>
  </si>
  <si>
    <t>59224064</t>
  </si>
  <si>
    <t>dno betonové šachtové kulaté DN 1000x500, 100x65x15cm</t>
  </si>
  <si>
    <t>-1390754189</t>
  </si>
  <si>
    <t>59224063</t>
  </si>
  <si>
    <t>dno betonové šachtové kulaté DN 1000x1000, 100x115x15cm</t>
  </si>
  <si>
    <t>426013680</t>
  </si>
  <si>
    <t>59224348</t>
  </si>
  <si>
    <t>těsnění elastomerové pro spojení šachetních dílů DN 1000</t>
  </si>
  <si>
    <t>-953041110</t>
  </si>
  <si>
    <t>59224000</t>
  </si>
  <si>
    <t>dílec betonový pro vstupní šachty 100x25x9cm</t>
  </si>
  <si>
    <t>-199511849</t>
  </si>
  <si>
    <t>59224188</t>
  </si>
  <si>
    <t>prstenec šachtový vyrovnávací betonový 625x120x120mm</t>
  </si>
  <si>
    <t>1217466128</t>
  </si>
  <si>
    <t>59224187</t>
  </si>
  <si>
    <t>prstenec šachtový vyrovnávací betonový 625x120x100mm</t>
  </si>
  <si>
    <t>1823964129</t>
  </si>
  <si>
    <t>59224176</t>
  </si>
  <si>
    <t>prstenec šachtový vyrovnávací betonový 625x120x80mm</t>
  </si>
  <si>
    <t>-1561234666</t>
  </si>
  <si>
    <t>R59224315</t>
  </si>
  <si>
    <t>deska betonová zákrytová pro kruhové šachty 100/62,5x25cm</t>
  </si>
  <si>
    <t>-168951719</t>
  </si>
  <si>
    <t>899104112</t>
  </si>
  <si>
    <t>Osazení poklopů litinových nebo ocelových včetně rámů pro třídu zatížení D400, E600</t>
  </si>
  <si>
    <t>-979764432</t>
  </si>
  <si>
    <t>Osazení poklopů litinových a ocelových včetně rámů pro třídu zatížení D400, E600</t>
  </si>
  <si>
    <t>28661932</t>
  </si>
  <si>
    <t>poklop šachtový litinový  DN 600 pro třídu zatížení A15</t>
  </si>
  <si>
    <t>-1382286869</t>
  </si>
  <si>
    <t>28661935</t>
  </si>
  <si>
    <t>poklop šachtový litinový  DN 600 pro třídu zatížení D400</t>
  </si>
  <si>
    <t>648445292</t>
  </si>
  <si>
    <t>998271301</t>
  </si>
  <si>
    <t>Přesun hmot pro kanalizace hloubené monolitické z betonu otevřený výkop</t>
  </si>
  <si>
    <t>-252486524</t>
  </si>
  <si>
    <t>Přesun hmot pro kanalizace (stoky) hloubené monolitické z betonu nebo železobetonu v otevřeném výkopu dopravní vzdálenost do 15 m</t>
  </si>
  <si>
    <t xml:space="preserve">
Tréninková hala pro míčové sporty VODOVA</t>
  </si>
  <si>
    <t>KRYCÍ LIST SOUPISU PRACÍ</t>
  </si>
  <si>
    <t>REKAPITULACE ČLENĚNÍ SOUPISU PRACÍ</t>
  </si>
  <si>
    <t>SOUPIS PRACÍ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</si>
</sst>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2" borderId="16" xfId="0" applyFont="1" applyFill="1" applyBorder="1" applyAlignment="1" applyProtection="1">
      <alignment horizontal="center" vertical="center" wrapText="1"/>
    </xf>
    <xf numFmtId="0" fontId="15" fillId="2" borderId="1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1" fillId="0" borderId="12" xfId="0" applyNumberFormat="1" applyFont="1" applyBorder="1" applyAlignment="1" applyProtection="1"/>
    <xf numFmtId="166" fontId="21" fillId="0" borderId="13" xfId="0" applyNumberFormat="1" applyFont="1" applyBorder="1" applyAlignment="1" applyProtection="1"/>
    <xf numFmtId="4" fontId="2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0" borderId="22" xfId="0" applyNumberFormat="1" applyFont="1" applyBorder="1" applyAlignment="1" applyProtection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5" fillId="0" borderId="14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22"/>
  <sheetViews>
    <sheetView showGridLines="0" showZeros="0" tabSelected="1" view="pageBreakPreview" zoomScale="60" zoomScaleNormal="85" workbookViewId="0">
      <selection activeCell="W31" sqref="W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9.33203125" style="1"/>
  </cols>
  <sheetData>
    <row r="1" spans="1:56">
      <c r="A1" s="13"/>
    </row>
    <row r="2" spans="1:5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1" t="s">
        <v>45</v>
      </c>
      <c r="AZ2" s="37" t="s">
        <v>46</v>
      </c>
      <c r="BA2" s="37" t="s">
        <v>46</v>
      </c>
      <c r="BB2" s="37" t="s">
        <v>0</v>
      </c>
      <c r="BC2" s="37" t="s">
        <v>129</v>
      </c>
      <c r="BD2" s="37" t="s">
        <v>44</v>
      </c>
    </row>
    <row r="3" spans="1:56" ht="6.9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12"/>
      <c r="AT3" s="11" t="s">
        <v>44</v>
      </c>
      <c r="AZ3" s="37" t="s">
        <v>141</v>
      </c>
      <c r="BA3" s="37" t="s">
        <v>141</v>
      </c>
      <c r="BB3" s="37" t="s">
        <v>0</v>
      </c>
      <c r="BC3" s="37" t="s">
        <v>172</v>
      </c>
      <c r="BD3" s="37" t="s">
        <v>44</v>
      </c>
    </row>
    <row r="4" spans="1:56" ht="24.95" customHeight="1">
      <c r="B4" s="12"/>
      <c r="D4" s="40" t="s">
        <v>268</v>
      </c>
      <c r="L4" s="12"/>
      <c r="M4" s="41" t="s">
        <v>4</v>
      </c>
      <c r="AT4" s="11" t="s">
        <v>1</v>
      </c>
    </row>
    <row r="5" spans="1:56" ht="6.95" customHeight="1">
      <c r="B5" s="12"/>
      <c r="L5" s="12"/>
    </row>
    <row r="6" spans="1:56" ht="12" customHeight="1">
      <c r="B6" s="12"/>
      <c r="D6" s="42" t="s">
        <v>5</v>
      </c>
      <c r="L6" s="12"/>
    </row>
    <row r="7" spans="1:56" ht="29.25" customHeight="1">
      <c r="B7" s="12"/>
      <c r="E7" s="178" t="s">
        <v>267</v>
      </c>
      <c r="F7" s="179"/>
      <c r="G7" s="179"/>
      <c r="H7" s="179"/>
      <c r="L7" s="12"/>
    </row>
    <row r="8" spans="1:56" s="2" customFormat="1" ht="12" customHeight="1">
      <c r="A8" s="18"/>
      <c r="B8" s="21"/>
      <c r="C8" s="18"/>
      <c r="D8" s="42" t="s">
        <v>47</v>
      </c>
      <c r="E8" s="18"/>
      <c r="F8" s="18"/>
      <c r="G8" s="18"/>
      <c r="H8" s="18"/>
      <c r="I8" s="18"/>
      <c r="J8" s="18"/>
      <c r="K8" s="18"/>
      <c r="L8" s="22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56" s="2" customFormat="1" ht="16.5" customHeight="1">
      <c r="A9" s="18"/>
      <c r="B9" s="21"/>
      <c r="C9" s="18"/>
      <c r="D9" s="18"/>
      <c r="E9" s="180" t="s">
        <v>173</v>
      </c>
      <c r="F9" s="181"/>
      <c r="G9" s="181"/>
      <c r="H9" s="181"/>
      <c r="I9" s="18"/>
      <c r="J9" s="18"/>
      <c r="K9" s="18"/>
      <c r="L9" s="22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56" s="2" customFormat="1">
      <c r="A10" s="18"/>
      <c r="B10" s="21"/>
      <c r="C10" s="18"/>
      <c r="D10" s="18"/>
      <c r="E10" s="18"/>
      <c r="F10" s="18"/>
      <c r="G10" s="18"/>
      <c r="H10" s="18"/>
      <c r="I10" s="18"/>
      <c r="J10" s="18"/>
      <c r="K10" s="18"/>
      <c r="L10" s="2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56" s="2" customFormat="1" ht="12" customHeight="1">
      <c r="A11" s="18"/>
      <c r="B11" s="21"/>
      <c r="C11" s="18"/>
      <c r="D11" s="42" t="s">
        <v>6</v>
      </c>
      <c r="E11" s="18"/>
      <c r="F11" s="43" t="s">
        <v>0</v>
      </c>
      <c r="G11" s="18"/>
      <c r="H11" s="18"/>
      <c r="I11" s="42" t="s">
        <v>7</v>
      </c>
      <c r="J11" s="43" t="s">
        <v>0</v>
      </c>
      <c r="K11" s="18"/>
      <c r="L11" s="22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56" s="2" customFormat="1" ht="12" customHeight="1">
      <c r="A12" s="18"/>
      <c r="B12" s="21"/>
      <c r="C12" s="18"/>
      <c r="D12" s="42" t="s">
        <v>8</v>
      </c>
      <c r="E12" s="18"/>
      <c r="F12" s="43" t="s">
        <v>9</v>
      </c>
      <c r="G12" s="18"/>
      <c r="H12" s="18"/>
      <c r="I12" s="42" t="s">
        <v>10</v>
      </c>
      <c r="J12" s="44">
        <f ca="1">TODAY()</f>
        <v>44453</v>
      </c>
      <c r="K12" s="18"/>
      <c r="L12" s="22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56" s="2" customFormat="1" ht="10.9" customHeight="1">
      <c r="A13" s="18"/>
      <c r="B13" s="21"/>
      <c r="C13" s="18"/>
      <c r="D13" s="18"/>
      <c r="E13" s="18"/>
      <c r="F13" s="18"/>
      <c r="G13" s="18"/>
      <c r="H13" s="18"/>
      <c r="I13" s="18"/>
      <c r="J13" s="18"/>
      <c r="K13" s="18"/>
      <c r="L13" s="22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56" s="2" customFormat="1" ht="12" customHeight="1">
      <c r="A14" s="18"/>
      <c r="B14" s="21"/>
      <c r="C14" s="18"/>
      <c r="D14" s="42" t="s">
        <v>11</v>
      </c>
      <c r="E14" s="18"/>
      <c r="F14" s="18"/>
      <c r="G14" s="18"/>
      <c r="H14" s="18"/>
      <c r="I14" s="42" t="s">
        <v>12</v>
      </c>
      <c r="J14" s="43"/>
      <c r="K14" s="18"/>
      <c r="L14" s="22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56" s="2" customFormat="1" ht="18" customHeight="1">
      <c r="A15" s="18"/>
      <c r="B15" s="21"/>
      <c r="C15" s="18"/>
      <c r="D15" s="18"/>
      <c r="E15" s="43"/>
      <c r="F15" s="18"/>
      <c r="G15" s="18"/>
      <c r="H15" s="18"/>
      <c r="I15" s="42" t="s">
        <v>13</v>
      </c>
      <c r="J15" s="43"/>
      <c r="K15" s="18"/>
      <c r="L15" s="22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6" s="2" customFormat="1" ht="6.95" customHeight="1">
      <c r="A16" s="18"/>
      <c r="B16" s="21"/>
      <c r="C16" s="18"/>
      <c r="D16" s="18"/>
      <c r="E16" s="18"/>
      <c r="F16" s="18"/>
      <c r="G16" s="18"/>
      <c r="H16" s="18"/>
      <c r="I16" s="18"/>
      <c r="J16" s="18"/>
      <c r="K16" s="18"/>
      <c r="L16" s="22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" customFormat="1" ht="12.75">
      <c r="A17" s="18"/>
      <c r="B17" s="21"/>
      <c r="C17" s="18"/>
      <c r="D17" s="42" t="s">
        <v>14</v>
      </c>
      <c r="E17" s="18"/>
      <c r="F17" s="18"/>
      <c r="G17" s="18"/>
      <c r="H17" s="18"/>
      <c r="I17" s="42" t="s">
        <v>12</v>
      </c>
      <c r="J17" s="43"/>
      <c r="K17" s="18"/>
      <c r="L17" s="22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" customFormat="1" ht="12.75">
      <c r="A18" s="18"/>
      <c r="B18" s="21"/>
      <c r="C18" s="18"/>
      <c r="D18" s="18"/>
      <c r="E18" s="182"/>
      <c r="F18" s="182"/>
      <c r="G18" s="182"/>
      <c r="H18" s="182"/>
      <c r="I18" s="42" t="s">
        <v>13</v>
      </c>
      <c r="J18" s="43"/>
      <c r="K18" s="18"/>
      <c r="L18" s="22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" customFormat="1">
      <c r="A19" s="18"/>
      <c r="B19" s="21"/>
      <c r="C19" s="18"/>
      <c r="D19" s="18"/>
      <c r="E19" s="18"/>
      <c r="F19" s="18"/>
      <c r="G19" s="18"/>
      <c r="H19" s="18"/>
      <c r="I19" s="18"/>
      <c r="J19" s="18"/>
      <c r="K19" s="18"/>
      <c r="L19" s="22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" customFormat="1" ht="12.75">
      <c r="A20" s="18"/>
      <c r="B20" s="21"/>
      <c r="C20" s="18"/>
      <c r="D20" s="42" t="s">
        <v>15</v>
      </c>
      <c r="E20" s="18"/>
      <c r="F20" s="18"/>
      <c r="G20" s="18"/>
      <c r="H20" s="18"/>
      <c r="I20" s="42" t="s">
        <v>12</v>
      </c>
      <c r="J20" s="43"/>
      <c r="K20" s="18"/>
      <c r="L20" s="22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ht="12.75">
      <c r="A21" s="18"/>
      <c r="B21" s="21"/>
      <c r="C21" s="18"/>
      <c r="D21" s="18"/>
      <c r="E21" s="43"/>
      <c r="F21" s="18"/>
      <c r="G21" s="18"/>
      <c r="H21" s="18"/>
      <c r="I21" s="42" t="s">
        <v>13</v>
      </c>
      <c r="J21" s="43"/>
      <c r="K21" s="18"/>
      <c r="L21" s="22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>
      <c r="A22" s="18"/>
      <c r="B22" s="21"/>
      <c r="C22" s="18"/>
      <c r="D22" s="18"/>
      <c r="E22" s="18"/>
      <c r="F22" s="18"/>
      <c r="G22" s="18"/>
      <c r="H22" s="18"/>
      <c r="I22" s="18"/>
      <c r="J22" s="18"/>
      <c r="K22" s="18"/>
      <c r="L22" s="22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" customFormat="1" ht="12.75">
      <c r="A23" s="18"/>
      <c r="B23" s="21"/>
      <c r="C23" s="18"/>
      <c r="D23" s="42" t="s">
        <v>17</v>
      </c>
      <c r="E23" s="18"/>
      <c r="F23" s="18"/>
      <c r="G23" s="18"/>
      <c r="H23" s="18"/>
      <c r="I23" s="42" t="s">
        <v>12</v>
      </c>
      <c r="J23" s="43"/>
      <c r="K23" s="18"/>
      <c r="L23" s="22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" customFormat="1" ht="12.75">
      <c r="A24" s="18"/>
      <c r="B24" s="21"/>
      <c r="C24" s="18"/>
      <c r="D24" s="18"/>
      <c r="E24" s="43"/>
      <c r="F24" s="18"/>
      <c r="G24" s="18"/>
      <c r="H24" s="18"/>
      <c r="I24" s="42" t="s">
        <v>13</v>
      </c>
      <c r="J24" s="43"/>
      <c r="K24" s="18"/>
      <c r="L24" s="22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" customFormat="1">
      <c r="A25" s="18"/>
      <c r="B25" s="21"/>
      <c r="C25" s="18"/>
      <c r="D25" s="18"/>
      <c r="E25" s="18"/>
      <c r="F25" s="18"/>
      <c r="G25" s="18"/>
      <c r="H25" s="18"/>
      <c r="I25" s="18"/>
      <c r="J25" s="18"/>
      <c r="K25" s="18"/>
      <c r="L25" s="22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" customFormat="1" ht="12.75">
      <c r="A26" s="18"/>
      <c r="B26" s="21"/>
      <c r="C26" s="18"/>
      <c r="D26" s="42" t="s">
        <v>18</v>
      </c>
      <c r="E26" s="18"/>
      <c r="F26" s="18"/>
      <c r="G26" s="18"/>
      <c r="H26" s="18"/>
      <c r="I26" s="18"/>
      <c r="J26" s="18"/>
      <c r="K26" s="18"/>
      <c r="L26" s="22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" customFormat="1" ht="12.75">
      <c r="A27" s="45"/>
      <c r="B27" s="46"/>
      <c r="C27" s="45"/>
      <c r="D27" s="45"/>
      <c r="E27" s="183" t="s">
        <v>0</v>
      </c>
      <c r="F27" s="183"/>
      <c r="G27" s="183"/>
      <c r="H27" s="183"/>
      <c r="I27" s="45"/>
      <c r="J27" s="45"/>
      <c r="K27" s="45"/>
      <c r="L27" s="47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>
      <c r="A28" s="18"/>
      <c r="B28" s="21"/>
      <c r="C28" s="18"/>
      <c r="D28" s="18"/>
      <c r="E28" s="18"/>
      <c r="F28" s="18"/>
      <c r="G28" s="18"/>
      <c r="H28" s="18"/>
      <c r="I28" s="18"/>
      <c r="J28" s="18"/>
      <c r="K28" s="18"/>
      <c r="L28" s="22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" customFormat="1">
      <c r="A29" s="18"/>
      <c r="B29" s="21"/>
      <c r="C29" s="18"/>
      <c r="D29" s="48"/>
      <c r="E29" s="48"/>
      <c r="F29" s="48"/>
      <c r="G29" s="48"/>
      <c r="H29" s="48"/>
      <c r="I29" s="48"/>
      <c r="J29" s="48"/>
      <c r="K29" s="48"/>
      <c r="L29" s="22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" customFormat="1" ht="15.75">
      <c r="A30" s="18"/>
      <c r="B30" s="21"/>
      <c r="C30" s="18"/>
      <c r="D30" s="49" t="s">
        <v>19</v>
      </c>
      <c r="E30" s="18"/>
      <c r="F30" s="18"/>
      <c r="G30" s="18"/>
      <c r="H30" s="18"/>
      <c r="I30" s="18"/>
      <c r="J30" s="50">
        <f>ROUND(J123, 2)</f>
        <v>0</v>
      </c>
      <c r="K30" s="18"/>
      <c r="L30" s="22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" customFormat="1">
      <c r="A31" s="18"/>
      <c r="B31" s="21"/>
      <c r="C31" s="18"/>
      <c r="D31" s="48"/>
      <c r="E31" s="48"/>
      <c r="F31" s="48"/>
      <c r="G31" s="48"/>
      <c r="H31" s="48"/>
      <c r="I31" s="48"/>
      <c r="J31" s="48"/>
      <c r="K31" s="48"/>
      <c r="L31" s="22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" customFormat="1" ht="12.75">
      <c r="A32" s="18"/>
      <c r="B32" s="21"/>
      <c r="C32" s="18"/>
      <c r="D32" s="18"/>
      <c r="E32" s="18"/>
      <c r="F32" s="51" t="s">
        <v>21</v>
      </c>
      <c r="G32" s="18"/>
      <c r="H32" s="18"/>
      <c r="I32" s="51" t="s">
        <v>20</v>
      </c>
      <c r="J32" s="51" t="s">
        <v>22</v>
      </c>
      <c r="K32" s="18"/>
      <c r="L32" s="22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" customFormat="1" ht="12.75">
      <c r="A33" s="18"/>
      <c r="B33" s="21"/>
      <c r="C33" s="18"/>
      <c r="D33" s="52" t="s">
        <v>23</v>
      </c>
      <c r="E33" s="42" t="s">
        <v>24</v>
      </c>
      <c r="F33" s="53">
        <f>ROUND((SUM(BE123:BE221)),  2)</f>
        <v>0</v>
      </c>
      <c r="G33" s="18"/>
      <c r="H33" s="18"/>
      <c r="I33" s="54">
        <v>0.21</v>
      </c>
      <c r="J33" s="53">
        <f>ROUND(((SUM(BE123:BE221))*I33),  2)</f>
        <v>0</v>
      </c>
      <c r="K33" s="18"/>
      <c r="L33" s="22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" customFormat="1" ht="12.75">
      <c r="A34" s="18"/>
      <c r="B34" s="21"/>
      <c r="C34" s="18"/>
      <c r="D34" s="18"/>
      <c r="E34" s="42" t="s">
        <v>25</v>
      </c>
      <c r="F34" s="53">
        <f>ROUND((SUM(BF123:BF221)),  2)</f>
        <v>0</v>
      </c>
      <c r="G34" s="18"/>
      <c r="H34" s="18"/>
      <c r="I34" s="54">
        <v>0.15</v>
      </c>
      <c r="J34" s="53">
        <f>ROUND(((SUM(BF123:BF221))*I34),  2)</f>
        <v>0</v>
      </c>
      <c r="K34" s="18"/>
      <c r="L34" s="22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" customFormat="1" ht="12.75">
      <c r="A35" s="18"/>
      <c r="B35" s="21"/>
      <c r="C35" s="18"/>
      <c r="D35" s="18"/>
      <c r="E35" s="42" t="s">
        <v>26</v>
      </c>
      <c r="F35" s="53">
        <f>ROUND((SUM(BG123:BG221)),  2)</f>
        <v>0</v>
      </c>
      <c r="G35" s="18"/>
      <c r="H35" s="18"/>
      <c r="I35" s="54">
        <v>0.21</v>
      </c>
      <c r="J35" s="53">
        <f>0</f>
        <v>0</v>
      </c>
      <c r="K35" s="18"/>
      <c r="L35" s="22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" customFormat="1" ht="12.75">
      <c r="A36" s="18"/>
      <c r="B36" s="21"/>
      <c r="C36" s="18"/>
      <c r="D36" s="18"/>
      <c r="E36" s="42" t="s">
        <v>27</v>
      </c>
      <c r="F36" s="53">
        <f>ROUND((SUM(BH123:BH221)),  2)</f>
        <v>0</v>
      </c>
      <c r="G36" s="18"/>
      <c r="H36" s="18"/>
      <c r="I36" s="54">
        <v>0.15</v>
      </c>
      <c r="J36" s="53">
        <f>0</f>
        <v>0</v>
      </c>
      <c r="K36" s="18"/>
      <c r="L36" s="22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" customFormat="1" ht="12.75">
      <c r="A37" s="18"/>
      <c r="B37" s="21"/>
      <c r="C37" s="18"/>
      <c r="D37" s="18"/>
      <c r="E37" s="42" t="s">
        <v>28</v>
      </c>
      <c r="F37" s="53">
        <f>ROUND((SUM(BI123:BI221)),  2)</f>
        <v>0</v>
      </c>
      <c r="G37" s="18"/>
      <c r="H37" s="18"/>
      <c r="I37" s="54">
        <v>0</v>
      </c>
      <c r="J37" s="53">
        <f>0</f>
        <v>0</v>
      </c>
      <c r="K37" s="18"/>
      <c r="L37" s="22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" customFormat="1">
      <c r="A38" s="18"/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22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" customFormat="1" ht="15.75">
      <c r="A39" s="18"/>
      <c r="B39" s="21"/>
      <c r="C39" s="55"/>
      <c r="D39" s="56" t="s">
        <v>29</v>
      </c>
      <c r="E39" s="57"/>
      <c r="F39" s="57"/>
      <c r="G39" s="58" t="s">
        <v>30</v>
      </c>
      <c r="H39" s="59" t="s">
        <v>31</v>
      </c>
      <c r="I39" s="57"/>
      <c r="J39" s="60">
        <f>SUM(J30:J37)</f>
        <v>0</v>
      </c>
      <c r="K39" s="61"/>
      <c r="L39" s="22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" customFormat="1">
      <c r="A40" s="18"/>
      <c r="B40" s="21"/>
      <c r="C40" s="18"/>
      <c r="D40" s="18"/>
      <c r="E40" s="18"/>
      <c r="F40" s="18"/>
      <c r="G40" s="18"/>
      <c r="H40" s="18"/>
      <c r="I40" s="18"/>
      <c r="J40" s="18"/>
      <c r="K40" s="18"/>
      <c r="L40" s="22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>
      <c r="B41" s="12"/>
      <c r="L41" s="12"/>
    </row>
    <row r="42" spans="1:31">
      <c r="B42" s="12"/>
      <c r="L42" s="12"/>
    </row>
    <row r="43" spans="1:31">
      <c r="B43" s="12"/>
      <c r="L43" s="12"/>
    </row>
    <row r="44" spans="1:31">
      <c r="B44" s="12"/>
      <c r="L44" s="12"/>
    </row>
    <row r="45" spans="1:31">
      <c r="B45" s="12"/>
      <c r="L45" s="12"/>
    </row>
    <row r="46" spans="1:31">
      <c r="B46" s="12"/>
      <c r="L46" s="12"/>
    </row>
    <row r="47" spans="1:31">
      <c r="B47" s="12"/>
      <c r="L47" s="12"/>
    </row>
    <row r="48" spans="1:31">
      <c r="B48" s="12"/>
      <c r="L48" s="12"/>
    </row>
    <row r="49" spans="1:31" ht="14.45" customHeight="1">
      <c r="B49" s="12"/>
      <c r="L49" s="12"/>
    </row>
    <row r="50" spans="1:31" s="2" customFormat="1" ht="14.45" customHeight="1">
      <c r="B50" s="22"/>
      <c r="D50" s="62" t="s">
        <v>32</v>
      </c>
      <c r="E50" s="63"/>
      <c r="F50" s="63"/>
      <c r="G50" s="62" t="s">
        <v>33</v>
      </c>
      <c r="H50" s="63"/>
      <c r="I50" s="63"/>
      <c r="J50" s="63"/>
      <c r="K50" s="63"/>
      <c r="L50" s="22"/>
    </row>
    <row r="51" spans="1:31">
      <c r="B51" s="12"/>
      <c r="L51" s="12"/>
    </row>
    <row r="52" spans="1:31">
      <c r="B52" s="12"/>
      <c r="L52" s="12"/>
    </row>
    <row r="53" spans="1:31">
      <c r="B53" s="12"/>
      <c r="L53" s="12"/>
    </row>
    <row r="54" spans="1:31">
      <c r="B54" s="12"/>
      <c r="L54" s="12"/>
    </row>
    <row r="55" spans="1:31">
      <c r="B55" s="12"/>
      <c r="L55" s="12"/>
    </row>
    <row r="56" spans="1:31">
      <c r="B56" s="12"/>
      <c r="L56" s="12"/>
    </row>
    <row r="57" spans="1:31">
      <c r="B57" s="12"/>
      <c r="L57" s="12"/>
    </row>
    <row r="58" spans="1:31">
      <c r="B58" s="12"/>
      <c r="L58" s="12"/>
    </row>
    <row r="59" spans="1:31">
      <c r="B59" s="12"/>
      <c r="L59" s="12"/>
    </row>
    <row r="60" spans="1:31">
      <c r="B60" s="12"/>
      <c r="L60" s="12"/>
    </row>
    <row r="61" spans="1:31" s="2" customFormat="1" ht="12.75">
      <c r="A61" s="18"/>
      <c r="B61" s="21"/>
      <c r="C61" s="18"/>
      <c r="D61" s="64" t="s">
        <v>34</v>
      </c>
      <c r="E61" s="65"/>
      <c r="F61" s="66" t="s">
        <v>35</v>
      </c>
      <c r="G61" s="64" t="s">
        <v>34</v>
      </c>
      <c r="H61" s="65"/>
      <c r="I61" s="65"/>
      <c r="J61" s="67" t="s">
        <v>35</v>
      </c>
      <c r="K61" s="65"/>
      <c r="L61" s="22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12"/>
      <c r="L62" s="12"/>
    </row>
    <row r="63" spans="1:31">
      <c r="B63" s="12"/>
      <c r="L63" s="12"/>
    </row>
    <row r="64" spans="1:31">
      <c r="B64" s="12"/>
      <c r="L64" s="12"/>
    </row>
    <row r="65" spans="1:31" s="2" customFormat="1" ht="12.75">
      <c r="A65" s="18"/>
      <c r="B65" s="21"/>
      <c r="C65" s="18"/>
      <c r="D65" s="62" t="s">
        <v>36</v>
      </c>
      <c r="E65" s="68"/>
      <c r="F65" s="68"/>
      <c r="G65" s="62" t="s">
        <v>37</v>
      </c>
      <c r="H65" s="68"/>
      <c r="I65" s="68"/>
      <c r="J65" s="68"/>
      <c r="K65" s="68"/>
      <c r="L65" s="22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12"/>
      <c r="L66" s="12"/>
    </row>
    <row r="67" spans="1:31">
      <c r="B67" s="12"/>
      <c r="L67" s="12"/>
    </row>
    <row r="68" spans="1:31">
      <c r="B68" s="12"/>
      <c r="L68" s="12"/>
    </row>
    <row r="69" spans="1:31">
      <c r="B69" s="12"/>
      <c r="L69" s="12"/>
    </row>
    <row r="70" spans="1:31">
      <c r="B70" s="12"/>
      <c r="L70" s="12"/>
    </row>
    <row r="71" spans="1:31">
      <c r="B71" s="12"/>
      <c r="L71" s="12"/>
    </row>
    <row r="72" spans="1:31">
      <c r="B72" s="12"/>
      <c r="L72" s="12"/>
    </row>
    <row r="73" spans="1:31">
      <c r="B73" s="12"/>
      <c r="L73" s="12"/>
    </row>
    <row r="74" spans="1:31">
      <c r="B74" s="12"/>
      <c r="L74" s="12"/>
    </row>
    <row r="75" spans="1:31">
      <c r="B75" s="12"/>
      <c r="L75" s="12"/>
    </row>
    <row r="76" spans="1:31" s="2" customFormat="1" ht="12.75">
      <c r="A76" s="18"/>
      <c r="B76" s="21"/>
      <c r="C76" s="18"/>
      <c r="D76" s="64" t="s">
        <v>34</v>
      </c>
      <c r="E76" s="65"/>
      <c r="F76" s="66" t="s">
        <v>35</v>
      </c>
      <c r="G76" s="64" t="s">
        <v>34</v>
      </c>
      <c r="H76" s="65"/>
      <c r="I76" s="65"/>
      <c r="J76" s="67" t="s">
        <v>35</v>
      </c>
      <c r="K76" s="65"/>
      <c r="L76" s="22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" customFormat="1" ht="14.45" customHeight="1">
      <c r="A77" s="18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22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" customFormat="1">
      <c r="A81" s="18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22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" customFormat="1" ht="18">
      <c r="A82" s="18"/>
      <c r="B82" s="19"/>
      <c r="C82" s="14" t="s">
        <v>269</v>
      </c>
      <c r="D82" s="20"/>
      <c r="E82" s="20"/>
      <c r="F82" s="20"/>
      <c r="G82" s="20"/>
      <c r="H82" s="20"/>
      <c r="I82" s="20"/>
      <c r="J82" s="20"/>
      <c r="K82" s="20"/>
      <c r="L82" s="22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" customForma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2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" customFormat="1" ht="39" customHeight="1">
      <c r="A84" s="18"/>
      <c r="B84" s="19"/>
      <c r="C84" s="16" t="s">
        <v>5</v>
      </c>
      <c r="D84" s="20"/>
      <c r="E84" s="175" t="str">
        <f>E7</f>
        <v xml:space="preserve">
Tréninková hala pro míčové sporty VODOVA</v>
      </c>
      <c r="F84" s="176"/>
      <c r="G84" s="176"/>
      <c r="H84" s="176"/>
      <c r="I84" s="20"/>
      <c r="J84" s="20"/>
      <c r="K84" s="20"/>
      <c r="L84" s="22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" customFormat="1" ht="12.75">
      <c r="A85" s="18"/>
      <c r="B85" s="19"/>
      <c r="C85" s="20"/>
      <c r="D85" s="20"/>
      <c r="E85" s="175" t="str">
        <f>E7</f>
        <v xml:space="preserve">
Tréninková hala pro míčové sporty VODOVA</v>
      </c>
      <c r="F85" s="176"/>
      <c r="G85" s="176"/>
      <c r="H85" s="176"/>
      <c r="I85" s="20"/>
      <c r="J85" s="20"/>
      <c r="K85" s="20"/>
      <c r="L85" s="22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" customFormat="1" ht="12.75">
      <c r="A86" s="18"/>
      <c r="B86" s="19"/>
      <c r="C86" s="16" t="s">
        <v>47</v>
      </c>
      <c r="D86" s="20"/>
      <c r="E86" s="20"/>
      <c r="F86" s="20"/>
      <c r="G86" s="20"/>
      <c r="H86" s="20"/>
      <c r="I86" s="20"/>
      <c r="J86" s="20"/>
      <c r="K86" s="20"/>
      <c r="L86" s="22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" customFormat="1" ht="20.25" customHeight="1">
      <c r="A87" s="18"/>
      <c r="B87" s="19"/>
      <c r="C87" s="20"/>
      <c r="D87" s="20"/>
      <c r="E87" s="173" t="str">
        <f>E9</f>
        <v>IO 400 - Přípojka kanalizace jednotné</v>
      </c>
      <c r="F87" s="174"/>
      <c r="G87" s="174"/>
      <c r="H87" s="174"/>
      <c r="I87" s="20"/>
      <c r="J87" s="20"/>
      <c r="K87" s="20"/>
      <c r="L87" s="22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" customForma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2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" customFormat="1" ht="12.75">
      <c r="A89" s="18"/>
      <c r="B89" s="19"/>
      <c r="C89" s="16" t="s">
        <v>8</v>
      </c>
      <c r="D89" s="20"/>
      <c r="E89" s="20"/>
      <c r="F89" s="15" t="str">
        <f>F12</f>
        <v xml:space="preserve"> </v>
      </c>
      <c r="G89" s="20"/>
      <c r="H89" s="20"/>
      <c r="I89" s="16" t="s">
        <v>10</v>
      </c>
      <c r="J89" s="27">
        <f ca="1">IF(J12="","",J12)</f>
        <v>44453</v>
      </c>
      <c r="K89" s="20"/>
      <c r="L89" s="22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" customFormat="1">
      <c r="A90" s="18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2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" customFormat="1" ht="12.75">
      <c r="A91" s="18"/>
      <c r="B91" s="19"/>
      <c r="C91" s="16" t="s">
        <v>11</v>
      </c>
      <c r="D91" s="20"/>
      <c r="E91" s="20"/>
      <c r="F91" s="15">
        <f>E15</f>
        <v>0</v>
      </c>
      <c r="G91" s="20"/>
      <c r="H91" s="20"/>
      <c r="I91" s="16" t="s">
        <v>15</v>
      </c>
      <c r="J91" s="17">
        <f>E21</f>
        <v>0</v>
      </c>
      <c r="K91" s="20"/>
      <c r="L91" s="22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" customFormat="1" ht="12.75">
      <c r="A92" s="18"/>
      <c r="B92" s="19"/>
      <c r="C92" s="16" t="s">
        <v>14</v>
      </c>
      <c r="D92" s="20"/>
      <c r="E92" s="20"/>
      <c r="F92" s="15" t="str">
        <f>IF(E18="","",E18)</f>
        <v/>
      </c>
      <c r="G92" s="20"/>
      <c r="H92" s="20"/>
      <c r="I92" s="16" t="s">
        <v>17</v>
      </c>
      <c r="J92" s="17">
        <f>E24</f>
        <v>0</v>
      </c>
      <c r="K92" s="20"/>
      <c r="L92" s="22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" customForma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2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" customFormat="1" ht="12">
      <c r="A94" s="18"/>
      <c r="B94" s="19"/>
      <c r="C94" s="73" t="s">
        <v>48</v>
      </c>
      <c r="D94" s="74"/>
      <c r="E94" s="74"/>
      <c r="F94" s="74"/>
      <c r="G94" s="74"/>
      <c r="H94" s="74"/>
      <c r="I94" s="74"/>
      <c r="J94" s="75" t="s">
        <v>49</v>
      </c>
      <c r="K94" s="74"/>
      <c r="L94" s="22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" customFormat="1">
      <c r="A95" s="18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2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" customFormat="1" ht="15.75">
      <c r="A96" s="18"/>
      <c r="B96" s="19"/>
      <c r="C96" s="76" t="s">
        <v>50</v>
      </c>
      <c r="D96" s="20"/>
      <c r="E96" s="20"/>
      <c r="F96" s="20"/>
      <c r="G96" s="20"/>
      <c r="H96" s="20"/>
      <c r="I96" s="20"/>
      <c r="J96" s="36">
        <f>J123</f>
        <v>0</v>
      </c>
      <c r="K96" s="20"/>
      <c r="L96" s="22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11" t="s">
        <v>51</v>
      </c>
    </row>
    <row r="97" spans="1:31" s="4" customFormat="1" ht="15">
      <c r="B97" s="77"/>
      <c r="C97" s="78"/>
      <c r="D97" s="79" t="s">
        <v>52</v>
      </c>
      <c r="E97" s="80"/>
      <c r="F97" s="80"/>
      <c r="G97" s="80"/>
      <c r="H97" s="80"/>
      <c r="I97" s="80"/>
      <c r="J97" s="81">
        <f>J124</f>
        <v>0</v>
      </c>
      <c r="K97" s="78"/>
      <c r="L97" s="82"/>
    </row>
    <row r="98" spans="1:31" s="5" customFormat="1" ht="12.75">
      <c r="B98" s="83"/>
      <c r="C98" s="84"/>
      <c r="D98" s="85" t="s">
        <v>53</v>
      </c>
      <c r="E98" s="86"/>
      <c r="F98" s="86"/>
      <c r="G98" s="86"/>
      <c r="H98" s="86"/>
      <c r="I98" s="86"/>
      <c r="J98" s="87">
        <f>J125</f>
        <v>0</v>
      </c>
      <c r="K98" s="84"/>
      <c r="L98" s="88"/>
    </row>
    <row r="99" spans="1:31" s="5" customFormat="1" ht="12.75">
      <c r="B99" s="83"/>
      <c r="C99" s="84"/>
      <c r="D99" s="85" t="s">
        <v>174</v>
      </c>
      <c r="E99" s="86"/>
      <c r="F99" s="86"/>
      <c r="G99" s="86"/>
      <c r="H99" s="86"/>
      <c r="I99" s="86"/>
      <c r="J99" s="87">
        <f>J163</f>
        <v>0</v>
      </c>
      <c r="K99" s="84"/>
      <c r="L99" s="88"/>
    </row>
    <row r="100" spans="1:31" s="5" customFormat="1" ht="12.75">
      <c r="B100" s="83"/>
      <c r="C100" s="84"/>
      <c r="D100" s="85" t="s">
        <v>142</v>
      </c>
      <c r="E100" s="86"/>
      <c r="F100" s="86"/>
      <c r="G100" s="86"/>
      <c r="H100" s="86"/>
      <c r="I100" s="86"/>
      <c r="J100" s="87">
        <f>J167</f>
        <v>0</v>
      </c>
      <c r="K100" s="84"/>
      <c r="L100" s="88"/>
    </row>
    <row r="101" spans="1:31" s="5" customFormat="1" ht="12.75">
      <c r="B101" s="83"/>
      <c r="C101" s="84"/>
      <c r="D101" s="85" t="s">
        <v>54</v>
      </c>
      <c r="E101" s="86"/>
      <c r="F101" s="86"/>
      <c r="G101" s="86"/>
      <c r="H101" s="86"/>
      <c r="I101" s="86"/>
      <c r="J101" s="87">
        <f>J173</f>
        <v>0</v>
      </c>
      <c r="K101" s="84"/>
      <c r="L101" s="88"/>
    </row>
    <row r="102" spans="1:31" s="5" customFormat="1" ht="12.75">
      <c r="B102" s="83"/>
      <c r="C102" s="84"/>
      <c r="D102" s="85" t="s">
        <v>143</v>
      </c>
      <c r="E102" s="86"/>
      <c r="F102" s="86"/>
      <c r="G102" s="86"/>
      <c r="H102" s="86"/>
      <c r="I102" s="86"/>
      <c r="J102" s="87">
        <f>J188</f>
        <v>0</v>
      </c>
      <c r="K102" s="84"/>
      <c r="L102" s="88"/>
    </row>
    <row r="103" spans="1:31" s="5" customFormat="1" ht="12.75">
      <c r="B103" s="83"/>
      <c r="C103" s="84"/>
      <c r="D103" s="85" t="s">
        <v>55</v>
      </c>
      <c r="E103" s="86"/>
      <c r="F103" s="86"/>
      <c r="G103" s="86"/>
      <c r="H103" s="86"/>
      <c r="I103" s="86"/>
      <c r="J103" s="87">
        <f>J219</f>
        <v>0</v>
      </c>
      <c r="K103" s="84"/>
      <c r="L103" s="88"/>
    </row>
    <row r="104" spans="1:31" s="2" customFormat="1">
      <c r="A104" s="18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2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</row>
    <row r="105" spans="1:31" s="2" customFormat="1">
      <c r="A105" s="18"/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2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</row>
    <row r="109" spans="1:31" s="2" customFormat="1">
      <c r="A109" s="18"/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22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" customFormat="1" ht="18">
      <c r="A110" s="18"/>
      <c r="B110" s="19"/>
      <c r="C110" s="14" t="s">
        <v>270</v>
      </c>
      <c r="D110" s="20"/>
      <c r="E110" s="20"/>
      <c r="F110" s="20"/>
      <c r="G110" s="20"/>
      <c r="H110" s="20"/>
      <c r="I110" s="20"/>
      <c r="J110" s="20"/>
      <c r="K110" s="20"/>
      <c r="L110" s="22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" customFormat="1">
      <c r="A111" s="18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2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" customFormat="1" ht="12.75">
      <c r="A112" s="18"/>
      <c r="B112" s="19"/>
      <c r="C112" s="16" t="s">
        <v>5</v>
      </c>
      <c r="D112" s="20"/>
      <c r="E112" s="20"/>
      <c r="F112" s="20"/>
      <c r="G112" s="20"/>
      <c r="H112" s="20"/>
      <c r="I112" s="20"/>
      <c r="J112" s="20"/>
      <c r="K112" s="20"/>
      <c r="L112" s="22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" customFormat="1" ht="32.25" customHeight="1">
      <c r="A113" s="18"/>
      <c r="B113" s="19"/>
      <c r="C113" s="20"/>
      <c r="D113" s="20"/>
      <c r="E113" s="175" t="str">
        <f>E7</f>
        <v xml:space="preserve">
Tréninková hala pro míčové sporty VODOVA</v>
      </c>
      <c r="F113" s="176"/>
      <c r="G113" s="176"/>
      <c r="H113" s="176"/>
      <c r="I113" s="20"/>
      <c r="J113" s="20"/>
      <c r="K113" s="20"/>
      <c r="L113" s="22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" customFormat="1" ht="12" customHeight="1">
      <c r="A114" s="18"/>
      <c r="B114" s="19"/>
      <c r="C114" s="16" t="s">
        <v>47</v>
      </c>
      <c r="D114" s="20"/>
      <c r="E114" s="20"/>
      <c r="F114" s="20"/>
      <c r="G114" s="20"/>
      <c r="H114" s="20"/>
      <c r="I114" s="20"/>
      <c r="J114" s="20"/>
      <c r="K114" s="20"/>
      <c r="L114" s="22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" customFormat="1" ht="16.5" customHeight="1">
      <c r="A115" s="18"/>
      <c r="B115" s="19"/>
      <c r="C115" s="20"/>
      <c r="D115" s="20"/>
      <c r="E115" s="173" t="str">
        <f>E9</f>
        <v>IO 400 - Přípojka kanalizace jednotné</v>
      </c>
      <c r="F115" s="174"/>
      <c r="G115" s="174"/>
      <c r="H115" s="174"/>
      <c r="I115" s="20"/>
      <c r="J115" s="20"/>
      <c r="K115" s="20"/>
      <c r="L115" s="22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" customFormat="1" ht="6.95" customHeight="1">
      <c r="A116" s="18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2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" customFormat="1" ht="12" customHeight="1">
      <c r="A117" s="18"/>
      <c r="B117" s="19"/>
      <c r="C117" s="16" t="s">
        <v>8</v>
      </c>
      <c r="D117" s="20"/>
      <c r="E117" s="20"/>
      <c r="F117" s="15" t="str">
        <f>F12</f>
        <v xml:space="preserve"> </v>
      </c>
      <c r="G117" s="20"/>
      <c r="H117" s="20"/>
      <c r="I117" s="16" t="s">
        <v>10</v>
      </c>
      <c r="J117" s="27">
        <f ca="1">IF(J12="","",J12)</f>
        <v>44453</v>
      </c>
      <c r="K117" s="20"/>
      <c r="L117" s="22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" customFormat="1" ht="6.95" customHeight="1">
      <c r="A118" s="18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2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" customFormat="1" ht="15.2" customHeight="1">
      <c r="A119" s="18"/>
      <c r="B119" s="19"/>
      <c r="C119" s="16" t="s">
        <v>11</v>
      </c>
      <c r="D119" s="20"/>
      <c r="E119" s="20"/>
      <c r="F119" s="15">
        <f>E15</f>
        <v>0</v>
      </c>
      <c r="G119" s="20"/>
      <c r="H119" s="20"/>
      <c r="I119" s="16" t="s">
        <v>15</v>
      </c>
      <c r="J119" s="17">
        <f>E21</f>
        <v>0</v>
      </c>
      <c r="K119" s="20"/>
      <c r="L119" s="22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2" customFormat="1" ht="15.2" customHeight="1">
      <c r="A120" s="18"/>
      <c r="B120" s="19"/>
      <c r="C120" s="16" t="s">
        <v>14</v>
      </c>
      <c r="D120" s="20"/>
      <c r="E120" s="20"/>
      <c r="F120" s="15" t="str">
        <f>IF(E18="","",E18)</f>
        <v/>
      </c>
      <c r="G120" s="20"/>
      <c r="H120" s="20"/>
      <c r="I120" s="16" t="s">
        <v>17</v>
      </c>
      <c r="J120" s="17">
        <f>E24</f>
        <v>0</v>
      </c>
      <c r="K120" s="20"/>
      <c r="L120" s="22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65" s="2" customFormat="1" ht="10.35" customHeight="1">
      <c r="A121" s="18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2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65" s="6" customFormat="1" ht="29.25" customHeight="1">
      <c r="A122" s="89"/>
      <c r="B122" s="90"/>
      <c r="C122" s="91" t="s">
        <v>56</v>
      </c>
      <c r="D122" s="92" t="s">
        <v>40</v>
      </c>
      <c r="E122" s="92" t="s">
        <v>38</v>
      </c>
      <c r="F122" s="92" t="s">
        <v>39</v>
      </c>
      <c r="G122" s="92" t="s">
        <v>57</v>
      </c>
      <c r="H122" s="92" t="s">
        <v>58</v>
      </c>
      <c r="I122" s="92" t="s">
        <v>59</v>
      </c>
      <c r="J122" s="92" t="s">
        <v>49</v>
      </c>
      <c r="K122" s="93" t="s">
        <v>60</v>
      </c>
      <c r="L122" s="94"/>
      <c r="M122" s="30" t="s">
        <v>0</v>
      </c>
      <c r="N122" s="31" t="s">
        <v>23</v>
      </c>
      <c r="O122" s="31" t="s">
        <v>61</v>
      </c>
      <c r="P122" s="31" t="s">
        <v>62</v>
      </c>
      <c r="Q122" s="31" t="s">
        <v>63</v>
      </c>
      <c r="R122" s="31" t="s">
        <v>64</v>
      </c>
      <c r="S122" s="31" t="s">
        <v>65</v>
      </c>
      <c r="T122" s="32" t="s">
        <v>66</v>
      </c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</row>
    <row r="123" spans="1:65" s="2" customFormat="1" ht="22.9" customHeight="1">
      <c r="A123" s="18"/>
      <c r="B123" s="19"/>
      <c r="C123" s="35" t="s">
        <v>67</v>
      </c>
      <c r="D123" s="20"/>
      <c r="E123" s="20"/>
      <c r="F123" s="20"/>
      <c r="G123" s="20"/>
      <c r="H123" s="20"/>
      <c r="I123" s="20"/>
      <c r="J123" s="95">
        <f>BK123</f>
        <v>0</v>
      </c>
      <c r="K123" s="20"/>
      <c r="L123" s="21"/>
      <c r="M123" s="33"/>
      <c r="N123" s="96"/>
      <c r="O123" s="34"/>
      <c r="P123" s="97">
        <f>P124</f>
        <v>156.42650499999999</v>
      </c>
      <c r="Q123" s="34"/>
      <c r="R123" s="97">
        <f>R124</f>
        <v>62.244901999999996</v>
      </c>
      <c r="S123" s="34"/>
      <c r="T123" s="98">
        <f>T124</f>
        <v>0</v>
      </c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T123" s="11" t="s">
        <v>41</v>
      </c>
      <c r="AU123" s="11" t="s">
        <v>51</v>
      </c>
      <c r="BK123" s="99">
        <f>BK124</f>
        <v>0</v>
      </c>
    </row>
    <row r="124" spans="1:65" s="7" customFormat="1" ht="25.9" customHeight="1">
      <c r="B124" s="100"/>
      <c r="C124" s="101"/>
      <c r="D124" s="102" t="s">
        <v>41</v>
      </c>
      <c r="E124" s="103" t="s">
        <v>68</v>
      </c>
      <c r="F124" s="103" t="s">
        <v>69</v>
      </c>
      <c r="G124" s="101"/>
      <c r="H124" s="101"/>
      <c r="I124" s="101"/>
      <c r="J124" s="104">
        <f>BK124</f>
        <v>0</v>
      </c>
      <c r="K124" s="101"/>
      <c r="L124" s="105"/>
      <c r="M124" s="106"/>
      <c r="N124" s="107"/>
      <c r="O124" s="107"/>
      <c r="P124" s="108">
        <f>P125+P163+P167+P173+P188+P219</f>
        <v>156.42650499999999</v>
      </c>
      <c r="Q124" s="107"/>
      <c r="R124" s="108">
        <f>R125+R163+R167+R173+R188+R219</f>
        <v>62.244901999999996</v>
      </c>
      <c r="S124" s="107"/>
      <c r="T124" s="109">
        <f>T125+T163+T167+T173+T188+T219</f>
        <v>0</v>
      </c>
      <c r="AR124" s="110" t="s">
        <v>43</v>
      </c>
      <c r="AT124" s="111" t="s">
        <v>41</v>
      </c>
      <c r="AU124" s="111" t="s">
        <v>42</v>
      </c>
      <c r="AY124" s="110" t="s">
        <v>70</v>
      </c>
      <c r="BK124" s="112">
        <f>BK125+BK163+BK167+BK173+BK188+BK219</f>
        <v>0</v>
      </c>
    </row>
    <row r="125" spans="1:65" s="7" customFormat="1" ht="22.9" customHeight="1">
      <c r="B125" s="100"/>
      <c r="C125" s="101"/>
      <c r="D125" s="102" t="s">
        <v>41</v>
      </c>
      <c r="E125" s="113" t="s">
        <v>43</v>
      </c>
      <c r="F125" s="113" t="s">
        <v>71</v>
      </c>
      <c r="G125" s="101"/>
      <c r="H125" s="101"/>
      <c r="I125" s="101"/>
      <c r="J125" s="114">
        <f>BK125</f>
        <v>0</v>
      </c>
      <c r="K125" s="101"/>
      <c r="L125" s="105"/>
      <c r="M125" s="106"/>
      <c r="N125" s="107"/>
      <c r="O125" s="107"/>
      <c r="P125" s="108">
        <f>SUM(P126:P162)</f>
        <v>45.147100000000002</v>
      </c>
      <c r="Q125" s="107"/>
      <c r="R125" s="108">
        <f>SUM(R126:R162)</f>
        <v>35.028817000000004</v>
      </c>
      <c r="S125" s="107"/>
      <c r="T125" s="109">
        <f>SUM(T126:T162)</f>
        <v>0</v>
      </c>
      <c r="AR125" s="110" t="s">
        <v>43</v>
      </c>
      <c r="AT125" s="111" t="s">
        <v>41</v>
      </c>
      <c r="AU125" s="111" t="s">
        <v>43</v>
      </c>
      <c r="AY125" s="110" t="s">
        <v>70</v>
      </c>
      <c r="BK125" s="112">
        <f>SUM(BK126:BK162)</f>
        <v>0</v>
      </c>
    </row>
    <row r="126" spans="1:65" s="2" customFormat="1" ht="33" customHeight="1">
      <c r="A126" s="18"/>
      <c r="B126" s="19"/>
      <c r="C126" s="115" t="s">
        <v>43</v>
      </c>
      <c r="D126" s="115" t="s">
        <v>72</v>
      </c>
      <c r="E126" s="116" t="s">
        <v>144</v>
      </c>
      <c r="F126" s="117" t="s">
        <v>145</v>
      </c>
      <c r="G126" s="118" t="s">
        <v>87</v>
      </c>
      <c r="H126" s="119">
        <v>27</v>
      </c>
      <c r="I126" s="120"/>
      <c r="J126" s="120">
        <f>ROUND(I126*H126,2)</f>
        <v>0</v>
      </c>
      <c r="K126" s="117" t="s">
        <v>74</v>
      </c>
      <c r="L126" s="21"/>
      <c r="M126" s="121" t="s">
        <v>0</v>
      </c>
      <c r="N126" s="122" t="s">
        <v>24</v>
      </c>
      <c r="O126" s="123">
        <v>0.74199999999999999</v>
      </c>
      <c r="P126" s="123">
        <f>O126*H126</f>
        <v>20.033999999999999</v>
      </c>
      <c r="Q126" s="123">
        <v>0</v>
      </c>
      <c r="R126" s="123">
        <f>Q126*H126</f>
        <v>0</v>
      </c>
      <c r="S126" s="123">
        <v>0</v>
      </c>
      <c r="T126" s="124">
        <f>S126*H126</f>
        <v>0</v>
      </c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R126" s="125" t="s">
        <v>75</v>
      </c>
      <c r="AT126" s="125" t="s">
        <v>72</v>
      </c>
      <c r="AU126" s="125" t="s">
        <v>44</v>
      </c>
      <c r="AY126" s="11" t="s">
        <v>70</v>
      </c>
      <c r="BE126" s="126">
        <f>IF(N126="základní",J126,0)</f>
        <v>0</v>
      </c>
      <c r="BF126" s="126">
        <f>IF(N126="snížená",J126,0)</f>
        <v>0</v>
      </c>
      <c r="BG126" s="126">
        <f>IF(N126="zákl. přenesená",J126,0)</f>
        <v>0</v>
      </c>
      <c r="BH126" s="126">
        <f>IF(N126="sníž. přenesená",J126,0)</f>
        <v>0</v>
      </c>
      <c r="BI126" s="126">
        <f>IF(N126="nulová",J126,0)</f>
        <v>0</v>
      </c>
      <c r="BJ126" s="11" t="s">
        <v>43</v>
      </c>
      <c r="BK126" s="126">
        <f>ROUND(I126*H126,2)</f>
        <v>0</v>
      </c>
      <c r="BL126" s="11" t="s">
        <v>75</v>
      </c>
      <c r="BM126" s="125" t="s">
        <v>175</v>
      </c>
    </row>
    <row r="127" spans="1:65" s="2" customFormat="1" ht="29.25">
      <c r="A127" s="18"/>
      <c r="B127" s="19"/>
      <c r="C127" s="20"/>
      <c r="D127" s="127" t="s">
        <v>76</v>
      </c>
      <c r="E127" s="20"/>
      <c r="F127" s="128" t="s">
        <v>146</v>
      </c>
      <c r="G127" s="20"/>
      <c r="H127" s="20"/>
      <c r="I127" s="20"/>
      <c r="J127" s="20"/>
      <c r="K127" s="20"/>
      <c r="L127" s="21"/>
      <c r="M127" s="129"/>
      <c r="N127" s="130"/>
      <c r="O127" s="28"/>
      <c r="P127" s="28"/>
      <c r="Q127" s="28"/>
      <c r="R127" s="28"/>
      <c r="S127" s="28"/>
      <c r="T127" s="29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T127" s="11" t="s">
        <v>76</v>
      </c>
      <c r="AU127" s="11" t="s">
        <v>44</v>
      </c>
    </row>
    <row r="128" spans="1:65" s="8" customFormat="1">
      <c r="B128" s="131"/>
      <c r="C128" s="132"/>
      <c r="D128" s="127" t="s">
        <v>78</v>
      </c>
      <c r="E128" s="133" t="s">
        <v>46</v>
      </c>
      <c r="F128" s="134" t="s">
        <v>176</v>
      </c>
      <c r="G128" s="132"/>
      <c r="H128" s="135">
        <v>27</v>
      </c>
      <c r="I128" s="132"/>
      <c r="J128" s="132"/>
      <c r="K128" s="132"/>
      <c r="L128" s="136"/>
      <c r="M128" s="137"/>
      <c r="N128" s="138"/>
      <c r="O128" s="138"/>
      <c r="P128" s="138"/>
      <c r="Q128" s="138"/>
      <c r="R128" s="138"/>
      <c r="S128" s="138"/>
      <c r="T128" s="139"/>
      <c r="AT128" s="140" t="s">
        <v>78</v>
      </c>
      <c r="AU128" s="140" t="s">
        <v>44</v>
      </c>
      <c r="AV128" s="8" t="s">
        <v>44</v>
      </c>
      <c r="AW128" s="8" t="s">
        <v>16</v>
      </c>
      <c r="AX128" s="8" t="s">
        <v>43</v>
      </c>
      <c r="AY128" s="140" t="s">
        <v>70</v>
      </c>
    </row>
    <row r="129" spans="1:65" s="2" customFormat="1" ht="21.75" customHeight="1">
      <c r="A129" s="18"/>
      <c r="B129" s="19"/>
      <c r="C129" s="115" t="s">
        <v>44</v>
      </c>
      <c r="D129" s="115" t="s">
        <v>72</v>
      </c>
      <c r="E129" s="116" t="s">
        <v>147</v>
      </c>
      <c r="F129" s="117" t="s">
        <v>148</v>
      </c>
      <c r="G129" s="118" t="s">
        <v>73</v>
      </c>
      <c r="H129" s="119">
        <v>34.299999999999997</v>
      </c>
      <c r="I129" s="120"/>
      <c r="J129" s="120">
        <f>ROUND(I129*H129,2)</f>
        <v>0</v>
      </c>
      <c r="K129" s="117" t="s">
        <v>74</v>
      </c>
      <c r="L129" s="21"/>
      <c r="M129" s="121" t="s">
        <v>0</v>
      </c>
      <c r="N129" s="122" t="s">
        <v>24</v>
      </c>
      <c r="O129" s="123">
        <v>0.23599999999999999</v>
      </c>
      <c r="P129" s="123">
        <f>O129*H129</f>
        <v>8.0947999999999993</v>
      </c>
      <c r="Q129" s="123">
        <v>8.4000000000000003E-4</v>
      </c>
      <c r="R129" s="123">
        <f>Q129*H129</f>
        <v>2.8811999999999997E-2</v>
      </c>
      <c r="S129" s="123">
        <v>0</v>
      </c>
      <c r="T129" s="124">
        <f>S129*H129</f>
        <v>0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125" t="s">
        <v>75</v>
      </c>
      <c r="AT129" s="125" t="s">
        <v>72</v>
      </c>
      <c r="AU129" s="125" t="s">
        <v>44</v>
      </c>
      <c r="AY129" s="11" t="s">
        <v>70</v>
      </c>
      <c r="BE129" s="126">
        <f>IF(N129="základní",J129,0)</f>
        <v>0</v>
      </c>
      <c r="BF129" s="126">
        <f>IF(N129="snížená",J129,0)</f>
        <v>0</v>
      </c>
      <c r="BG129" s="126">
        <f>IF(N129="zákl. přenesená",J129,0)</f>
        <v>0</v>
      </c>
      <c r="BH129" s="126">
        <f>IF(N129="sníž. přenesená",J129,0)</f>
        <v>0</v>
      </c>
      <c r="BI129" s="126">
        <f>IF(N129="nulová",J129,0)</f>
        <v>0</v>
      </c>
      <c r="BJ129" s="11" t="s">
        <v>43</v>
      </c>
      <c r="BK129" s="126">
        <f>ROUND(I129*H129,2)</f>
        <v>0</v>
      </c>
      <c r="BL129" s="11" t="s">
        <v>75</v>
      </c>
      <c r="BM129" s="125" t="s">
        <v>177</v>
      </c>
    </row>
    <row r="130" spans="1:65" s="2" customFormat="1" ht="19.5">
      <c r="A130" s="18"/>
      <c r="B130" s="19"/>
      <c r="C130" s="20"/>
      <c r="D130" s="127" t="s">
        <v>76</v>
      </c>
      <c r="E130" s="20"/>
      <c r="F130" s="128" t="s">
        <v>149</v>
      </c>
      <c r="G130" s="20"/>
      <c r="H130" s="20"/>
      <c r="I130" s="20"/>
      <c r="J130" s="20"/>
      <c r="K130" s="20"/>
      <c r="L130" s="21"/>
      <c r="M130" s="129"/>
      <c r="N130" s="130"/>
      <c r="O130" s="28"/>
      <c r="P130" s="28"/>
      <c r="Q130" s="28"/>
      <c r="R130" s="28"/>
      <c r="S130" s="28"/>
      <c r="T130" s="29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T130" s="11" t="s">
        <v>76</v>
      </c>
      <c r="AU130" s="11" t="s">
        <v>44</v>
      </c>
    </row>
    <row r="131" spans="1:65" s="8" customFormat="1">
      <c r="B131" s="131"/>
      <c r="C131" s="132"/>
      <c r="D131" s="127" t="s">
        <v>78</v>
      </c>
      <c r="E131" s="133" t="s">
        <v>141</v>
      </c>
      <c r="F131" s="134" t="s">
        <v>172</v>
      </c>
      <c r="G131" s="132"/>
      <c r="H131" s="135">
        <v>34.299999999999997</v>
      </c>
      <c r="I131" s="132"/>
      <c r="J131" s="132"/>
      <c r="K131" s="132"/>
      <c r="L131" s="136"/>
      <c r="M131" s="137"/>
      <c r="N131" s="138"/>
      <c r="O131" s="138"/>
      <c r="P131" s="138"/>
      <c r="Q131" s="138"/>
      <c r="R131" s="138"/>
      <c r="S131" s="138"/>
      <c r="T131" s="139"/>
      <c r="AT131" s="140" t="s">
        <v>78</v>
      </c>
      <c r="AU131" s="140" t="s">
        <v>44</v>
      </c>
      <c r="AV131" s="8" t="s">
        <v>44</v>
      </c>
      <c r="AW131" s="8" t="s">
        <v>16</v>
      </c>
      <c r="AX131" s="8" t="s">
        <v>43</v>
      </c>
      <c r="AY131" s="140" t="s">
        <v>70</v>
      </c>
    </row>
    <row r="132" spans="1:65" s="2" customFormat="1" ht="24.2" customHeight="1">
      <c r="A132" s="18"/>
      <c r="B132" s="19"/>
      <c r="C132" s="115" t="s">
        <v>77</v>
      </c>
      <c r="D132" s="115" t="s">
        <v>72</v>
      </c>
      <c r="E132" s="116" t="s">
        <v>150</v>
      </c>
      <c r="F132" s="117" t="s">
        <v>151</v>
      </c>
      <c r="G132" s="118" t="s">
        <v>73</v>
      </c>
      <c r="H132" s="119">
        <v>34.299999999999997</v>
      </c>
      <c r="I132" s="120"/>
      <c r="J132" s="120">
        <f>ROUND(I132*H132,2)</f>
        <v>0</v>
      </c>
      <c r="K132" s="117" t="s">
        <v>74</v>
      </c>
      <c r="L132" s="21"/>
      <c r="M132" s="121" t="s">
        <v>0</v>
      </c>
      <c r="N132" s="122" t="s">
        <v>24</v>
      </c>
      <c r="O132" s="123">
        <v>0.216</v>
      </c>
      <c r="P132" s="123">
        <f>O132*H132</f>
        <v>7.4087999999999994</v>
      </c>
      <c r="Q132" s="123">
        <v>0</v>
      </c>
      <c r="R132" s="123">
        <f>Q132*H132</f>
        <v>0</v>
      </c>
      <c r="S132" s="123">
        <v>0</v>
      </c>
      <c r="T132" s="124">
        <f>S132*H132</f>
        <v>0</v>
      </c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R132" s="125" t="s">
        <v>75</v>
      </c>
      <c r="AT132" s="125" t="s">
        <v>72</v>
      </c>
      <c r="AU132" s="125" t="s">
        <v>44</v>
      </c>
      <c r="AY132" s="11" t="s">
        <v>70</v>
      </c>
      <c r="BE132" s="126">
        <f>IF(N132="základní",J132,0)</f>
        <v>0</v>
      </c>
      <c r="BF132" s="126">
        <f>IF(N132="snížená",J132,0)</f>
        <v>0</v>
      </c>
      <c r="BG132" s="126">
        <f>IF(N132="zákl. přenesená",J132,0)</f>
        <v>0</v>
      </c>
      <c r="BH132" s="126">
        <f>IF(N132="sníž. přenesená",J132,0)</f>
        <v>0</v>
      </c>
      <c r="BI132" s="126">
        <f>IF(N132="nulová",J132,0)</f>
        <v>0</v>
      </c>
      <c r="BJ132" s="11" t="s">
        <v>43</v>
      </c>
      <c r="BK132" s="126">
        <f>ROUND(I132*H132,2)</f>
        <v>0</v>
      </c>
      <c r="BL132" s="11" t="s">
        <v>75</v>
      </c>
      <c r="BM132" s="125" t="s">
        <v>178</v>
      </c>
    </row>
    <row r="133" spans="1:65" s="2" customFormat="1" ht="29.25">
      <c r="A133" s="18"/>
      <c r="B133" s="19"/>
      <c r="C133" s="20"/>
      <c r="D133" s="127" t="s">
        <v>76</v>
      </c>
      <c r="E133" s="20"/>
      <c r="F133" s="128" t="s">
        <v>152</v>
      </c>
      <c r="G133" s="20"/>
      <c r="H133" s="20"/>
      <c r="I133" s="20"/>
      <c r="J133" s="20"/>
      <c r="K133" s="20"/>
      <c r="L133" s="21"/>
      <c r="M133" s="129"/>
      <c r="N133" s="130"/>
      <c r="O133" s="28"/>
      <c r="P133" s="28"/>
      <c r="Q133" s="28"/>
      <c r="R133" s="28"/>
      <c r="S133" s="28"/>
      <c r="T133" s="29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T133" s="11" t="s">
        <v>76</v>
      </c>
      <c r="AU133" s="11" t="s">
        <v>44</v>
      </c>
    </row>
    <row r="134" spans="1:65" s="8" customFormat="1">
      <c r="B134" s="131"/>
      <c r="C134" s="132"/>
      <c r="D134" s="127" t="s">
        <v>78</v>
      </c>
      <c r="E134" s="133" t="s">
        <v>0</v>
      </c>
      <c r="F134" s="134" t="s">
        <v>141</v>
      </c>
      <c r="G134" s="132"/>
      <c r="H134" s="135">
        <v>34.299999999999997</v>
      </c>
      <c r="I134" s="132"/>
      <c r="J134" s="132"/>
      <c r="K134" s="132"/>
      <c r="L134" s="136"/>
      <c r="M134" s="137"/>
      <c r="N134" s="138"/>
      <c r="O134" s="138"/>
      <c r="P134" s="138"/>
      <c r="Q134" s="138"/>
      <c r="R134" s="138"/>
      <c r="S134" s="138"/>
      <c r="T134" s="139"/>
      <c r="AT134" s="140" t="s">
        <v>78</v>
      </c>
      <c r="AU134" s="140" t="s">
        <v>44</v>
      </c>
      <c r="AV134" s="8" t="s">
        <v>44</v>
      </c>
      <c r="AW134" s="8" t="s">
        <v>16</v>
      </c>
      <c r="AX134" s="8" t="s">
        <v>43</v>
      </c>
      <c r="AY134" s="140" t="s">
        <v>70</v>
      </c>
    </row>
    <row r="135" spans="1:65" s="2" customFormat="1" ht="37.9" customHeight="1">
      <c r="A135" s="18"/>
      <c r="B135" s="19"/>
      <c r="C135" s="115" t="s">
        <v>75</v>
      </c>
      <c r="D135" s="115" t="s">
        <v>72</v>
      </c>
      <c r="E135" s="116" t="s">
        <v>89</v>
      </c>
      <c r="F135" s="117" t="s">
        <v>90</v>
      </c>
      <c r="G135" s="118" t="s">
        <v>87</v>
      </c>
      <c r="H135" s="119">
        <v>27</v>
      </c>
      <c r="I135" s="120"/>
      <c r="J135" s="120">
        <f>ROUND(I135*H135,2)</f>
        <v>0</v>
      </c>
      <c r="K135" s="117" t="s">
        <v>74</v>
      </c>
      <c r="L135" s="21"/>
      <c r="M135" s="121" t="s">
        <v>0</v>
      </c>
      <c r="N135" s="122" t="s">
        <v>24</v>
      </c>
      <c r="O135" s="123">
        <v>8.6999999999999994E-2</v>
      </c>
      <c r="P135" s="123">
        <f>O135*H135</f>
        <v>2.3489999999999998</v>
      </c>
      <c r="Q135" s="123">
        <v>0</v>
      </c>
      <c r="R135" s="123">
        <f>Q135*H135</f>
        <v>0</v>
      </c>
      <c r="S135" s="123">
        <v>0</v>
      </c>
      <c r="T135" s="124">
        <f>S135*H135</f>
        <v>0</v>
      </c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R135" s="125" t="s">
        <v>75</v>
      </c>
      <c r="AT135" s="125" t="s">
        <v>72</v>
      </c>
      <c r="AU135" s="125" t="s">
        <v>44</v>
      </c>
      <c r="AY135" s="11" t="s">
        <v>70</v>
      </c>
      <c r="BE135" s="126">
        <f>IF(N135="základní",J135,0)</f>
        <v>0</v>
      </c>
      <c r="BF135" s="126">
        <f>IF(N135="snížená",J135,0)</f>
        <v>0</v>
      </c>
      <c r="BG135" s="126">
        <f>IF(N135="zákl. přenesená",J135,0)</f>
        <v>0</v>
      </c>
      <c r="BH135" s="126">
        <f>IF(N135="sníž. přenesená",J135,0)</f>
        <v>0</v>
      </c>
      <c r="BI135" s="126">
        <f>IF(N135="nulová",J135,0)</f>
        <v>0</v>
      </c>
      <c r="BJ135" s="11" t="s">
        <v>43</v>
      </c>
      <c r="BK135" s="126">
        <f>ROUND(I135*H135,2)</f>
        <v>0</v>
      </c>
      <c r="BL135" s="11" t="s">
        <v>75</v>
      </c>
      <c r="BM135" s="125" t="s">
        <v>179</v>
      </c>
    </row>
    <row r="136" spans="1:65" s="2" customFormat="1" ht="39">
      <c r="A136" s="18"/>
      <c r="B136" s="19"/>
      <c r="C136" s="20"/>
      <c r="D136" s="127" t="s">
        <v>76</v>
      </c>
      <c r="E136" s="20"/>
      <c r="F136" s="128" t="s">
        <v>91</v>
      </c>
      <c r="G136" s="20"/>
      <c r="H136" s="20"/>
      <c r="I136" s="20"/>
      <c r="J136" s="20"/>
      <c r="K136" s="20"/>
      <c r="L136" s="21"/>
      <c r="M136" s="129"/>
      <c r="N136" s="130"/>
      <c r="O136" s="28"/>
      <c r="P136" s="28"/>
      <c r="Q136" s="28"/>
      <c r="R136" s="28"/>
      <c r="S136" s="28"/>
      <c r="T136" s="29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T136" s="11" t="s">
        <v>76</v>
      </c>
      <c r="AU136" s="11" t="s">
        <v>44</v>
      </c>
    </row>
    <row r="137" spans="1:65" s="8" customFormat="1">
      <c r="B137" s="131"/>
      <c r="C137" s="132"/>
      <c r="D137" s="127" t="s">
        <v>78</v>
      </c>
      <c r="E137" s="133" t="s">
        <v>0</v>
      </c>
      <c r="F137" s="134" t="s">
        <v>46</v>
      </c>
      <c r="G137" s="132"/>
      <c r="H137" s="135">
        <v>27</v>
      </c>
      <c r="I137" s="132"/>
      <c r="J137" s="132"/>
      <c r="K137" s="132"/>
      <c r="L137" s="136"/>
      <c r="M137" s="137"/>
      <c r="N137" s="138"/>
      <c r="O137" s="138"/>
      <c r="P137" s="138"/>
      <c r="Q137" s="138"/>
      <c r="R137" s="138"/>
      <c r="S137" s="138"/>
      <c r="T137" s="139"/>
      <c r="AT137" s="140" t="s">
        <v>78</v>
      </c>
      <c r="AU137" s="140" t="s">
        <v>44</v>
      </c>
      <c r="AV137" s="8" t="s">
        <v>44</v>
      </c>
      <c r="AW137" s="8" t="s">
        <v>16</v>
      </c>
      <c r="AX137" s="8" t="s">
        <v>43</v>
      </c>
      <c r="AY137" s="140" t="s">
        <v>70</v>
      </c>
    </row>
    <row r="138" spans="1:65" s="2" customFormat="1" ht="37.9" customHeight="1">
      <c r="A138" s="18"/>
      <c r="B138" s="19"/>
      <c r="C138" s="115" t="s">
        <v>80</v>
      </c>
      <c r="D138" s="115" t="s">
        <v>72</v>
      </c>
      <c r="E138" s="116" t="s">
        <v>93</v>
      </c>
      <c r="F138" s="117" t="s">
        <v>94</v>
      </c>
      <c r="G138" s="118" t="s">
        <v>87</v>
      </c>
      <c r="H138" s="119">
        <v>81</v>
      </c>
      <c r="I138" s="120"/>
      <c r="J138" s="120">
        <f>ROUND(I138*H138,2)</f>
        <v>0</v>
      </c>
      <c r="K138" s="117" t="s">
        <v>74</v>
      </c>
      <c r="L138" s="21"/>
      <c r="M138" s="121" t="s">
        <v>0</v>
      </c>
      <c r="N138" s="122" t="s">
        <v>24</v>
      </c>
      <c r="O138" s="123">
        <v>5.0000000000000001E-3</v>
      </c>
      <c r="P138" s="123">
        <f>O138*H138</f>
        <v>0.40500000000000003</v>
      </c>
      <c r="Q138" s="123">
        <v>0</v>
      </c>
      <c r="R138" s="123">
        <f>Q138*H138</f>
        <v>0</v>
      </c>
      <c r="S138" s="123">
        <v>0</v>
      </c>
      <c r="T138" s="124">
        <f>S138*H138</f>
        <v>0</v>
      </c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R138" s="125" t="s">
        <v>75</v>
      </c>
      <c r="AT138" s="125" t="s">
        <v>72</v>
      </c>
      <c r="AU138" s="125" t="s">
        <v>44</v>
      </c>
      <c r="AY138" s="11" t="s">
        <v>70</v>
      </c>
      <c r="BE138" s="126">
        <f>IF(N138="základní",J138,0)</f>
        <v>0</v>
      </c>
      <c r="BF138" s="126">
        <f>IF(N138="snížená",J138,0)</f>
        <v>0</v>
      </c>
      <c r="BG138" s="126">
        <f>IF(N138="zákl. přenesená",J138,0)</f>
        <v>0</v>
      </c>
      <c r="BH138" s="126">
        <f>IF(N138="sníž. přenesená",J138,0)</f>
        <v>0</v>
      </c>
      <c r="BI138" s="126">
        <f>IF(N138="nulová",J138,0)</f>
        <v>0</v>
      </c>
      <c r="BJ138" s="11" t="s">
        <v>43</v>
      </c>
      <c r="BK138" s="126">
        <f>ROUND(I138*H138,2)</f>
        <v>0</v>
      </c>
      <c r="BL138" s="11" t="s">
        <v>75</v>
      </c>
      <c r="BM138" s="125" t="s">
        <v>180</v>
      </c>
    </row>
    <row r="139" spans="1:65" s="2" customFormat="1" ht="48.75">
      <c r="A139" s="18"/>
      <c r="B139" s="19"/>
      <c r="C139" s="20"/>
      <c r="D139" s="127" t="s">
        <v>76</v>
      </c>
      <c r="E139" s="20"/>
      <c r="F139" s="128" t="s">
        <v>95</v>
      </c>
      <c r="G139" s="20"/>
      <c r="H139" s="20"/>
      <c r="I139" s="20"/>
      <c r="J139" s="20"/>
      <c r="K139" s="20"/>
      <c r="L139" s="21"/>
      <c r="M139" s="129"/>
      <c r="N139" s="130"/>
      <c r="O139" s="28"/>
      <c r="P139" s="28"/>
      <c r="Q139" s="28"/>
      <c r="R139" s="28"/>
      <c r="S139" s="28"/>
      <c r="T139" s="29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T139" s="11" t="s">
        <v>76</v>
      </c>
      <c r="AU139" s="11" t="s">
        <v>44</v>
      </c>
    </row>
    <row r="140" spans="1:65" s="8" customFormat="1">
      <c r="B140" s="131"/>
      <c r="C140" s="132"/>
      <c r="D140" s="127" t="s">
        <v>78</v>
      </c>
      <c r="E140" s="133" t="s">
        <v>0</v>
      </c>
      <c r="F140" s="134" t="s">
        <v>46</v>
      </c>
      <c r="G140" s="132"/>
      <c r="H140" s="135">
        <v>27</v>
      </c>
      <c r="I140" s="132"/>
      <c r="J140" s="132"/>
      <c r="K140" s="132"/>
      <c r="L140" s="136"/>
      <c r="M140" s="137"/>
      <c r="N140" s="138"/>
      <c r="O140" s="138"/>
      <c r="P140" s="138"/>
      <c r="Q140" s="138"/>
      <c r="R140" s="138"/>
      <c r="S140" s="138"/>
      <c r="T140" s="139"/>
      <c r="AT140" s="140" t="s">
        <v>78</v>
      </c>
      <c r="AU140" s="140" t="s">
        <v>44</v>
      </c>
      <c r="AV140" s="8" t="s">
        <v>44</v>
      </c>
      <c r="AW140" s="8" t="s">
        <v>16</v>
      </c>
      <c r="AX140" s="8" t="s">
        <v>43</v>
      </c>
      <c r="AY140" s="140" t="s">
        <v>70</v>
      </c>
    </row>
    <row r="141" spans="1:65" s="8" customFormat="1">
      <c r="B141" s="131"/>
      <c r="C141" s="132"/>
      <c r="D141" s="127" t="s">
        <v>78</v>
      </c>
      <c r="E141" s="132"/>
      <c r="F141" s="134" t="s">
        <v>181</v>
      </c>
      <c r="G141" s="132"/>
      <c r="H141" s="135">
        <v>81</v>
      </c>
      <c r="I141" s="132"/>
      <c r="J141" s="132"/>
      <c r="K141" s="132"/>
      <c r="L141" s="136"/>
      <c r="M141" s="137"/>
      <c r="N141" s="138"/>
      <c r="O141" s="138"/>
      <c r="P141" s="138"/>
      <c r="Q141" s="138"/>
      <c r="R141" s="138"/>
      <c r="S141" s="138"/>
      <c r="T141" s="139"/>
      <c r="AT141" s="140" t="s">
        <v>78</v>
      </c>
      <c r="AU141" s="140" t="s">
        <v>44</v>
      </c>
      <c r="AV141" s="8" t="s">
        <v>44</v>
      </c>
      <c r="AW141" s="8" t="s">
        <v>1</v>
      </c>
      <c r="AX141" s="8" t="s">
        <v>43</v>
      </c>
      <c r="AY141" s="140" t="s">
        <v>70</v>
      </c>
    </row>
    <row r="142" spans="1:65" s="2" customFormat="1" ht="24.2" customHeight="1">
      <c r="A142" s="18"/>
      <c r="B142" s="19"/>
      <c r="C142" s="115" t="s">
        <v>82</v>
      </c>
      <c r="D142" s="115" t="s">
        <v>72</v>
      </c>
      <c r="E142" s="116" t="s">
        <v>97</v>
      </c>
      <c r="F142" s="117" t="s">
        <v>98</v>
      </c>
      <c r="G142" s="118" t="s">
        <v>99</v>
      </c>
      <c r="H142" s="119">
        <v>48.6</v>
      </c>
      <c r="I142" s="120"/>
      <c r="J142" s="120">
        <f>ROUND(I142*H142,2)</f>
        <v>0</v>
      </c>
      <c r="K142" s="117" t="s">
        <v>74</v>
      </c>
      <c r="L142" s="21"/>
      <c r="M142" s="121" t="s">
        <v>0</v>
      </c>
      <c r="N142" s="122" t="s">
        <v>24</v>
      </c>
      <c r="O142" s="123">
        <v>0</v>
      </c>
      <c r="P142" s="123">
        <f>O142*H142</f>
        <v>0</v>
      </c>
      <c r="Q142" s="123">
        <v>0</v>
      </c>
      <c r="R142" s="123">
        <f>Q142*H142</f>
        <v>0</v>
      </c>
      <c r="S142" s="123">
        <v>0</v>
      </c>
      <c r="T142" s="124">
        <f>S142*H142</f>
        <v>0</v>
      </c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R142" s="125" t="s">
        <v>75</v>
      </c>
      <c r="AT142" s="125" t="s">
        <v>72</v>
      </c>
      <c r="AU142" s="125" t="s">
        <v>44</v>
      </c>
      <c r="AY142" s="11" t="s">
        <v>70</v>
      </c>
      <c r="BE142" s="126">
        <f>IF(N142="základní",J142,0)</f>
        <v>0</v>
      </c>
      <c r="BF142" s="126">
        <f>IF(N142="snížená",J142,0)</f>
        <v>0</v>
      </c>
      <c r="BG142" s="126">
        <f>IF(N142="zákl. přenesená",J142,0)</f>
        <v>0</v>
      </c>
      <c r="BH142" s="126">
        <f>IF(N142="sníž. přenesená",J142,0)</f>
        <v>0</v>
      </c>
      <c r="BI142" s="126">
        <f>IF(N142="nulová",J142,0)</f>
        <v>0</v>
      </c>
      <c r="BJ142" s="11" t="s">
        <v>43</v>
      </c>
      <c r="BK142" s="126">
        <f>ROUND(I142*H142,2)</f>
        <v>0</v>
      </c>
      <c r="BL142" s="11" t="s">
        <v>75</v>
      </c>
      <c r="BM142" s="125" t="s">
        <v>182</v>
      </c>
    </row>
    <row r="143" spans="1:65" s="2" customFormat="1" ht="29.25">
      <c r="A143" s="18"/>
      <c r="B143" s="19"/>
      <c r="C143" s="20"/>
      <c r="D143" s="127" t="s">
        <v>76</v>
      </c>
      <c r="E143" s="20"/>
      <c r="F143" s="128" t="s">
        <v>100</v>
      </c>
      <c r="G143" s="20"/>
      <c r="H143" s="20"/>
      <c r="I143" s="20"/>
      <c r="J143" s="20"/>
      <c r="K143" s="20"/>
      <c r="L143" s="21"/>
      <c r="M143" s="129"/>
      <c r="N143" s="130"/>
      <c r="O143" s="28"/>
      <c r="P143" s="28"/>
      <c r="Q143" s="28"/>
      <c r="R143" s="28"/>
      <c r="S143" s="28"/>
      <c r="T143" s="29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T143" s="11" t="s">
        <v>76</v>
      </c>
      <c r="AU143" s="11" t="s">
        <v>44</v>
      </c>
    </row>
    <row r="144" spans="1:65" s="8" customFormat="1">
      <c r="B144" s="131"/>
      <c r="C144" s="132"/>
      <c r="D144" s="127" t="s">
        <v>78</v>
      </c>
      <c r="E144" s="133" t="s">
        <v>0</v>
      </c>
      <c r="F144" s="134" t="s">
        <v>101</v>
      </c>
      <c r="G144" s="132"/>
      <c r="H144" s="135">
        <v>48.6</v>
      </c>
      <c r="I144" s="132"/>
      <c r="J144" s="132"/>
      <c r="K144" s="132"/>
      <c r="L144" s="136"/>
      <c r="M144" s="137"/>
      <c r="N144" s="138"/>
      <c r="O144" s="138"/>
      <c r="P144" s="138"/>
      <c r="Q144" s="138"/>
      <c r="R144" s="138"/>
      <c r="S144" s="138"/>
      <c r="T144" s="139"/>
      <c r="AT144" s="140" t="s">
        <v>78</v>
      </c>
      <c r="AU144" s="140" t="s">
        <v>44</v>
      </c>
      <c r="AV144" s="8" t="s">
        <v>44</v>
      </c>
      <c r="AW144" s="8" t="s">
        <v>16</v>
      </c>
      <c r="AX144" s="8" t="s">
        <v>43</v>
      </c>
      <c r="AY144" s="140" t="s">
        <v>70</v>
      </c>
    </row>
    <row r="145" spans="1:65" s="2" customFormat="1" ht="16.5" customHeight="1">
      <c r="A145" s="18"/>
      <c r="B145" s="19"/>
      <c r="C145" s="115" t="s">
        <v>83</v>
      </c>
      <c r="D145" s="115" t="s">
        <v>72</v>
      </c>
      <c r="E145" s="116" t="s">
        <v>103</v>
      </c>
      <c r="F145" s="117" t="s">
        <v>104</v>
      </c>
      <c r="G145" s="118" t="s">
        <v>87</v>
      </c>
      <c r="H145" s="119">
        <v>27</v>
      </c>
      <c r="I145" s="120"/>
      <c r="J145" s="120">
        <f>ROUND(I145*H145,2)</f>
        <v>0</v>
      </c>
      <c r="K145" s="117" t="s">
        <v>74</v>
      </c>
      <c r="L145" s="21"/>
      <c r="M145" s="121" t="s">
        <v>0</v>
      </c>
      <c r="N145" s="122" t="s">
        <v>24</v>
      </c>
      <c r="O145" s="123">
        <v>8.9999999999999993E-3</v>
      </c>
      <c r="P145" s="123">
        <f>O145*H145</f>
        <v>0.24299999999999999</v>
      </c>
      <c r="Q145" s="123">
        <v>0</v>
      </c>
      <c r="R145" s="123">
        <f>Q145*H145</f>
        <v>0</v>
      </c>
      <c r="S145" s="123">
        <v>0</v>
      </c>
      <c r="T145" s="124">
        <f>S145*H145</f>
        <v>0</v>
      </c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R145" s="125" t="s">
        <v>75</v>
      </c>
      <c r="AT145" s="125" t="s">
        <v>72</v>
      </c>
      <c r="AU145" s="125" t="s">
        <v>44</v>
      </c>
      <c r="AY145" s="11" t="s">
        <v>70</v>
      </c>
      <c r="BE145" s="126">
        <f>IF(N145="základní",J145,0)</f>
        <v>0</v>
      </c>
      <c r="BF145" s="126">
        <f>IF(N145="snížená",J145,0)</f>
        <v>0</v>
      </c>
      <c r="BG145" s="126">
        <f>IF(N145="zákl. přenesená",J145,0)</f>
        <v>0</v>
      </c>
      <c r="BH145" s="126">
        <f>IF(N145="sníž. přenesená",J145,0)</f>
        <v>0</v>
      </c>
      <c r="BI145" s="126">
        <f>IF(N145="nulová",J145,0)</f>
        <v>0</v>
      </c>
      <c r="BJ145" s="11" t="s">
        <v>43</v>
      </c>
      <c r="BK145" s="126">
        <f>ROUND(I145*H145,2)</f>
        <v>0</v>
      </c>
      <c r="BL145" s="11" t="s">
        <v>75</v>
      </c>
      <c r="BM145" s="125" t="s">
        <v>183</v>
      </c>
    </row>
    <row r="146" spans="1:65" s="2" customFormat="1" ht="19.5">
      <c r="A146" s="18"/>
      <c r="B146" s="19"/>
      <c r="C146" s="20"/>
      <c r="D146" s="127" t="s">
        <v>76</v>
      </c>
      <c r="E146" s="20"/>
      <c r="F146" s="128" t="s">
        <v>105</v>
      </c>
      <c r="G146" s="20"/>
      <c r="H146" s="20"/>
      <c r="I146" s="20"/>
      <c r="J146" s="20"/>
      <c r="K146" s="20"/>
      <c r="L146" s="21"/>
      <c r="M146" s="129"/>
      <c r="N146" s="130"/>
      <c r="O146" s="28"/>
      <c r="P146" s="28"/>
      <c r="Q146" s="28"/>
      <c r="R146" s="28"/>
      <c r="S146" s="28"/>
      <c r="T146" s="29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T146" s="11" t="s">
        <v>76</v>
      </c>
      <c r="AU146" s="11" t="s">
        <v>44</v>
      </c>
    </row>
    <row r="147" spans="1:65" s="8" customFormat="1">
      <c r="B147" s="131"/>
      <c r="C147" s="132"/>
      <c r="D147" s="127" t="s">
        <v>78</v>
      </c>
      <c r="E147" s="133" t="s">
        <v>0</v>
      </c>
      <c r="F147" s="134" t="s">
        <v>46</v>
      </c>
      <c r="G147" s="132"/>
      <c r="H147" s="135">
        <v>27</v>
      </c>
      <c r="I147" s="132"/>
      <c r="J147" s="132"/>
      <c r="K147" s="132"/>
      <c r="L147" s="136"/>
      <c r="M147" s="137"/>
      <c r="N147" s="138"/>
      <c r="O147" s="138"/>
      <c r="P147" s="138"/>
      <c r="Q147" s="138"/>
      <c r="R147" s="138"/>
      <c r="S147" s="138"/>
      <c r="T147" s="139"/>
      <c r="AT147" s="140" t="s">
        <v>78</v>
      </c>
      <c r="AU147" s="140" t="s">
        <v>44</v>
      </c>
      <c r="AV147" s="8" t="s">
        <v>44</v>
      </c>
      <c r="AW147" s="8" t="s">
        <v>16</v>
      </c>
      <c r="AX147" s="8" t="s">
        <v>43</v>
      </c>
      <c r="AY147" s="140" t="s">
        <v>70</v>
      </c>
    </row>
    <row r="148" spans="1:65" s="2" customFormat="1" ht="24.2" customHeight="1">
      <c r="A148" s="18"/>
      <c r="B148" s="19"/>
      <c r="C148" s="115" t="s">
        <v>84</v>
      </c>
      <c r="D148" s="115" t="s">
        <v>72</v>
      </c>
      <c r="E148" s="116" t="s">
        <v>153</v>
      </c>
      <c r="F148" s="117" t="s">
        <v>154</v>
      </c>
      <c r="G148" s="118" t="s">
        <v>87</v>
      </c>
      <c r="H148" s="119">
        <v>10</v>
      </c>
      <c r="I148" s="120"/>
      <c r="J148" s="120">
        <f>ROUND(I148*H148,2)</f>
        <v>0</v>
      </c>
      <c r="K148" s="117" t="s">
        <v>74</v>
      </c>
      <c r="L148" s="21"/>
      <c r="M148" s="121" t="s">
        <v>0</v>
      </c>
      <c r="N148" s="122" t="s">
        <v>24</v>
      </c>
      <c r="O148" s="123">
        <v>0.32800000000000001</v>
      </c>
      <c r="P148" s="123">
        <f>O148*H148</f>
        <v>3.2800000000000002</v>
      </c>
      <c r="Q148" s="123">
        <v>0</v>
      </c>
      <c r="R148" s="123">
        <f>Q148*H148</f>
        <v>0</v>
      </c>
      <c r="S148" s="123">
        <v>0</v>
      </c>
      <c r="T148" s="124">
        <f>S148*H148</f>
        <v>0</v>
      </c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R148" s="125" t="s">
        <v>75</v>
      </c>
      <c r="AT148" s="125" t="s">
        <v>72</v>
      </c>
      <c r="AU148" s="125" t="s">
        <v>44</v>
      </c>
      <c r="AY148" s="11" t="s">
        <v>70</v>
      </c>
      <c r="BE148" s="126">
        <f>IF(N148="základní",J148,0)</f>
        <v>0</v>
      </c>
      <c r="BF148" s="126">
        <f>IF(N148="snížená",J148,0)</f>
        <v>0</v>
      </c>
      <c r="BG148" s="126">
        <f>IF(N148="zákl. přenesená",J148,0)</f>
        <v>0</v>
      </c>
      <c r="BH148" s="126">
        <f>IF(N148="sníž. přenesená",J148,0)</f>
        <v>0</v>
      </c>
      <c r="BI148" s="126">
        <f>IF(N148="nulová",J148,0)</f>
        <v>0</v>
      </c>
      <c r="BJ148" s="11" t="s">
        <v>43</v>
      </c>
      <c r="BK148" s="126">
        <f>ROUND(I148*H148,2)</f>
        <v>0</v>
      </c>
      <c r="BL148" s="11" t="s">
        <v>75</v>
      </c>
      <c r="BM148" s="125" t="s">
        <v>184</v>
      </c>
    </row>
    <row r="149" spans="1:65" s="2" customFormat="1" ht="29.25">
      <c r="A149" s="18"/>
      <c r="B149" s="19"/>
      <c r="C149" s="20"/>
      <c r="D149" s="127" t="s">
        <v>76</v>
      </c>
      <c r="E149" s="20"/>
      <c r="F149" s="128" t="s">
        <v>155</v>
      </c>
      <c r="G149" s="20"/>
      <c r="H149" s="20"/>
      <c r="I149" s="20"/>
      <c r="J149" s="20"/>
      <c r="K149" s="20"/>
      <c r="L149" s="21"/>
      <c r="M149" s="129"/>
      <c r="N149" s="130"/>
      <c r="O149" s="28"/>
      <c r="P149" s="28"/>
      <c r="Q149" s="28"/>
      <c r="R149" s="28"/>
      <c r="S149" s="28"/>
      <c r="T149" s="29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T149" s="11" t="s">
        <v>76</v>
      </c>
      <c r="AU149" s="11" t="s">
        <v>44</v>
      </c>
    </row>
    <row r="150" spans="1:65" s="8" customFormat="1">
      <c r="B150" s="131"/>
      <c r="C150" s="132"/>
      <c r="D150" s="127" t="s">
        <v>78</v>
      </c>
      <c r="E150" s="133" t="s">
        <v>0</v>
      </c>
      <c r="F150" s="134" t="s">
        <v>79</v>
      </c>
      <c r="G150" s="132"/>
      <c r="H150" s="135">
        <v>10</v>
      </c>
      <c r="I150" s="132"/>
      <c r="J150" s="132"/>
      <c r="K150" s="132"/>
      <c r="L150" s="136"/>
      <c r="M150" s="137"/>
      <c r="N150" s="138"/>
      <c r="O150" s="138"/>
      <c r="P150" s="138"/>
      <c r="Q150" s="138"/>
      <c r="R150" s="138"/>
      <c r="S150" s="138"/>
      <c r="T150" s="139"/>
      <c r="AT150" s="140" t="s">
        <v>78</v>
      </c>
      <c r="AU150" s="140" t="s">
        <v>44</v>
      </c>
      <c r="AV150" s="8" t="s">
        <v>44</v>
      </c>
      <c r="AW150" s="8" t="s">
        <v>16</v>
      </c>
      <c r="AX150" s="8" t="s">
        <v>43</v>
      </c>
      <c r="AY150" s="140" t="s">
        <v>70</v>
      </c>
    </row>
    <row r="151" spans="1:65" s="2" customFormat="1" ht="16.5" customHeight="1">
      <c r="A151" s="18"/>
      <c r="B151" s="19"/>
      <c r="C151" s="160" t="s">
        <v>86</v>
      </c>
      <c r="D151" s="160" t="s">
        <v>124</v>
      </c>
      <c r="E151" s="161" t="s">
        <v>159</v>
      </c>
      <c r="F151" s="162" t="s">
        <v>160</v>
      </c>
      <c r="G151" s="163" t="s">
        <v>99</v>
      </c>
      <c r="H151" s="164">
        <v>35</v>
      </c>
      <c r="I151" s="165"/>
      <c r="J151" s="165">
        <f>ROUND(I151*H151,2)</f>
        <v>0</v>
      </c>
      <c r="K151" s="162" t="s">
        <v>74</v>
      </c>
      <c r="L151" s="166"/>
      <c r="M151" s="167" t="s">
        <v>0</v>
      </c>
      <c r="N151" s="168" t="s">
        <v>24</v>
      </c>
      <c r="O151" s="123">
        <v>0</v>
      </c>
      <c r="P151" s="123">
        <f>O151*H151</f>
        <v>0</v>
      </c>
      <c r="Q151" s="123">
        <v>1</v>
      </c>
      <c r="R151" s="123">
        <f>Q151*H151</f>
        <v>35</v>
      </c>
      <c r="S151" s="123">
        <v>0</v>
      </c>
      <c r="T151" s="124">
        <f>S151*H151</f>
        <v>0</v>
      </c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R151" s="125" t="s">
        <v>84</v>
      </c>
      <c r="AT151" s="125" t="s">
        <v>124</v>
      </c>
      <c r="AU151" s="125" t="s">
        <v>44</v>
      </c>
      <c r="AY151" s="11" t="s">
        <v>70</v>
      </c>
      <c r="BE151" s="126">
        <f>IF(N151="základní",J151,0)</f>
        <v>0</v>
      </c>
      <c r="BF151" s="126">
        <f>IF(N151="snížená",J151,0)</f>
        <v>0</v>
      </c>
      <c r="BG151" s="126">
        <f>IF(N151="zákl. přenesená",J151,0)</f>
        <v>0</v>
      </c>
      <c r="BH151" s="126">
        <f>IF(N151="sníž. přenesená",J151,0)</f>
        <v>0</v>
      </c>
      <c r="BI151" s="126">
        <f>IF(N151="nulová",J151,0)</f>
        <v>0</v>
      </c>
      <c r="BJ151" s="11" t="s">
        <v>43</v>
      </c>
      <c r="BK151" s="126">
        <f>ROUND(I151*H151,2)</f>
        <v>0</v>
      </c>
      <c r="BL151" s="11" t="s">
        <v>75</v>
      </c>
      <c r="BM151" s="125" t="s">
        <v>185</v>
      </c>
    </row>
    <row r="152" spans="1:65" s="2" customFormat="1">
      <c r="A152" s="18"/>
      <c r="B152" s="19"/>
      <c r="C152" s="20"/>
      <c r="D152" s="127" t="s">
        <v>76</v>
      </c>
      <c r="E152" s="20"/>
      <c r="F152" s="128" t="s">
        <v>160</v>
      </c>
      <c r="G152" s="20"/>
      <c r="H152" s="20"/>
      <c r="I152" s="20"/>
      <c r="J152" s="20"/>
      <c r="K152" s="20"/>
      <c r="L152" s="21"/>
      <c r="M152" s="129"/>
      <c r="N152" s="130"/>
      <c r="O152" s="28"/>
      <c r="P152" s="28"/>
      <c r="Q152" s="28"/>
      <c r="R152" s="28"/>
      <c r="S152" s="28"/>
      <c r="T152" s="29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T152" s="11" t="s">
        <v>76</v>
      </c>
      <c r="AU152" s="11" t="s">
        <v>44</v>
      </c>
    </row>
    <row r="153" spans="1:65" s="8" customFormat="1">
      <c r="B153" s="131"/>
      <c r="C153" s="132"/>
      <c r="D153" s="127" t="s">
        <v>78</v>
      </c>
      <c r="E153" s="133" t="s">
        <v>0</v>
      </c>
      <c r="F153" s="134" t="s">
        <v>186</v>
      </c>
      <c r="G153" s="132"/>
      <c r="H153" s="135">
        <v>35</v>
      </c>
      <c r="I153" s="132"/>
      <c r="J153" s="132"/>
      <c r="K153" s="132"/>
      <c r="L153" s="136"/>
      <c r="M153" s="137"/>
      <c r="N153" s="138"/>
      <c r="O153" s="138"/>
      <c r="P153" s="138"/>
      <c r="Q153" s="138"/>
      <c r="R153" s="138"/>
      <c r="S153" s="138"/>
      <c r="T153" s="139"/>
      <c r="AT153" s="140" t="s">
        <v>78</v>
      </c>
      <c r="AU153" s="140" t="s">
        <v>44</v>
      </c>
      <c r="AV153" s="8" t="s">
        <v>44</v>
      </c>
      <c r="AW153" s="8" t="s">
        <v>16</v>
      </c>
      <c r="AX153" s="8" t="s">
        <v>43</v>
      </c>
      <c r="AY153" s="140" t="s">
        <v>70</v>
      </c>
    </row>
    <row r="154" spans="1:65" s="2" customFormat="1" ht="24.2" customHeight="1">
      <c r="A154" s="18"/>
      <c r="B154" s="19"/>
      <c r="C154" s="115" t="s">
        <v>79</v>
      </c>
      <c r="D154" s="115" t="s">
        <v>72</v>
      </c>
      <c r="E154" s="116" t="s">
        <v>156</v>
      </c>
      <c r="F154" s="117" t="s">
        <v>157</v>
      </c>
      <c r="G154" s="118" t="s">
        <v>87</v>
      </c>
      <c r="H154" s="119">
        <v>7.5</v>
      </c>
      <c r="I154" s="120"/>
      <c r="J154" s="120">
        <f>ROUND(I154*H154,2)</f>
        <v>0</v>
      </c>
      <c r="K154" s="117" t="s">
        <v>74</v>
      </c>
      <c r="L154" s="21"/>
      <c r="M154" s="121" t="s">
        <v>0</v>
      </c>
      <c r="N154" s="122" t="s">
        <v>24</v>
      </c>
      <c r="O154" s="123">
        <v>0.435</v>
      </c>
      <c r="P154" s="123">
        <f>O154*H154</f>
        <v>3.2625000000000002</v>
      </c>
      <c r="Q154" s="123">
        <v>0</v>
      </c>
      <c r="R154" s="123">
        <f>Q154*H154</f>
        <v>0</v>
      </c>
      <c r="S154" s="123">
        <v>0</v>
      </c>
      <c r="T154" s="124">
        <f>S154*H154</f>
        <v>0</v>
      </c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R154" s="125" t="s">
        <v>75</v>
      </c>
      <c r="AT154" s="125" t="s">
        <v>72</v>
      </c>
      <c r="AU154" s="125" t="s">
        <v>44</v>
      </c>
      <c r="AY154" s="11" t="s">
        <v>70</v>
      </c>
      <c r="BE154" s="126">
        <f>IF(N154="základní",J154,0)</f>
        <v>0</v>
      </c>
      <c r="BF154" s="126">
        <f>IF(N154="snížená",J154,0)</f>
        <v>0</v>
      </c>
      <c r="BG154" s="126">
        <f>IF(N154="zákl. přenesená",J154,0)</f>
        <v>0</v>
      </c>
      <c r="BH154" s="126">
        <f>IF(N154="sníž. přenesená",J154,0)</f>
        <v>0</v>
      </c>
      <c r="BI154" s="126">
        <f>IF(N154="nulová",J154,0)</f>
        <v>0</v>
      </c>
      <c r="BJ154" s="11" t="s">
        <v>43</v>
      </c>
      <c r="BK154" s="126">
        <f>ROUND(I154*H154,2)</f>
        <v>0</v>
      </c>
      <c r="BL154" s="11" t="s">
        <v>75</v>
      </c>
      <c r="BM154" s="125" t="s">
        <v>187</v>
      </c>
    </row>
    <row r="155" spans="1:65" s="2" customFormat="1" ht="39">
      <c r="A155" s="18"/>
      <c r="B155" s="19"/>
      <c r="C155" s="20"/>
      <c r="D155" s="127" t="s">
        <v>76</v>
      </c>
      <c r="E155" s="20"/>
      <c r="F155" s="128" t="s">
        <v>158</v>
      </c>
      <c r="G155" s="20"/>
      <c r="H155" s="20"/>
      <c r="I155" s="20"/>
      <c r="J155" s="20"/>
      <c r="K155" s="20"/>
      <c r="L155" s="21"/>
      <c r="M155" s="129"/>
      <c r="N155" s="130"/>
      <c r="O155" s="28"/>
      <c r="P155" s="28"/>
      <c r="Q155" s="28"/>
      <c r="R155" s="28"/>
      <c r="S155" s="28"/>
      <c r="T155" s="29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T155" s="11" t="s">
        <v>76</v>
      </c>
      <c r="AU155" s="11" t="s">
        <v>44</v>
      </c>
    </row>
    <row r="156" spans="1:65" s="8" customFormat="1">
      <c r="B156" s="131"/>
      <c r="C156" s="132"/>
      <c r="D156" s="127" t="s">
        <v>78</v>
      </c>
      <c r="E156" s="133" t="s">
        <v>0</v>
      </c>
      <c r="F156" s="134" t="s">
        <v>188</v>
      </c>
      <c r="G156" s="132"/>
      <c r="H156" s="135">
        <v>7.5</v>
      </c>
      <c r="I156" s="132"/>
      <c r="J156" s="132"/>
      <c r="K156" s="132"/>
      <c r="L156" s="136"/>
      <c r="M156" s="137"/>
      <c r="N156" s="138"/>
      <c r="O156" s="138"/>
      <c r="P156" s="138"/>
      <c r="Q156" s="138"/>
      <c r="R156" s="138"/>
      <c r="S156" s="138"/>
      <c r="T156" s="139"/>
      <c r="AT156" s="140" t="s">
        <v>78</v>
      </c>
      <c r="AU156" s="140" t="s">
        <v>44</v>
      </c>
      <c r="AV156" s="8" t="s">
        <v>44</v>
      </c>
      <c r="AW156" s="8" t="s">
        <v>16</v>
      </c>
      <c r="AX156" s="8" t="s">
        <v>43</v>
      </c>
      <c r="AY156" s="140" t="s">
        <v>70</v>
      </c>
    </row>
    <row r="157" spans="1:65" s="2" customFormat="1" ht="24.2" customHeight="1">
      <c r="A157" s="18"/>
      <c r="B157" s="19"/>
      <c r="C157" s="115" t="s">
        <v>88</v>
      </c>
      <c r="D157" s="115" t="s">
        <v>72</v>
      </c>
      <c r="E157" s="116" t="s">
        <v>161</v>
      </c>
      <c r="F157" s="117" t="s">
        <v>162</v>
      </c>
      <c r="G157" s="118" t="s">
        <v>73</v>
      </c>
      <c r="H157" s="119">
        <v>10</v>
      </c>
      <c r="I157" s="120"/>
      <c r="J157" s="120">
        <f>ROUND(I157*H157,2)</f>
        <v>0</v>
      </c>
      <c r="K157" s="117" t="s">
        <v>74</v>
      </c>
      <c r="L157" s="21"/>
      <c r="M157" s="121" t="s">
        <v>0</v>
      </c>
      <c r="N157" s="122" t="s">
        <v>24</v>
      </c>
      <c r="O157" s="123">
        <v>7.0000000000000001E-3</v>
      </c>
      <c r="P157" s="123">
        <f>O157*H157</f>
        <v>7.0000000000000007E-2</v>
      </c>
      <c r="Q157" s="123">
        <v>0</v>
      </c>
      <c r="R157" s="123">
        <f>Q157*H157</f>
        <v>0</v>
      </c>
      <c r="S157" s="123">
        <v>0</v>
      </c>
      <c r="T157" s="124">
        <f>S157*H157</f>
        <v>0</v>
      </c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R157" s="125" t="s">
        <v>75</v>
      </c>
      <c r="AT157" s="125" t="s">
        <v>72</v>
      </c>
      <c r="AU157" s="125" t="s">
        <v>44</v>
      </c>
      <c r="AY157" s="11" t="s">
        <v>70</v>
      </c>
      <c r="BE157" s="126">
        <f>IF(N157="základní",J157,0)</f>
        <v>0</v>
      </c>
      <c r="BF157" s="126">
        <f>IF(N157="snížená",J157,0)</f>
        <v>0</v>
      </c>
      <c r="BG157" s="126">
        <f>IF(N157="zákl. přenesená",J157,0)</f>
        <v>0</v>
      </c>
      <c r="BH157" s="126">
        <f>IF(N157="sníž. přenesená",J157,0)</f>
        <v>0</v>
      </c>
      <c r="BI157" s="126">
        <f>IF(N157="nulová",J157,0)</f>
        <v>0</v>
      </c>
      <c r="BJ157" s="11" t="s">
        <v>43</v>
      </c>
      <c r="BK157" s="126">
        <f>ROUND(I157*H157,2)</f>
        <v>0</v>
      </c>
      <c r="BL157" s="11" t="s">
        <v>75</v>
      </c>
      <c r="BM157" s="125" t="s">
        <v>189</v>
      </c>
    </row>
    <row r="158" spans="1:65" s="2" customFormat="1" ht="19.5">
      <c r="A158" s="18"/>
      <c r="B158" s="19"/>
      <c r="C158" s="20"/>
      <c r="D158" s="127" t="s">
        <v>76</v>
      </c>
      <c r="E158" s="20"/>
      <c r="F158" s="128" t="s">
        <v>163</v>
      </c>
      <c r="G158" s="20"/>
      <c r="H158" s="20"/>
      <c r="I158" s="20"/>
      <c r="J158" s="20"/>
      <c r="K158" s="20"/>
      <c r="L158" s="21"/>
      <c r="M158" s="129"/>
      <c r="N158" s="130"/>
      <c r="O158" s="28"/>
      <c r="P158" s="28"/>
      <c r="Q158" s="28"/>
      <c r="R158" s="28"/>
      <c r="S158" s="28"/>
      <c r="T158" s="29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T158" s="11" t="s">
        <v>76</v>
      </c>
      <c r="AU158" s="11" t="s">
        <v>44</v>
      </c>
    </row>
    <row r="159" spans="1:65" s="2" customFormat="1" ht="16.5" customHeight="1">
      <c r="A159" s="18"/>
      <c r="B159" s="19"/>
      <c r="C159" s="160" t="s">
        <v>92</v>
      </c>
      <c r="D159" s="160" t="s">
        <v>124</v>
      </c>
      <c r="E159" s="161" t="s">
        <v>164</v>
      </c>
      <c r="F159" s="162" t="s">
        <v>165</v>
      </c>
      <c r="G159" s="163" t="s">
        <v>166</v>
      </c>
      <c r="H159" s="164">
        <v>5.0000000000000001E-3</v>
      </c>
      <c r="I159" s="165"/>
      <c r="J159" s="165">
        <f>ROUND(I159*H159,2)</f>
        <v>0</v>
      </c>
      <c r="K159" s="162" t="s">
        <v>74</v>
      </c>
      <c r="L159" s="166"/>
      <c r="M159" s="167" t="s">
        <v>0</v>
      </c>
      <c r="N159" s="168" t="s">
        <v>24</v>
      </c>
      <c r="O159" s="123">
        <v>0</v>
      </c>
      <c r="P159" s="123">
        <f>O159*H159</f>
        <v>0</v>
      </c>
      <c r="Q159" s="123">
        <v>1E-3</v>
      </c>
      <c r="R159" s="123">
        <f>Q159*H159</f>
        <v>5.0000000000000004E-6</v>
      </c>
      <c r="S159" s="123">
        <v>0</v>
      </c>
      <c r="T159" s="124">
        <f>S159*H159</f>
        <v>0</v>
      </c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R159" s="125" t="s">
        <v>84</v>
      </c>
      <c r="AT159" s="125" t="s">
        <v>124</v>
      </c>
      <c r="AU159" s="125" t="s">
        <v>44</v>
      </c>
      <c r="AY159" s="11" t="s">
        <v>70</v>
      </c>
      <c r="BE159" s="126">
        <f>IF(N159="základní",J159,0)</f>
        <v>0</v>
      </c>
      <c r="BF159" s="126">
        <f>IF(N159="snížená",J159,0)</f>
        <v>0</v>
      </c>
      <c r="BG159" s="126">
        <f>IF(N159="zákl. přenesená",J159,0)</f>
        <v>0</v>
      </c>
      <c r="BH159" s="126">
        <f>IF(N159="sníž. přenesená",J159,0)</f>
        <v>0</v>
      </c>
      <c r="BI159" s="126">
        <f>IF(N159="nulová",J159,0)</f>
        <v>0</v>
      </c>
      <c r="BJ159" s="11" t="s">
        <v>43</v>
      </c>
      <c r="BK159" s="126">
        <f>ROUND(I159*H159,2)</f>
        <v>0</v>
      </c>
      <c r="BL159" s="11" t="s">
        <v>75</v>
      </c>
      <c r="BM159" s="125" t="s">
        <v>190</v>
      </c>
    </row>
    <row r="160" spans="1:65" s="2" customFormat="1">
      <c r="A160" s="18"/>
      <c r="B160" s="19"/>
      <c r="C160" s="20"/>
      <c r="D160" s="127" t="s">
        <v>76</v>
      </c>
      <c r="E160" s="20"/>
      <c r="F160" s="128" t="s">
        <v>165</v>
      </c>
      <c r="G160" s="20"/>
      <c r="H160" s="20"/>
      <c r="I160" s="20"/>
      <c r="J160" s="20"/>
      <c r="K160" s="20"/>
      <c r="L160" s="21"/>
      <c r="M160" s="129"/>
      <c r="N160" s="130"/>
      <c r="O160" s="28"/>
      <c r="P160" s="28"/>
      <c r="Q160" s="28"/>
      <c r="R160" s="28"/>
      <c r="S160" s="28"/>
      <c r="T160" s="29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T160" s="11" t="s">
        <v>76</v>
      </c>
      <c r="AU160" s="11" t="s">
        <v>44</v>
      </c>
    </row>
    <row r="161" spans="1:65" s="8" customFormat="1">
      <c r="B161" s="131"/>
      <c r="C161" s="132"/>
      <c r="D161" s="127" t="s">
        <v>78</v>
      </c>
      <c r="E161" s="133" t="s">
        <v>0</v>
      </c>
      <c r="F161" s="134" t="s">
        <v>191</v>
      </c>
      <c r="G161" s="132"/>
      <c r="H161" s="135">
        <v>0.25</v>
      </c>
      <c r="I161" s="132"/>
      <c r="J161" s="132"/>
      <c r="K161" s="132"/>
      <c r="L161" s="136"/>
      <c r="M161" s="137"/>
      <c r="N161" s="138"/>
      <c r="O161" s="138"/>
      <c r="P161" s="138"/>
      <c r="Q161" s="138"/>
      <c r="R161" s="138"/>
      <c r="S161" s="138"/>
      <c r="T161" s="139"/>
      <c r="AT161" s="140" t="s">
        <v>78</v>
      </c>
      <c r="AU161" s="140" t="s">
        <v>44</v>
      </c>
      <c r="AV161" s="8" t="s">
        <v>44</v>
      </c>
      <c r="AW161" s="8" t="s">
        <v>16</v>
      </c>
      <c r="AX161" s="8" t="s">
        <v>43</v>
      </c>
      <c r="AY161" s="140" t="s">
        <v>70</v>
      </c>
    </row>
    <row r="162" spans="1:65" s="8" customFormat="1">
      <c r="B162" s="131"/>
      <c r="C162" s="132"/>
      <c r="D162" s="127" t="s">
        <v>78</v>
      </c>
      <c r="E162" s="132"/>
      <c r="F162" s="134" t="s">
        <v>192</v>
      </c>
      <c r="G162" s="132"/>
      <c r="H162" s="135">
        <v>5.0000000000000001E-3</v>
      </c>
      <c r="I162" s="132"/>
      <c r="J162" s="132"/>
      <c r="K162" s="132"/>
      <c r="L162" s="136"/>
      <c r="M162" s="137"/>
      <c r="N162" s="138"/>
      <c r="O162" s="138"/>
      <c r="P162" s="138"/>
      <c r="Q162" s="138"/>
      <c r="R162" s="138"/>
      <c r="S162" s="138"/>
      <c r="T162" s="139"/>
      <c r="AT162" s="140" t="s">
        <v>78</v>
      </c>
      <c r="AU162" s="140" t="s">
        <v>44</v>
      </c>
      <c r="AV162" s="8" t="s">
        <v>44</v>
      </c>
      <c r="AW162" s="8" t="s">
        <v>1</v>
      </c>
      <c r="AX162" s="8" t="s">
        <v>43</v>
      </c>
      <c r="AY162" s="140" t="s">
        <v>70</v>
      </c>
    </row>
    <row r="163" spans="1:65" s="7" customFormat="1" ht="22.9" customHeight="1">
      <c r="B163" s="100"/>
      <c r="C163" s="101"/>
      <c r="D163" s="102" t="s">
        <v>41</v>
      </c>
      <c r="E163" s="113" t="s">
        <v>44</v>
      </c>
      <c r="F163" s="113" t="s">
        <v>193</v>
      </c>
      <c r="G163" s="101"/>
      <c r="H163" s="101"/>
      <c r="I163" s="101"/>
      <c r="J163" s="114">
        <f>BK163</f>
        <v>0</v>
      </c>
      <c r="K163" s="101"/>
      <c r="L163" s="105"/>
      <c r="M163" s="106"/>
      <c r="N163" s="107"/>
      <c r="O163" s="107"/>
      <c r="P163" s="108">
        <f>SUM(P164:P166)</f>
        <v>1.4183999999999999</v>
      </c>
      <c r="Q163" s="107"/>
      <c r="R163" s="108">
        <f>SUM(R164:R166)</f>
        <v>2.8512</v>
      </c>
      <c r="S163" s="107"/>
      <c r="T163" s="109">
        <f>SUM(T164:T166)</f>
        <v>0</v>
      </c>
      <c r="AR163" s="110" t="s">
        <v>43</v>
      </c>
      <c r="AT163" s="111" t="s">
        <v>41</v>
      </c>
      <c r="AU163" s="111" t="s">
        <v>43</v>
      </c>
      <c r="AY163" s="110" t="s">
        <v>70</v>
      </c>
      <c r="BK163" s="112">
        <f>SUM(BK164:BK166)</f>
        <v>0</v>
      </c>
    </row>
    <row r="164" spans="1:65" s="2" customFormat="1" ht="24.2" customHeight="1">
      <c r="A164" s="18"/>
      <c r="B164" s="19"/>
      <c r="C164" s="115" t="s">
        <v>96</v>
      </c>
      <c r="D164" s="115" t="s">
        <v>72</v>
      </c>
      <c r="E164" s="116" t="s">
        <v>194</v>
      </c>
      <c r="F164" s="117" t="s">
        <v>195</v>
      </c>
      <c r="G164" s="118" t="s">
        <v>87</v>
      </c>
      <c r="H164" s="119">
        <v>1.44</v>
      </c>
      <c r="I164" s="120"/>
      <c r="J164" s="120">
        <f>ROUND(I164*H164,2)</f>
        <v>0</v>
      </c>
      <c r="K164" s="117" t="s">
        <v>74</v>
      </c>
      <c r="L164" s="21"/>
      <c r="M164" s="121" t="s">
        <v>0</v>
      </c>
      <c r="N164" s="122" t="s">
        <v>24</v>
      </c>
      <c r="O164" s="123">
        <v>0.98499999999999999</v>
      </c>
      <c r="P164" s="123">
        <f>O164*H164</f>
        <v>1.4183999999999999</v>
      </c>
      <c r="Q164" s="123">
        <v>1.98</v>
      </c>
      <c r="R164" s="123">
        <f>Q164*H164</f>
        <v>2.8512</v>
      </c>
      <c r="S164" s="123">
        <v>0</v>
      </c>
      <c r="T164" s="124">
        <f>S164*H164</f>
        <v>0</v>
      </c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R164" s="125" t="s">
        <v>75</v>
      </c>
      <c r="AT164" s="125" t="s">
        <v>72</v>
      </c>
      <c r="AU164" s="125" t="s">
        <v>44</v>
      </c>
      <c r="AY164" s="11" t="s">
        <v>70</v>
      </c>
      <c r="BE164" s="126">
        <f>IF(N164="základní",J164,0)</f>
        <v>0</v>
      </c>
      <c r="BF164" s="126">
        <f>IF(N164="snížená",J164,0)</f>
        <v>0</v>
      </c>
      <c r="BG164" s="126">
        <f>IF(N164="zákl. přenesená",J164,0)</f>
        <v>0</v>
      </c>
      <c r="BH164" s="126">
        <f>IF(N164="sníž. přenesená",J164,0)</f>
        <v>0</v>
      </c>
      <c r="BI164" s="126">
        <f>IF(N164="nulová",J164,0)</f>
        <v>0</v>
      </c>
      <c r="BJ164" s="11" t="s">
        <v>43</v>
      </c>
      <c r="BK164" s="126">
        <f>ROUND(I164*H164,2)</f>
        <v>0</v>
      </c>
      <c r="BL164" s="11" t="s">
        <v>75</v>
      </c>
      <c r="BM164" s="125" t="s">
        <v>196</v>
      </c>
    </row>
    <row r="165" spans="1:65" s="2" customFormat="1" ht="19.5">
      <c r="A165" s="18"/>
      <c r="B165" s="19"/>
      <c r="C165" s="20"/>
      <c r="D165" s="127" t="s">
        <v>76</v>
      </c>
      <c r="E165" s="20"/>
      <c r="F165" s="128" t="s">
        <v>197</v>
      </c>
      <c r="G165" s="20"/>
      <c r="H165" s="20"/>
      <c r="I165" s="20"/>
      <c r="J165" s="20"/>
      <c r="K165" s="20"/>
      <c r="L165" s="21"/>
      <c r="M165" s="129"/>
      <c r="N165" s="130"/>
      <c r="O165" s="28"/>
      <c r="P165" s="28"/>
      <c r="Q165" s="28"/>
      <c r="R165" s="28"/>
      <c r="S165" s="28"/>
      <c r="T165" s="29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T165" s="11" t="s">
        <v>76</v>
      </c>
      <c r="AU165" s="11" t="s">
        <v>44</v>
      </c>
    </row>
    <row r="166" spans="1:65" s="8" customFormat="1">
      <c r="B166" s="131"/>
      <c r="C166" s="132"/>
      <c r="D166" s="127" t="s">
        <v>78</v>
      </c>
      <c r="E166" s="133" t="s">
        <v>0</v>
      </c>
      <c r="F166" s="134" t="s">
        <v>198</v>
      </c>
      <c r="G166" s="132"/>
      <c r="H166" s="135">
        <v>1.44</v>
      </c>
      <c r="I166" s="132"/>
      <c r="J166" s="132"/>
      <c r="K166" s="132"/>
      <c r="L166" s="136"/>
      <c r="M166" s="137"/>
      <c r="N166" s="138"/>
      <c r="O166" s="138"/>
      <c r="P166" s="138"/>
      <c r="Q166" s="138"/>
      <c r="R166" s="138"/>
      <c r="S166" s="138"/>
      <c r="T166" s="139"/>
      <c r="AT166" s="140" t="s">
        <v>78</v>
      </c>
      <c r="AU166" s="140" t="s">
        <v>44</v>
      </c>
      <c r="AV166" s="8" t="s">
        <v>44</v>
      </c>
      <c r="AW166" s="8" t="s">
        <v>16</v>
      </c>
      <c r="AX166" s="8" t="s">
        <v>43</v>
      </c>
      <c r="AY166" s="140" t="s">
        <v>70</v>
      </c>
    </row>
    <row r="167" spans="1:65" s="7" customFormat="1" ht="22.9" customHeight="1">
      <c r="B167" s="100"/>
      <c r="C167" s="101"/>
      <c r="D167" s="102" t="s">
        <v>41</v>
      </c>
      <c r="E167" s="113" t="s">
        <v>75</v>
      </c>
      <c r="F167" s="113" t="s">
        <v>167</v>
      </c>
      <c r="G167" s="101"/>
      <c r="H167" s="101"/>
      <c r="I167" s="101"/>
      <c r="J167" s="114">
        <f>BK167</f>
        <v>0</v>
      </c>
      <c r="K167" s="101"/>
      <c r="L167" s="105"/>
      <c r="M167" s="106"/>
      <c r="N167" s="107"/>
      <c r="O167" s="107"/>
      <c r="P167" s="108">
        <f>SUM(P168:P172)</f>
        <v>3.4249499999999999</v>
      </c>
      <c r="Q167" s="107"/>
      <c r="R167" s="108">
        <f>SUM(R168:R172)</f>
        <v>3.9706170000000003</v>
      </c>
      <c r="S167" s="107"/>
      <c r="T167" s="109">
        <f>SUM(T168:T172)</f>
        <v>0</v>
      </c>
      <c r="AR167" s="110" t="s">
        <v>43</v>
      </c>
      <c r="AT167" s="111" t="s">
        <v>41</v>
      </c>
      <c r="AU167" s="111" t="s">
        <v>43</v>
      </c>
      <c r="AY167" s="110" t="s">
        <v>70</v>
      </c>
      <c r="BK167" s="112">
        <f>SUM(BK168:BK172)</f>
        <v>0</v>
      </c>
    </row>
    <row r="168" spans="1:65" s="2" customFormat="1" ht="16.5" customHeight="1">
      <c r="A168" s="18"/>
      <c r="B168" s="19"/>
      <c r="C168" s="115" t="s">
        <v>102</v>
      </c>
      <c r="D168" s="115" t="s">
        <v>72</v>
      </c>
      <c r="E168" s="116" t="s">
        <v>168</v>
      </c>
      <c r="F168" s="117" t="s">
        <v>169</v>
      </c>
      <c r="G168" s="118" t="s">
        <v>87</v>
      </c>
      <c r="H168" s="119">
        <v>2.1</v>
      </c>
      <c r="I168" s="120"/>
      <c r="J168" s="120">
        <f>ROUND(I168*H168,2)</f>
        <v>0</v>
      </c>
      <c r="K168" s="117" t="s">
        <v>74</v>
      </c>
      <c r="L168" s="21"/>
      <c r="M168" s="121" t="s">
        <v>0</v>
      </c>
      <c r="N168" s="122" t="s">
        <v>24</v>
      </c>
      <c r="O168" s="123">
        <v>1.3169999999999999</v>
      </c>
      <c r="P168" s="123">
        <f>O168*H168</f>
        <v>2.7656999999999998</v>
      </c>
      <c r="Q168" s="123">
        <v>1.8907700000000001</v>
      </c>
      <c r="R168" s="123">
        <f>Q168*H168</f>
        <v>3.9706170000000003</v>
      </c>
      <c r="S168" s="123">
        <v>0</v>
      </c>
      <c r="T168" s="124">
        <f>S168*H168</f>
        <v>0</v>
      </c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R168" s="125" t="s">
        <v>75</v>
      </c>
      <c r="AT168" s="125" t="s">
        <v>72</v>
      </c>
      <c r="AU168" s="125" t="s">
        <v>44</v>
      </c>
      <c r="AY168" s="11" t="s">
        <v>70</v>
      </c>
      <c r="BE168" s="126">
        <f>IF(N168="základní",J168,0)</f>
        <v>0</v>
      </c>
      <c r="BF168" s="126">
        <f>IF(N168="snížená",J168,0)</f>
        <v>0</v>
      </c>
      <c r="BG168" s="126">
        <f>IF(N168="zákl. přenesená",J168,0)</f>
        <v>0</v>
      </c>
      <c r="BH168" s="126">
        <f>IF(N168="sníž. přenesená",J168,0)</f>
        <v>0</v>
      </c>
      <c r="BI168" s="126">
        <f>IF(N168="nulová",J168,0)</f>
        <v>0</v>
      </c>
      <c r="BJ168" s="11" t="s">
        <v>43</v>
      </c>
      <c r="BK168" s="126">
        <f>ROUND(I168*H168,2)</f>
        <v>0</v>
      </c>
      <c r="BL168" s="11" t="s">
        <v>75</v>
      </c>
      <c r="BM168" s="125" t="s">
        <v>199</v>
      </c>
    </row>
    <row r="169" spans="1:65" s="2" customFormat="1" ht="19.5">
      <c r="A169" s="18"/>
      <c r="B169" s="19"/>
      <c r="C169" s="20"/>
      <c r="D169" s="127" t="s">
        <v>76</v>
      </c>
      <c r="E169" s="20"/>
      <c r="F169" s="128" t="s">
        <v>170</v>
      </c>
      <c r="G169" s="20"/>
      <c r="H169" s="20"/>
      <c r="I169" s="20"/>
      <c r="J169" s="20"/>
      <c r="K169" s="20"/>
      <c r="L169" s="21"/>
      <c r="M169" s="129"/>
      <c r="N169" s="130"/>
      <c r="O169" s="28"/>
      <c r="P169" s="28"/>
      <c r="Q169" s="28"/>
      <c r="R169" s="28"/>
      <c r="S169" s="28"/>
      <c r="T169" s="29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T169" s="11" t="s">
        <v>76</v>
      </c>
      <c r="AU169" s="11" t="s">
        <v>44</v>
      </c>
    </row>
    <row r="170" spans="1:65" s="8" customFormat="1">
      <c r="B170" s="131"/>
      <c r="C170" s="132"/>
      <c r="D170" s="127" t="s">
        <v>78</v>
      </c>
      <c r="E170" s="133" t="s">
        <v>0</v>
      </c>
      <c r="F170" s="134" t="s">
        <v>200</v>
      </c>
      <c r="G170" s="132"/>
      <c r="H170" s="135">
        <v>2.1</v>
      </c>
      <c r="I170" s="132"/>
      <c r="J170" s="132"/>
      <c r="K170" s="132"/>
      <c r="L170" s="136"/>
      <c r="M170" s="137"/>
      <c r="N170" s="138"/>
      <c r="O170" s="138"/>
      <c r="P170" s="138"/>
      <c r="Q170" s="138"/>
      <c r="R170" s="138"/>
      <c r="S170" s="138"/>
      <c r="T170" s="139"/>
      <c r="AT170" s="140" t="s">
        <v>78</v>
      </c>
      <c r="AU170" s="140" t="s">
        <v>44</v>
      </c>
      <c r="AV170" s="8" t="s">
        <v>44</v>
      </c>
      <c r="AW170" s="8" t="s">
        <v>16</v>
      </c>
      <c r="AX170" s="8" t="s">
        <v>43</v>
      </c>
      <c r="AY170" s="140" t="s">
        <v>70</v>
      </c>
    </row>
    <row r="171" spans="1:65" s="2" customFormat="1" ht="24.2" customHeight="1">
      <c r="A171" s="18"/>
      <c r="B171" s="19"/>
      <c r="C171" s="115" t="s">
        <v>3</v>
      </c>
      <c r="D171" s="115" t="s">
        <v>72</v>
      </c>
      <c r="E171" s="116" t="s">
        <v>201</v>
      </c>
      <c r="F171" s="117" t="s">
        <v>202</v>
      </c>
      <c r="G171" s="118" t="s">
        <v>87</v>
      </c>
      <c r="H171" s="119">
        <v>0.45</v>
      </c>
      <c r="I171" s="120"/>
      <c r="J171" s="120">
        <f>ROUND(I171*H171,2)</f>
        <v>0</v>
      </c>
      <c r="K171" s="117" t="s">
        <v>74</v>
      </c>
      <c r="L171" s="21"/>
      <c r="M171" s="121" t="s">
        <v>0</v>
      </c>
      <c r="N171" s="122" t="s">
        <v>24</v>
      </c>
      <c r="O171" s="123">
        <v>1.4650000000000001</v>
      </c>
      <c r="P171" s="123">
        <f>O171*H171</f>
        <v>0.65925</v>
      </c>
      <c r="Q171" s="123">
        <v>0</v>
      </c>
      <c r="R171" s="123">
        <f>Q171*H171</f>
        <v>0</v>
      </c>
      <c r="S171" s="123">
        <v>0</v>
      </c>
      <c r="T171" s="124">
        <f>S171*H171</f>
        <v>0</v>
      </c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R171" s="125" t="s">
        <v>75</v>
      </c>
      <c r="AT171" s="125" t="s">
        <v>72</v>
      </c>
      <c r="AU171" s="125" t="s">
        <v>44</v>
      </c>
      <c r="AY171" s="11" t="s">
        <v>70</v>
      </c>
      <c r="BE171" s="126">
        <f>IF(N171="základní",J171,0)</f>
        <v>0</v>
      </c>
      <c r="BF171" s="126">
        <f>IF(N171="snížená",J171,0)</f>
        <v>0</v>
      </c>
      <c r="BG171" s="126">
        <f>IF(N171="zákl. přenesená",J171,0)</f>
        <v>0</v>
      </c>
      <c r="BH171" s="126">
        <f>IF(N171="sníž. přenesená",J171,0)</f>
        <v>0</v>
      </c>
      <c r="BI171" s="126">
        <f>IF(N171="nulová",J171,0)</f>
        <v>0</v>
      </c>
      <c r="BJ171" s="11" t="s">
        <v>43</v>
      </c>
      <c r="BK171" s="126">
        <f>ROUND(I171*H171,2)</f>
        <v>0</v>
      </c>
      <c r="BL171" s="11" t="s">
        <v>75</v>
      </c>
      <c r="BM171" s="125" t="s">
        <v>203</v>
      </c>
    </row>
    <row r="172" spans="1:65" s="2" customFormat="1" ht="29.25">
      <c r="A172" s="18"/>
      <c r="B172" s="19"/>
      <c r="C172" s="20"/>
      <c r="D172" s="127" t="s">
        <v>76</v>
      </c>
      <c r="E172" s="20"/>
      <c r="F172" s="128" t="s">
        <v>204</v>
      </c>
      <c r="G172" s="20"/>
      <c r="H172" s="20"/>
      <c r="I172" s="20"/>
      <c r="J172" s="20"/>
      <c r="K172" s="20"/>
      <c r="L172" s="21"/>
      <c r="M172" s="129"/>
      <c r="N172" s="130"/>
      <c r="O172" s="28"/>
      <c r="P172" s="28"/>
      <c r="Q172" s="28"/>
      <c r="R172" s="28"/>
      <c r="S172" s="28"/>
      <c r="T172" s="29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T172" s="11" t="s">
        <v>76</v>
      </c>
      <c r="AU172" s="11" t="s">
        <v>44</v>
      </c>
    </row>
    <row r="173" spans="1:65" s="7" customFormat="1" ht="22.9" customHeight="1">
      <c r="B173" s="100"/>
      <c r="C173" s="101"/>
      <c r="D173" s="102" t="s">
        <v>41</v>
      </c>
      <c r="E173" s="113" t="s">
        <v>80</v>
      </c>
      <c r="F173" s="113" t="s">
        <v>107</v>
      </c>
      <c r="G173" s="101"/>
      <c r="H173" s="101"/>
      <c r="I173" s="101"/>
      <c r="J173" s="114">
        <f>BK173</f>
        <v>0</v>
      </c>
      <c r="K173" s="101"/>
      <c r="L173" s="105"/>
      <c r="M173" s="106"/>
      <c r="N173" s="107"/>
      <c r="O173" s="107"/>
      <c r="P173" s="108">
        <f>SUM(P174:P187)</f>
        <v>5.2667999999999999</v>
      </c>
      <c r="Q173" s="107"/>
      <c r="R173" s="108">
        <f>SUM(R174:R187)</f>
        <v>8.3666679999999989</v>
      </c>
      <c r="S173" s="107"/>
      <c r="T173" s="109">
        <f>SUM(T174:T187)</f>
        <v>0</v>
      </c>
      <c r="AR173" s="110" t="s">
        <v>43</v>
      </c>
      <c r="AT173" s="111" t="s">
        <v>41</v>
      </c>
      <c r="AU173" s="111" t="s">
        <v>43</v>
      </c>
      <c r="AY173" s="110" t="s">
        <v>70</v>
      </c>
      <c r="BK173" s="112">
        <f>SUM(BK174:BK187)</f>
        <v>0</v>
      </c>
    </row>
    <row r="174" spans="1:65" s="2" customFormat="1" ht="16.5" customHeight="1">
      <c r="A174" s="18"/>
      <c r="B174" s="19"/>
      <c r="C174" s="115" t="s">
        <v>106</v>
      </c>
      <c r="D174" s="115" t="s">
        <v>72</v>
      </c>
      <c r="E174" s="116" t="s">
        <v>109</v>
      </c>
      <c r="F174" s="117" t="s">
        <v>110</v>
      </c>
      <c r="G174" s="118" t="s">
        <v>73</v>
      </c>
      <c r="H174" s="119">
        <v>6.6</v>
      </c>
      <c r="I174" s="120"/>
      <c r="J174" s="120">
        <f>ROUND(I174*H174,2)</f>
        <v>0</v>
      </c>
      <c r="K174" s="117" t="s">
        <v>74</v>
      </c>
      <c r="L174" s="21"/>
      <c r="M174" s="121" t="s">
        <v>0</v>
      </c>
      <c r="N174" s="122" t="s">
        <v>24</v>
      </c>
      <c r="O174" s="123">
        <v>2.3E-2</v>
      </c>
      <c r="P174" s="123">
        <f>O174*H174</f>
        <v>0.15179999999999999</v>
      </c>
      <c r="Q174" s="123">
        <v>0.23</v>
      </c>
      <c r="R174" s="123">
        <f>Q174*H174</f>
        <v>1.518</v>
      </c>
      <c r="S174" s="123">
        <v>0</v>
      </c>
      <c r="T174" s="124">
        <f>S174*H174</f>
        <v>0</v>
      </c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R174" s="125" t="s">
        <v>75</v>
      </c>
      <c r="AT174" s="125" t="s">
        <v>72</v>
      </c>
      <c r="AU174" s="125" t="s">
        <v>44</v>
      </c>
      <c r="AY174" s="11" t="s">
        <v>70</v>
      </c>
      <c r="BE174" s="126">
        <f>IF(N174="základní",J174,0)</f>
        <v>0</v>
      </c>
      <c r="BF174" s="126">
        <f>IF(N174="snížená",J174,0)</f>
        <v>0</v>
      </c>
      <c r="BG174" s="126">
        <f>IF(N174="zákl. přenesená",J174,0)</f>
        <v>0</v>
      </c>
      <c r="BH174" s="126">
        <f>IF(N174="sníž. přenesená",J174,0)</f>
        <v>0</v>
      </c>
      <c r="BI174" s="126">
        <f>IF(N174="nulová",J174,0)</f>
        <v>0</v>
      </c>
      <c r="BJ174" s="11" t="s">
        <v>43</v>
      </c>
      <c r="BK174" s="126">
        <f>ROUND(I174*H174,2)</f>
        <v>0</v>
      </c>
      <c r="BL174" s="11" t="s">
        <v>75</v>
      </c>
      <c r="BM174" s="125" t="s">
        <v>205</v>
      </c>
    </row>
    <row r="175" spans="1:65" s="2" customFormat="1" ht="19.5">
      <c r="A175" s="18"/>
      <c r="B175" s="19"/>
      <c r="C175" s="20"/>
      <c r="D175" s="127" t="s">
        <v>76</v>
      </c>
      <c r="E175" s="20"/>
      <c r="F175" s="128" t="s">
        <v>111</v>
      </c>
      <c r="G175" s="20"/>
      <c r="H175" s="20"/>
      <c r="I175" s="20"/>
      <c r="J175" s="20"/>
      <c r="K175" s="20"/>
      <c r="L175" s="21"/>
      <c r="M175" s="129"/>
      <c r="N175" s="130"/>
      <c r="O175" s="28"/>
      <c r="P175" s="28"/>
      <c r="Q175" s="28"/>
      <c r="R175" s="28"/>
      <c r="S175" s="28"/>
      <c r="T175" s="29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T175" s="11" t="s">
        <v>76</v>
      </c>
      <c r="AU175" s="11" t="s">
        <v>44</v>
      </c>
    </row>
    <row r="176" spans="1:65" s="2" customFormat="1" ht="16.5" customHeight="1">
      <c r="A176" s="18"/>
      <c r="B176" s="19"/>
      <c r="C176" s="115" t="s">
        <v>108</v>
      </c>
      <c r="D176" s="115" t="s">
        <v>72</v>
      </c>
      <c r="E176" s="116" t="s">
        <v>113</v>
      </c>
      <c r="F176" s="117" t="s">
        <v>114</v>
      </c>
      <c r="G176" s="118" t="s">
        <v>73</v>
      </c>
      <c r="H176" s="119">
        <v>6.6</v>
      </c>
      <c r="I176" s="120"/>
      <c r="J176" s="120">
        <f>ROUND(I176*H176,2)</f>
        <v>0</v>
      </c>
      <c r="K176" s="117" t="s">
        <v>74</v>
      </c>
      <c r="L176" s="21"/>
      <c r="M176" s="121" t="s">
        <v>0</v>
      </c>
      <c r="N176" s="122" t="s">
        <v>24</v>
      </c>
      <c r="O176" s="123">
        <v>2.5999999999999999E-2</v>
      </c>
      <c r="P176" s="123">
        <f>O176*H176</f>
        <v>0.17159999999999997</v>
      </c>
      <c r="Q176" s="123">
        <v>0.34499999999999997</v>
      </c>
      <c r="R176" s="123">
        <f>Q176*H176</f>
        <v>2.2769999999999997</v>
      </c>
      <c r="S176" s="123">
        <v>0</v>
      </c>
      <c r="T176" s="124">
        <f>S176*H176</f>
        <v>0</v>
      </c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R176" s="125" t="s">
        <v>75</v>
      </c>
      <c r="AT176" s="125" t="s">
        <v>72</v>
      </c>
      <c r="AU176" s="125" t="s">
        <v>44</v>
      </c>
      <c r="AY176" s="11" t="s">
        <v>70</v>
      </c>
      <c r="BE176" s="126">
        <f>IF(N176="základní",J176,0)</f>
        <v>0</v>
      </c>
      <c r="BF176" s="126">
        <f>IF(N176="snížená",J176,0)</f>
        <v>0</v>
      </c>
      <c r="BG176" s="126">
        <f>IF(N176="zákl. přenesená",J176,0)</f>
        <v>0</v>
      </c>
      <c r="BH176" s="126">
        <f>IF(N176="sníž. přenesená",J176,0)</f>
        <v>0</v>
      </c>
      <c r="BI176" s="126">
        <f>IF(N176="nulová",J176,0)</f>
        <v>0</v>
      </c>
      <c r="BJ176" s="11" t="s">
        <v>43</v>
      </c>
      <c r="BK176" s="126">
        <f>ROUND(I176*H176,2)</f>
        <v>0</v>
      </c>
      <c r="BL176" s="11" t="s">
        <v>75</v>
      </c>
      <c r="BM176" s="125" t="s">
        <v>206</v>
      </c>
    </row>
    <row r="177" spans="1:65" s="2" customFormat="1" ht="19.5">
      <c r="A177" s="18"/>
      <c r="B177" s="19"/>
      <c r="C177" s="20"/>
      <c r="D177" s="127" t="s">
        <v>76</v>
      </c>
      <c r="E177" s="20"/>
      <c r="F177" s="128" t="s">
        <v>115</v>
      </c>
      <c r="G177" s="20"/>
      <c r="H177" s="20"/>
      <c r="I177" s="20"/>
      <c r="J177" s="20"/>
      <c r="K177" s="20"/>
      <c r="L177" s="21"/>
      <c r="M177" s="129"/>
      <c r="N177" s="130"/>
      <c r="O177" s="28"/>
      <c r="P177" s="28"/>
      <c r="Q177" s="28"/>
      <c r="R177" s="28"/>
      <c r="S177" s="28"/>
      <c r="T177" s="29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T177" s="11" t="s">
        <v>76</v>
      </c>
      <c r="AU177" s="11" t="s">
        <v>44</v>
      </c>
    </row>
    <row r="178" spans="1:65" s="2" customFormat="1" ht="16.5" customHeight="1">
      <c r="A178" s="18"/>
      <c r="B178" s="19"/>
      <c r="C178" s="115" t="s">
        <v>112</v>
      </c>
      <c r="D178" s="115" t="s">
        <v>72</v>
      </c>
      <c r="E178" s="116" t="s">
        <v>117</v>
      </c>
      <c r="F178" s="117" t="s">
        <v>118</v>
      </c>
      <c r="G178" s="118" t="s">
        <v>73</v>
      </c>
      <c r="H178" s="119">
        <v>6.6</v>
      </c>
      <c r="I178" s="120"/>
      <c r="J178" s="120">
        <f>ROUND(I178*H178,2)</f>
        <v>0</v>
      </c>
      <c r="K178" s="117" t="s">
        <v>74</v>
      </c>
      <c r="L178" s="21"/>
      <c r="M178" s="121" t="s">
        <v>0</v>
      </c>
      <c r="N178" s="122" t="s">
        <v>24</v>
      </c>
      <c r="O178" s="123">
        <v>2.9000000000000001E-2</v>
      </c>
      <c r="P178" s="123">
        <f>O178*H178</f>
        <v>0.19139999999999999</v>
      </c>
      <c r="Q178" s="123">
        <v>0.46</v>
      </c>
      <c r="R178" s="123">
        <f>Q178*H178</f>
        <v>3.036</v>
      </c>
      <c r="S178" s="123">
        <v>0</v>
      </c>
      <c r="T178" s="124">
        <f>S178*H178</f>
        <v>0</v>
      </c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R178" s="125" t="s">
        <v>75</v>
      </c>
      <c r="AT178" s="125" t="s">
        <v>72</v>
      </c>
      <c r="AU178" s="125" t="s">
        <v>44</v>
      </c>
      <c r="AY178" s="11" t="s">
        <v>70</v>
      </c>
      <c r="BE178" s="126">
        <f>IF(N178="základní",J178,0)</f>
        <v>0</v>
      </c>
      <c r="BF178" s="126">
        <f>IF(N178="snížená",J178,0)</f>
        <v>0</v>
      </c>
      <c r="BG178" s="126">
        <f>IF(N178="zákl. přenesená",J178,0)</f>
        <v>0</v>
      </c>
      <c r="BH178" s="126">
        <f>IF(N178="sníž. přenesená",J178,0)</f>
        <v>0</v>
      </c>
      <c r="BI178" s="126">
        <f>IF(N178="nulová",J178,0)</f>
        <v>0</v>
      </c>
      <c r="BJ178" s="11" t="s">
        <v>43</v>
      </c>
      <c r="BK178" s="126">
        <f>ROUND(I178*H178,2)</f>
        <v>0</v>
      </c>
      <c r="BL178" s="11" t="s">
        <v>75</v>
      </c>
      <c r="BM178" s="125" t="s">
        <v>207</v>
      </c>
    </row>
    <row r="179" spans="1:65" s="2" customFormat="1" ht="19.5">
      <c r="A179" s="18"/>
      <c r="B179" s="19"/>
      <c r="C179" s="20"/>
      <c r="D179" s="127" t="s">
        <v>76</v>
      </c>
      <c r="E179" s="20"/>
      <c r="F179" s="128" t="s">
        <v>119</v>
      </c>
      <c r="G179" s="20"/>
      <c r="H179" s="20"/>
      <c r="I179" s="20"/>
      <c r="J179" s="20"/>
      <c r="K179" s="20"/>
      <c r="L179" s="21"/>
      <c r="M179" s="129"/>
      <c r="N179" s="130"/>
      <c r="O179" s="28"/>
      <c r="P179" s="28"/>
      <c r="Q179" s="28"/>
      <c r="R179" s="28"/>
      <c r="S179" s="28"/>
      <c r="T179" s="29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T179" s="11" t="s">
        <v>76</v>
      </c>
      <c r="AU179" s="11" t="s">
        <v>44</v>
      </c>
    </row>
    <row r="180" spans="1:65" s="2" customFormat="1" ht="24.2" customHeight="1">
      <c r="A180" s="18"/>
      <c r="B180" s="19"/>
      <c r="C180" s="115" t="s">
        <v>116</v>
      </c>
      <c r="D180" s="115" t="s">
        <v>72</v>
      </c>
      <c r="E180" s="116" t="s">
        <v>208</v>
      </c>
      <c r="F180" s="117" t="s">
        <v>209</v>
      </c>
      <c r="G180" s="118" t="s">
        <v>73</v>
      </c>
      <c r="H180" s="119">
        <v>6.6</v>
      </c>
      <c r="I180" s="120"/>
      <c r="J180" s="120">
        <f>ROUND(I180*H180,2)</f>
        <v>0</v>
      </c>
      <c r="K180" s="117" t="s">
        <v>74</v>
      </c>
      <c r="L180" s="21"/>
      <c r="M180" s="121" t="s">
        <v>0</v>
      </c>
      <c r="N180" s="122" t="s">
        <v>24</v>
      </c>
      <c r="O180" s="123">
        <v>0.72</v>
      </c>
      <c r="P180" s="123">
        <f>O180*H180</f>
        <v>4.7519999999999998</v>
      </c>
      <c r="Q180" s="123">
        <v>8.4250000000000005E-2</v>
      </c>
      <c r="R180" s="123">
        <f>Q180*H180</f>
        <v>0.55605000000000004</v>
      </c>
      <c r="S180" s="123">
        <v>0</v>
      </c>
      <c r="T180" s="124">
        <f>S180*H180</f>
        <v>0</v>
      </c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R180" s="125" t="s">
        <v>75</v>
      </c>
      <c r="AT180" s="125" t="s">
        <v>72</v>
      </c>
      <c r="AU180" s="125" t="s">
        <v>44</v>
      </c>
      <c r="AY180" s="11" t="s">
        <v>70</v>
      </c>
      <c r="BE180" s="126">
        <f>IF(N180="základní",J180,0)</f>
        <v>0</v>
      </c>
      <c r="BF180" s="126">
        <f>IF(N180="snížená",J180,0)</f>
        <v>0</v>
      </c>
      <c r="BG180" s="126">
        <f>IF(N180="zákl. přenesená",J180,0)</f>
        <v>0</v>
      </c>
      <c r="BH180" s="126">
        <f>IF(N180="sníž. přenesená",J180,0)</f>
        <v>0</v>
      </c>
      <c r="BI180" s="126">
        <f>IF(N180="nulová",J180,0)</f>
        <v>0</v>
      </c>
      <c r="BJ180" s="11" t="s">
        <v>43</v>
      </c>
      <c r="BK180" s="126">
        <f>ROUND(I180*H180,2)</f>
        <v>0</v>
      </c>
      <c r="BL180" s="11" t="s">
        <v>75</v>
      </c>
      <c r="BM180" s="125" t="s">
        <v>210</v>
      </c>
    </row>
    <row r="181" spans="1:65" s="2" customFormat="1" ht="48.75">
      <c r="A181" s="18"/>
      <c r="B181" s="19"/>
      <c r="C181" s="20"/>
      <c r="D181" s="127" t="s">
        <v>76</v>
      </c>
      <c r="E181" s="20"/>
      <c r="F181" s="128" t="s">
        <v>211</v>
      </c>
      <c r="G181" s="20"/>
      <c r="H181" s="20"/>
      <c r="I181" s="20"/>
      <c r="J181" s="20"/>
      <c r="K181" s="20"/>
      <c r="L181" s="21"/>
      <c r="M181" s="129"/>
      <c r="N181" s="130"/>
      <c r="O181" s="28"/>
      <c r="P181" s="28"/>
      <c r="Q181" s="28"/>
      <c r="R181" s="28"/>
      <c r="S181" s="28"/>
      <c r="T181" s="29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T181" s="11" t="s">
        <v>76</v>
      </c>
      <c r="AU181" s="11" t="s">
        <v>44</v>
      </c>
    </row>
    <row r="182" spans="1:65" s="2" customFormat="1" ht="21.75" customHeight="1">
      <c r="A182" s="18"/>
      <c r="B182" s="19"/>
      <c r="C182" s="160" t="s">
        <v>120</v>
      </c>
      <c r="D182" s="160" t="s">
        <v>124</v>
      </c>
      <c r="E182" s="161" t="s">
        <v>125</v>
      </c>
      <c r="F182" s="162" t="s">
        <v>126</v>
      </c>
      <c r="G182" s="163" t="s">
        <v>73</v>
      </c>
      <c r="H182" s="164">
        <v>7.4779999999999998</v>
      </c>
      <c r="I182" s="165"/>
      <c r="J182" s="165">
        <f>ROUND(I182*H182,2)</f>
        <v>0</v>
      </c>
      <c r="K182" s="162" t="s">
        <v>74</v>
      </c>
      <c r="L182" s="166"/>
      <c r="M182" s="167" t="s">
        <v>0</v>
      </c>
      <c r="N182" s="168" t="s">
        <v>24</v>
      </c>
      <c r="O182" s="123">
        <v>0</v>
      </c>
      <c r="P182" s="123">
        <f>O182*H182</f>
        <v>0</v>
      </c>
      <c r="Q182" s="123">
        <v>0.13100000000000001</v>
      </c>
      <c r="R182" s="123">
        <f>Q182*H182</f>
        <v>0.97961799999999999</v>
      </c>
      <c r="S182" s="123">
        <v>0</v>
      </c>
      <c r="T182" s="124">
        <f>S182*H182</f>
        <v>0</v>
      </c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R182" s="125" t="s">
        <v>84</v>
      </c>
      <c r="AT182" s="125" t="s">
        <v>124</v>
      </c>
      <c r="AU182" s="125" t="s">
        <v>44</v>
      </c>
      <c r="AY182" s="11" t="s">
        <v>70</v>
      </c>
      <c r="BE182" s="126">
        <f>IF(N182="základní",J182,0)</f>
        <v>0</v>
      </c>
      <c r="BF182" s="126">
        <f>IF(N182="snížená",J182,0)</f>
        <v>0</v>
      </c>
      <c r="BG182" s="126">
        <f>IF(N182="zákl. přenesená",J182,0)</f>
        <v>0</v>
      </c>
      <c r="BH182" s="126">
        <f>IF(N182="sníž. přenesená",J182,0)</f>
        <v>0</v>
      </c>
      <c r="BI182" s="126">
        <f>IF(N182="nulová",J182,0)</f>
        <v>0</v>
      </c>
      <c r="BJ182" s="11" t="s">
        <v>43</v>
      </c>
      <c r="BK182" s="126">
        <f>ROUND(I182*H182,2)</f>
        <v>0</v>
      </c>
      <c r="BL182" s="11" t="s">
        <v>75</v>
      </c>
      <c r="BM182" s="125" t="s">
        <v>212</v>
      </c>
    </row>
    <row r="183" spans="1:65" s="2" customFormat="1">
      <c r="A183" s="18"/>
      <c r="B183" s="19"/>
      <c r="C183" s="20"/>
      <c r="D183" s="127" t="s">
        <v>76</v>
      </c>
      <c r="E183" s="20"/>
      <c r="F183" s="128" t="s">
        <v>126</v>
      </c>
      <c r="G183" s="20"/>
      <c r="H183" s="20"/>
      <c r="I183" s="20"/>
      <c r="J183" s="20"/>
      <c r="K183" s="20"/>
      <c r="L183" s="21"/>
      <c r="M183" s="129"/>
      <c r="N183" s="130"/>
      <c r="O183" s="28"/>
      <c r="P183" s="28"/>
      <c r="Q183" s="28"/>
      <c r="R183" s="28"/>
      <c r="S183" s="28"/>
      <c r="T183" s="29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T183" s="11" t="s">
        <v>76</v>
      </c>
      <c r="AU183" s="11" t="s">
        <v>44</v>
      </c>
    </row>
    <row r="184" spans="1:65" s="8" customFormat="1">
      <c r="B184" s="131"/>
      <c r="C184" s="132"/>
      <c r="D184" s="127" t="s">
        <v>78</v>
      </c>
      <c r="E184" s="133" t="s">
        <v>0</v>
      </c>
      <c r="F184" s="134" t="s">
        <v>213</v>
      </c>
      <c r="G184" s="132"/>
      <c r="H184" s="135">
        <v>6.6</v>
      </c>
      <c r="I184" s="132"/>
      <c r="J184" s="132"/>
      <c r="K184" s="132"/>
      <c r="L184" s="136"/>
      <c r="M184" s="137"/>
      <c r="N184" s="138"/>
      <c r="O184" s="138"/>
      <c r="P184" s="138"/>
      <c r="Q184" s="138"/>
      <c r="R184" s="138"/>
      <c r="S184" s="138"/>
      <c r="T184" s="139"/>
      <c r="AT184" s="140" t="s">
        <v>78</v>
      </c>
      <c r="AU184" s="140" t="s">
        <v>44</v>
      </c>
      <c r="AV184" s="8" t="s">
        <v>44</v>
      </c>
      <c r="AW184" s="8" t="s">
        <v>16</v>
      </c>
      <c r="AX184" s="8" t="s">
        <v>42</v>
      </c>
      <c r="AY184" s="140" t="s">
        <v>70</v>
      </c>
    </row>
    <row r="185" spans="1:65" s="8" customFormat="1">
      <c r="B185" s="131"/>
      <c r="C185" s="132"/>
      <c r="D185" s="127" t="s">
        <v>78</v>
      </c>
      <c r="E185" s="133" t="s">
        <v>0</v>
      </c>
      <c r="F185" s="134" t="s">
        <v>214</v>
      </c>
      <c r="G185" s="132"/>
      <c r="H185" s="135">
        <v>0.66</v>
      </c>
      <c r="I185" s="132"/>
      <c r="J185" s="132"/>
      <c r="K185" s="132"/>
      <c r="L185" s="136"/>
      <c r="M185" s="137"/>
      <c r="N185" s="138"/>
      <c r="O185" s="138"/>
      <c r="P185" s="138"/>
      <c r="Q185" s="138"/>
      <c r="R185" s="138"/>
      <c r="S185" s="138"/>
      <c r="T185" s="139"/>
      <c r="AT185" s="140" t="s">
        <v>78</v>
      </c>
      <c r="AU185" s="140" t="s">
        <v>44</v>
      </c>
      <c r="AV185" s="8" t="s">
        <v>44</v>
      </c>
      <c r="AW185" s="8" t="s">
        <v>16</v>
      </c>
      <c r="AX185" s="8" t="s">
        <v>42</v>
      </c>
      <c r="AY185" s="140" t="s">
        <v>70</v>
      </c>
    </row>
    <row r="186" spans="1:65" s="10" customFormat="1">
      <c r="B186" s="150"/>
      <c r="C186" s="151"/>
      <c r="D186" s="127" t="s">
        <v>78</v>
      </c>
      <c r="E186" s="152" t="s">
        <v>0</v>
      </c>
      <c r="F186" s="153" t="s">
        <v>81</v>
      </c>
      <c r="G186" s="151"/>
      <c r="H186" s="154">
        <v>7.26</v>
      </c>
      <c r="I186" s="151"/>
      <c r="J186" s="151"/>
      <c r="K186" s="151"/>
      <c r="L186" s="155"/>
      <c r="M186" s="156"/>
      <c r="N186" s="157"/>
      <c r="O186" s="157"/>
      <c r="P186" s="157"/>
      <c r="Q186" s="157"/>
      <c r="R186" s="157"/>
      <c r="S186" s="157"/>
      <c r="T186" s="158"/>
      <c r="AT186" s="159" t="s">
        <v>78</v>
      </c>
      <c r="AU186" s="159" t="s">
        <v>44</v>
      </c>
      <c r="AV186" s="10" t="s">
        <v>75</v>
      </c>
      <c r="AW186" s="10" t="s">
        <v>16</v>
      </c>
      <c r="AX186" s="10" t="s">
        <v>43</v>
      </c>
      <c r="AY186" s="159" t="s">
        <v>70</v>
      </c>
    </row>
    <row r="187" spans="1:65" s="8" customFormat="1">
      <c r="B187" s="131"/>
      <c r="C187" s="132"/>
      <c r="D187" s="127" t="s">
        <v>78</v>
      </c>
      <c r="E187" s="132"/>
      <c r="F187" s="134" t="s">
        <v>215</v>
      </c>
      <c r="G187" s="132"/>
      <c r="H187" s="135">
        <v>7.4779999999999998</v>
      </c>
      <c r="I187" s="132"/>
      <c r="J187" s="132"/>
      <c r="K187" s="132"/>
      <c r="L187" s="136"/>
      <c r="M187" s="137"/>
      <c r="N187" s="138"/>
      <c r="O187" s="138"/>
      <c r="P187" s="138"/>
      <c r="Q187" s="138"/>
      <c r="R187" s="138"/>
      <c r="S187" s="138"/>
      <c r="T187" s="139"/>
      <c r="AT187" s="140" t="s">
        <v>78</v>
      </c>
      <c r="AU187" s="140" t="s">
        <v>44</v>
      </c>
      <c r="AV187" s="8" t="s">
        <v>44</v>
      </c>
      <c r="AW187" s="8" t="s">
        <v>1</v>
      </c>
      <c r="AX187" s="8" t="s">
        <v>43</v>
      </c>
      <c r="AY187" s="140" t="s">
        <v>70</v>
      </c>
    </row>
    <row r="188" spans="1:65" s="7" customFormat="1" ht="22.9" customHeight="1">
      <c r="B188" s="100"/>
      <c r="C188" s="101"/>
      <c r="D188" s="102" t="s">
        <v>41</v>
      </c>
      <c r="E188" s="113" t="s">
        <v>84</v>
      </c>
      <c r="F188" s="113" t="s">
        <v>171</v>
      </c>
      <c r="G188" s="101"/>
      <c r="H188" s="101"/>
      <c r="I188" s="101"/>
      <c r="J188" s="114">
        <f>BK188</f>
        <v>0</v>
      </c>
      <c r="K188" s="101"/>
      <c r="L188" s="105"/>
      <c r="M188" s="106"/>
      <c r="N188" s="107"/>
      <c r="O188" s="107"/>
      <c r="P188" s="108">
        <f>SUM(P189:P218)</f>
        <v>57.660000000000004</v>
      </c>
      <c r="Q188" s="107"/>
      <c r="R188" s="108">
        <f>SUM(R189:R218)</f>
        <v>12.027599999999998</v>
      </c>
      <c r="S188" s="107"/>
      <c r="T188" s="109">
        <f>SUM(T189:T218)</f>
        <v>0</v>
      </c>
      <c r="AR188" s="110" t="s">
        <v>43</v>
      </c>
      <c r="AT188" s="111" t="s">
        <v>41</v>
      </c>
      <c r="AU188" s="111" t="s">
        <v>43</v>
      </c>
      <c r="AY188" s="110" t="s">
        <v>70</v>
      </c>
      <c r="BK188" s="112">
        <f>SUM(BK189:BK218)</f>
        <v>0</v>
      </c>
    </row>
    <row r="189" spans="1:65" s="2" customFormat="1" ht="24.2" customHeight="1">
      <c r="A189" s="18"/>
      <c r="B189" s="19"/>
      <c r="C189" s="115" t="s">
        <v>2</v>
      </c>
      <c r="D189" s="115" t="s">
        <v>72</v>
      </c>
      <c r="E189" s="116" t="s">
        <v>216</v>
      </c>
      <c r="F189" s="117" t="s">
        <v>217</v>
      </c>
      <c r="G189" s="118" t="s">
        <v>85</v>
      </c>
      <c r="H189" s="119">
        <v>12</v>
      </c>
      <c r="I189" s="120"/>
      <c r="J189" s="120">
        <f>ROUND(I189*H189,2)</f>
        <v>0</v>
      </c>
      <c r="K189" s="117" t="s">
        <v>218</v>
      </c>
      <c r="L189" s="21"/>
      <c r="M189" s="121" t="s">
        <v>0</v>
      </c>
      <c r="N189" s="122" t="s">
        <v>24</v>
      </c>
      <c r="O189" s="123">
        <v>0.97399999999999998</v>
      </c>
      <c r="P189" s="123">
        <f>O189*H189</f>
        <v>11.687999999999999</v>
      </c>
      <c r="Q189" s="123">
        <v>1.0000000000000001E-5</v>
      </c>
      <c r="R189" s="123">
        <f>Q189*H189</f>
        <v>1.2000000000000002E-4</v>
      </c>
      <c r="S189" s="123">
        <v>0</v>
      </c>
      <c r="T189" s="124">
        <f>S189*H189</f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125" t="s">
        <v>75</v>
      </c>
      <c r="AT189" s="125" t="s">
        <v>72</v>
      </c>
      <c r="AU189" s="125" t="s">
        <v>44</v>
      </c>
      <c r="AY189" s="11" t="s">
        <v>70</v>
      </c>
      <c r="BE189" s="126">
        <f>IF(N189="základní",J189,0)</f>
        <v>0</v>
      </c>
      <c r="BF189" s="126">
        <f>IF(N189="snížená",J189,0)</f>
        <v>0</v>
      </c>
      <c r="BG189" s="126">
        <f>IF(N189="zákl. přenesená",J189,0)</f>
        <v>0</v>
      </c>
      <c r="BH189" s="126">
        <f>IF(N189="sníž. přenesená",J189,0)</f>
        <v>0</v>
      </c>
      <c r="BI189" s="126">
        <f>IF(N189="nulová",J189,0)</f>
        <v>0</v>
      </c>
      <c r="BJ189" s="11" t="s">
        <v>43</v>
      </c>
      <c r="BK189" s="126">
        <f>ROUND(I189*H189,2)</f>
        <v>0</v>
      </c>
      <c r="BL189" s="11" t="s">
        <v>75</v>
      </c>
      <c r="BM189" s="125" t="s">
        <v>219</v>
      </c>
    </row>
    <row r="190" spans="1:65" s="2" customFormat="1" ht="19.5">
      <c r="A190" s="18"/>
      <c r="B190" s="19"/>
      <c r="C190" s="20"/>
      <c r="D190" s="127" t="s">
        <v>76</v>
      </c>
      <c r="E190" s="20"/>
      <c r="F190" s="128" t="s">
        <v>220</v>
      </c>
      <c r="G190" s="20"/>
      <c r="H190" s="20"/>
      <c r="I190" s="20"/>
      <c r="J190" s="20"/>
      <c r="K190" s="20"/>
      <c r="L190" s="21"/>
      <c r="M190" s="129"/>
      <c r="N190" s="130"/>
      <c r="O190" s="28"/>
      <c r="P190" s="28"/>
      <c r="Q190" s="28"/>
      <c r="R190" s="28"/>
      <c r="S190" s="28"/>
      <c r="T190" s="29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T190" s="11" t="s">
        <v>76</v>
      </c>
      <c r="AU190" s="11" t="s">
        <v>44</v>
      </c>
    </row>
    <row r="191" spans="1:65" s="9" customFormat="1">
      <c r="B191" s="141"/>
      <c r="C191" s="142"/>
      <c r="D191" s="127" t="s">
        <v>78</v>
      </c>
      <c r="E191" s="143" t="s">
        <v>0</v>
      </c>
      <c r="F191" s="144" t="s">
        <v>221</v>
      </c>
      <c r="G191" s="142"/>
      <c r="H191" s="143" t="s">
        <v>0</v>
      </c>
      <c r="I191" s="142"/>
      <c r="J191" s="142"/>
      <c r="K191" s="142"/>
      <c r="L191" s="145"/>
      <c r="M191" s="146"/>
      <c r="N191" s="147"/>
      <c r="O191" s="147"/>
      <c r="P191" s="147"/>
      <c r="Q191" s="147"/>
      <c r="R191" s="147"/>
      <c r="S191" s="147"/>
      <c r="T191" s="148"/>
      <c r="AT191" s="149" t="s">
        <v>78</v>
      </c>
      <c r="AU191" s="149" t="s">
        <v>44</v>
      </c>
      <c r="AV191" s="9" t="s">
        <v>43</v>
      </c>
      <c r="AW191" s="9" t="s">
        <v>16</v>
      </c>
      <c r="AX191" s="9" t="s">
        <v>42</v>
      </c>
      <c r="AY191" s="149" t="s">
        <v>70</v>
      </c>
    </row>
    <row r="192" spans="1:65" s="8" customFormat="1">
      <c r="B192" s="131"/>
      <c r="C192" s="132"/>
      <c r="D192" s="127" t="s">
        <v>78</v>
      </c>
      <c r="E192" s="133" t="s">
        <v>0</v>
      </c>
      <c r="F192" s="134" t="s">
        <v>92</v>
      </c>
      <c r="G192" s="132"/>
      <c r="H192" s="135">
        <v>12</v>
      </c>
      <c r="I192" s="132"/>
      <c r="J192" s="132"/>
      <c r="K192" s="132"/>
      <c r="L192" s="136"/>
      <c r="M192" s="137"/>
      <c r="N192" s="138"/>
      <c r="O192" s="138"/>
      <c r="P192" s="138"/>
      <c r="Q192" s="138"/>
      <c r="R192" s="138"/>
      <c r="S192" s="138"/>
      <c r="T192" s="139"/>
      <c r="AT192" s="140" t="s">
        <v>78</v>
      </c>
      <c r="AU192" s="140" t="s">
        <v>44</v>
      </c>
      <c r="AV192" s="8" t="s">
        <v>44</v>
      </c>
      <c r="AW192" s="8" t="s">
        <v>16</v>
      </c>
      <c r="AX192" s="8" t="s">
        <v>43</v>
      </c>
      <c r="AY192" s="140" t="s">
        <v>70</v>
      </c>
    </row>
    <row r="193" spans="1:65" s="2" customFormat="1" ht="16.5" customHeight="1">
      <c r="A193" s="18"/>
      <c r="B193" s="19"/>
      <c r="C193" s="160" t="s">
        <v>121</v>
      </c>
      <c r="D193" s="160" t="s">
        <v>124</v>
      </c>
      <c r="E193" s="161" t="s">
        <v>222</v>
      </c>
      <c r="F193" s="162" t="s">
        <v>223</v>
      </c>
      <c r="G193" s="163" t="s">
        <v>85</v>
      </c>
      <c r="H193" s="164">
        <v>11.2</v>
      </c>
      <c r="I193" s="165"/>
      <c r="J193" s="165">
        <f>ROUND(I193*H193,2)</f>
        <v>0</v>
      </c>
      <c r="K193" s="162" t="s">
        <v>74</v>
      </c>
      <c r="L193" s="166"/>
      <c r="M193" s="167" t="s">
        <v>0</v>
      </c>
      <c r="N193" s="168" t="s">
        <v>24</v>
      </c>
      <c r="O193" s="123">
        <v>0</v>
      </c>
      <c r="P193" s="123">
        <f>O193*H193</f>
        <v>0</v>
      </c>
      <c r="Q193" s="123">
        <v>0.21440000000000001</v>
      </c>
      <c r="R193" s="123">
        <f>Q193*H193</f>
        <v>2.4012799999999999</v>
      </c>
      <c r="S193" s="123">
        <v>0</v>
      </c>
      <c r="T193" s="124">
        <f>S193*H193</f>
        <v>0</v>
      </c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R193" s="125" t="s">
        <v>84</v>
      </c>
      <c r="AT193" s="125" t="s">
        <v>124</v>
      </c>
      <c r="AU193" s="125" t="s">
        <v>44</v>
      </c>
      <c r="AY193" s="11" t="s">
        <v>70</v>
      </c>
      <c r="BE193" s="126">
        <f>IF(N193="základní",J193,0)</f>
        <v>0</v>
      </c>
      <c r="BF193" s="126">
        <f>IF(N193="snížená",J193,0)</f>
        <v>0</v>
      </c>
      <c r="BG193" s="126">
        <f>IF(N193="zákl. přenesená",J193,0)</f>
        <v>0</v>
      </c>
      <c r="BH193" s="126">
        <f>IF(N193="sníž. přenesená",J193,0)</f>
        <v>0</v>
      </c>
      <c r="BI193" s="126">
        <f>IF(N193="nulová",J193,0)</f>
        <v>0</v>
      </c>
      <c r="BJ193" s="11" t="s">
        <v>43</v>
      </c>
      <c r="BK193" s="126">
        <f>ROUND(I193*H193,2)</f>
        <v>0</v>
      </c>
      <c r="BL193" s="11" t="s">
        <v>75</v>
      </c>
      <c r="BM193" s="125" t="s">
        <v>224</v>
      </c>
    </row>
    <row r="194" spans="1:65" s="2" customFormat="1">
      <c r="A194" s="18"/>
      <c r="B194" s="19"/>
      <c r="C194" s="20"/>
      <c r="D194" s="127" t="s">
        <v>76</v>
      </c>
      <c r="E194" s="20"/>
      <c r="F194" s="128" t="s">
        <v>223</v>
      </c>
      <c r="G194" s="20"/>
      <c r="H194" s="20"/>
      <c r="I194" s="20"/>
      <c r="J194" s="20"/>
      <c r="K194" s="20"/>
      <c r="L194" s="21"/>
      <c r="M194" s="129"/>
      <c r="N194" s="130"/>
      <c r="O194" s="28"/>
      <c r="P194" s="28"/>
      <c r="Q194" s="28"/>
      <c r="R194" s="28"/>
      <c r="S194" s="28"/>
      <c r="T194" s="29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T194" s="11" t="s">
        <v>76</v>
      </c>
      <c r="AU194" s="11" t="s">
        <v>44</v>
      </c>
    </row>
    <row r="195" spans="1:65" s="2" customFormat="1" ht="33" customHeight="1">
      <c r="A195" s="18"/>
      <c r="B195" s="19"/>
      <c r="C195" s="115" t="s">
        <v>122</v>
      </c>
      <c r="D195" s="115" t="s">
        <v>72</v>
      </c>
      <c r="E195" s="116" t="s">
        <v>225</v>
      </c>
      <c r="F195" s="117" t="s">
        <v>226</v>
      </c>
      <c r="G195" s="118" t="s">
        <v>138</v>
      </c>
      <c r="H195" s="119">
        <v>2</v>
      </c>
      <c r="I195" s="120"/>
      <c r="J195" s="120">
        <f>ROUND(I195*H195,2)</f>
        <v>0</v>
      </c>
      <c r="K195" s="117" t="s">
        <v>74</v>
      </c>
      <c r="L195" s="21"/>
      <c r="M195" s="121" t="s">
        <v>0</v>
      </c>
      <c r="N195" s="122" t="s">
        <v>24</v>
      </c>
      <c r="O195" s="123">
        <v>21.292000000000002</v>
      </c>
      <c r="P195" s="123">
        <f>O195*H195</f>
        <v>42.584000000000003</v>
      </c>
      <c r="Q195" s="123">
        <v>2.1167600000000002</v>
      </c>
      <c r="R195" s="123">
        <f>Q195*H195</f>
        <v>4.2335200000000004</v>
      </c>
      <c r="S195" s="123">
        <v>0</v>
      </c>
      <c r="T195" s="124">
        <f>S195*H195</f>
        <v>0</v>
      </c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R195" s="125" t="s">
        <v>75</v>
      </c>
      <c r="AT195" s="125" t="s">
        <v>72</v>
      </c>
      <c r="AU195" s="125" t="s">
        <v>44</v>
      </c>
      <c r="AY195" s="11" t="s">
        <v>70</v>
      </c>
      <c r="BE195" s="126">
        <f>IF(N195="základní",J195,0)</f>
        <v>0</v>
      </c>
      <c r="BF195" s="126">
        <f>IF(N195="snížená",J195,0)</f>
        <v>0</v>
      </c>
      <c r="BG195" s="126">
        <f>IF(N195="zákl. přenesená",J195,0)</f>
        <v>0</v>
      </c>
      <c r="BH195" s="126">
        <f>IF(N195="sníž. přenesená",J195,0)</f>
        <v>0</v>
      </c>
      <c r="BI195" s="126">
        <f>IF(N195="nulová",J195,0)</f>
        <v>0</v>
      </c>
      <c r="BJ195" s="11" t="s">
        <v>43</v>
      </c>
      <c r="BK195" s="126">
        <f>ROUND(I195*H195,2)</f>
        <v>0</v>
      </c>
      <c r="BL195" s="11" t="s">
        <v>75</v>
      </c>
      <c r="BM195" s="125" t="s">
        <v>227</v>
      </c>
    </row>
    <row r="196" spans="1:65" s="2" customFormat="1" ht="29.25">
      <c r="A196" s="18"/>
      <c r="B196" s="19"/>
      <c r="C196" s="20"/>
      <c r="D196" s="127" t="s">
        <v>76</v>
      </c>
      <c r="E196" s="20"/>
      <c r="F196" s="128" t="s">
        <v>228</v>
      </c>
      <c r="G196" s="20"/>
      <c r="H196" s="20"/>
      <c r="I196" s="20"/>
      <c r="J196" s="20"/>
      <c r="K196" s="20"/>
      <c r="L196" s="21"/>
      <c r="M196" s="129"/>
      <c r="N196" s="130"/>
      <c r="O196" s="28"/>
      <c r="P196" s="28"/>
      <c r="Q196" s="28"/>
      <c r="R196" s="28"/>
      <c r="S196" s="28"/>
      <c r="T196" s="29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T196" s="11" t="s">
        <v>76</v>
      </c>
      <c r="AU196" s="11" t="s">
        <v>44</v>
      </c>
    </row>
    <row r="197" spans="1:65" s="2" customFormat="1" ht="24.2" customHeight="1">
      <c r="A197" s="18"/>
      <c r="B197" s="19"/>
      <c r="C197" s="160" t="s">
        <v>123</v>
      </c>
      <c r="D197" s="160" t="s">
        <v>124</v>
      </c>
      <c r="E197" s="161" t="s">
        <v>229</v>
      </c>
      <c r="F197" s="162" t="s">
        <v>230</v>
      </c>
      <c r="G197" s="163" t="s">
        <v>138</v>
      </c>
      <c r="H197" s="164">
        <v>1</v>
      </c>
      <c r="I197" s="165"/>
      <c r="J197" s="165">
        <f>ROUND(I197*H197,2)</f>
        <v>0</v>
      </c>
      <c r="K197" s="162" t="s">
        <v>74</v>
      </c>
      <c r="L197" s="166"/>
      <c r="M197" s="167" t="s">
        <v>0</v>
      </c>
      <c r="N197" s="168" t="s">
        <v>24</v>
      </c>
      <c r="O197" s="123">
        <v>0</v>
      </c>
      <c r="P197" s="123">
        <f>O197*H197</f>
        <v>0</v>
      </c>
      <c r="Q197" s="123">
        <v>1.29</v>
      </c>
      <c r="R197" s="123">
        <f>Q197*H197</f>
        <v>1.29</v>
      </c>
      <c r="S197" s="123">
        <v>0</v>
      </c>
      <c r="T197" s="124">
        <f>S197*H197</f>
        <v>0</v>
      </c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R197" s="125" t="s">
        <v>84</v>
      </c>
      <c r="AT197" s="125" t="s">
        <v>124</v>
      </c>
      <c r="AU197" s="125" t="s">
        <v>44</v>
      </c>
      <c r="AY197" s="11" t="s">
        <v>70</v>
      </c>
      <c r="BE197" s="126">
        <f>IF(N197="základní",J197,0)</f>
        <v>0</v>
      </c>
      <c r="BF197" s="126">
        <f>IF(N197="snížená",J197,0)</f>
        <v>0</v>
      </c>
      <c r="BG197" s="126">
        <f>IF(N197="zákl. přenesená",J197,0)</f>
        <v>0</v>
      </c>
      <c r="BH197" s="126">
        <f>IF(N197="sníž. přenesená",J197,0)</f>
        <v>0</v>
      </c>
      <c r="BI197" s="126">
        <f>IF(N197="nulová",J197,0)</f>
        <v>0</v>
      </c>
      <c r="BJ197" s="11" t="s">
        <v>43</v>
      </c>
      <c r="BK197" s="126">
        <f>ROUND(I197*H197,2)</f>
        <v>0</v>
      </c>
      <c r="BL197" s="11" t="s">
        <v>75</v>
      </c>
      <c r="BM197" s="125" t="s">
        <v>231</v>
      </c>
    </row>
    <row r="198" spans="1:65" s="2" customFormat="1">
      <c r="A198" s="18"/>
      <c r="B198" s="19"/>
      <c r="C198" s="20"/>
      <c r="D198" s="127" t="s">
        <v>76</v>
      </c>
      <c r="E198" s="20"/>
      <c r="F198" s="128" t="s">
        <v>230</v>
      </c>
      <c r="G198" s="20"/>
      <c r="H198" s="20"/>
      <c r="I198" s="20"/>
      <c r="J198" s="20"/>
      <c r="K198" s="20"/>
      <c r="L198" s="21"/>
      <c r="M198" s="129"/>
      <c r="N198" s="130"/>
      <c r="O198" s="28"/>
      <c r="P198" s="28"/>
      <c r="Q198" s="28"/>
      <c r="R198" s="28"/>
      <c r="S198" s="28"/>
      <c r="T198" s="29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T198" s="11" t="s">
        <v>76</v>
      </c>
      <c r="AU198" s="11" t="s">
        <v>44</v>
      </c>
    </row>
    <row r="199" spans="1:65" s="2" customFormat="1" ht="24.2" customHeight="1">
      <c r="A199" s="18"/>
      <c r="B199" s="19"/>
      <c r="C199" s="160" t="s">
        <v>137</v>
      </c>
      <c r="D199" s="160" t="s">
        <v>124</v>
      </c>
      <c r="E199" s="161" t="s">
        <v>232</v>
      </c>
      <c r="F199" s="162" t="s">
        <v>233</v>
      </c>
      <c r="G199" s="163" t="s">
        <v>138</v>
      </c>
      <c r="H199" s="164">
        <v>1</v>
      </c>
      <c r="I199" s="165"/>
      <c r="J199" s="165">
        <f>ROUND(I199*H199,2)</f>
        <v>0</v>
      </c>
      <c r="K199" s="162" t="s">
        <v>74</v>
      </c>
      <c r="L199" s="166"/>
      <c r="M199" s="167" t="s">
        <v>0</v>
      </c>
      <c r="N199" s="168" t="s">
        <v>24</v>
      </c>
      <c r="O199" s="123">
        <v>0</v>
      </c>
      <c r="P199" s="123">
        <f>O199*H199</f>
        <v>0</v>
      </c>
      <c r="Q199" s="123">
        <v>1.8169999999999999</v>
      </c>
      <c r="R199" s="123">
        <f>Q199*H199</f>
        <v>1.8169999999999999</v>
      </c>
      <c r="S199" s="123">
        <v>0</v>
      </c>
      <c r="T199" s="124">
        <f>S199*H199</f>
        <v>0</v>
      </c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R199" s="125" t="s">
        <v>84</v>
      </c>
      <c r="AT199" s="125" t="s">
        <v>124</v>
      </c>
      <c r="AU199" s="125" t="s">
        <v>44</v>
      </c>
      <c r="AY199" s="11" t="s">
        <v>70</v>
      </c>
      <c r="BE199" s="126">
        <f>IF(N199="základní",J199,0)</f>
        <v>0</v>
      </c>
      <c r="BF199" s="126">
        <f>IF(N199="snížená",J199,0)</f>
        <v>0</v>
      </c>
      <c r="BG199" s="126">
        <f>IF(N199="zákl. přenesená",J199,0)</f>
        <v>0</v>
      </c>
      <c r="BH199" s="126">
        <f>IF(N199="sníž. přenesená",J199,0)</f>
        <v>0</v>
      </c>
      <c r="BI199" s="126">
        <f>IF(N199="nulová",J199,0)</f>
        <v>0</v>
      </c>
      <c r="BJ199" s="11" t="s">
        <v>43</v>
      </c>
      <c r="BK199" s="126">
        <f>ROUND(I199*H199,2)</f>
        <v>0</v>
      </c>
      <c r="BL199" s="11" t="s">
        <v>75</v>
      </c>
      <c r="BM199" s="125" t="s">
        <v>234</v>
      </c>
    </row>
    <row r="200" spans="1:65" s="2" customFormat="1">
      <c r="A200" s="18"/>
      <c r="B200" s="19"/>
      <c r="C200" s="20"/>
      <c r="D200" s="127" t="s">
        <v>76</v>
      </c>
      <c r="E200" s="20"/>
      <c r="F200" s="128" t="s">
        <v>233</v>
      </c>
      <c r="G200" s="20"/>
      <c r="H200" s="20"/>
      <c r="I200" s="20"/>
      <c r="J200" s="20"/>
      <c r="K200" s="20"/>
      <c r="L200" s="21"/>
      <c r="M200" s="129"/>
      <c r="N200" s="130"/>
      <c r="O200" s="28"/>
      <c r="P200" s="28"/>
      <c r="Q200" s="28"/>
      <c r="R200" s="28"/>
      <c r="S200" s="28"/>
      <c r="T200" s="29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T200" s="11" t="s">
        <v>76</v>
      </c>
      <c r="AU200" s="11" t="s">
        <v>44</v>
      </c>
    </row>
    <row r="201" spans="1:65" s="2" customFormat="1" ht="24.2" customHeight="1">
      <c r="A201" s="18"/>
      <c r="B201" s="19"/>
      <c r="C201" s="160" t="s">
        <v>127</v>
      </c>
      <c r="D201" s="160" t="s">
        <v>124</v>
      </c>
      <c r="E201" s="161" t="s">
        <v>235</v>
      </c>
      <c r="F201" s="162" t="s">
        <v>236</v>
      </c>
      <c r="G201" s="163" t="s">
        <v>138</v>
      </c>
      <c r="H201" s="164">
        <v>4</v>
      </c>
      <c r="I201" s="165"/>
      <c r="J201" s="165">
        <f>ROUND(I201*H201,2)</f>
        <v>0</v>
      </c>
      <c r="K201" s="162" t="s">
        <v>74</v>
      </c>
      <c r="L201" s="166"/>
      <c r="M201" s="167" t="s">
        <v>0</v>
      </c>
      <c r="N201" s="168" t="s">
        <v>24</v>
      </c>
      <c r="O201" s="123">
        <v>0</v>
      </c>
      <c r="P201" s="123">
        <f>O201*H201</f>
        <v>0</v>
      </c>
      <c r="Q201" s="123">
        <v>2E-3</v>
      </c>
      <c r="R201" s="123">
        <f>Q201*H201</f>
        <v>8.0000000000000002E-3</v>
      </c>
      <c r="S201" s="123">
        <v>0</v>
      </c>
      <c r="T201" s="124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125" t="s">
        <v>84</v>
      </c>
      <c r="AT201" s="125" t="s">
        <v>124</v>
      </c>
      <c r="AU201" s="125" t="s">
        <v>44</v>
      </c>
      <c r="AY201" s="11" t="s">
        <v>70</v>
      </c>
      <c r="BE201" s="126">
        <f>IF(N201="základní",J201,0)</f>
        <v>0</v>
      </c>
      <c r="BF201" s="126">
        <f>IF(N201="snížená",J201,0)</f>
        <v>0</v>
      </c>
      <c r="BG201" s="126">
        <f>IF(N201="zákl. přenesená",J201,0)</f>
        <v>0</v>
      </c>
      <c r="BH201" s="126">
        <f>IF(N201="sníž. přenesená",J201,0)</f>
        <v>0</v>
      </c>
      <c r="BI201" s="126">
        <f>IF(N201="nulová",J201,0)</f>
        <v>0</v>
      </c>
      <c r="BJ201" s="11" t="s">
        <v>43</v>
      </c>
      <c r="BK201" s="126">
        <f>ROUND(I201*H201,2)</f>
        <v>0</v>
      </c>
      <c r="BL201" s="11" t="s">
        <v>75</v>
      </c>
      <c r="BM201" s="125" t="s">
        <v>237</v>
      </c>
    </row>
    <row r="202" spans="1:65" s="2" customFormat="1">
      <c r="A202" s="18"/>
      <c r="B202" s="19"/>
      <c r="C202" s="20"/>
      <c r="D202" s="127" t="s">
        <v>76</v>
      </c>
      <c r="E202" s="20"/>
      <c r="F202" s="128" t="s">
        <v>236</v>
      </c>
      <c r="G202" s="20"/>
      <c r="H202" s="20"/>
      <c r="I202" s="20"/>
      <c r="J202" s="20"/>
      <c r="K202" s="20"/>
      <c r="L202" s="21"/>
      <c r="M202" s="129"/>
      <c r="N202" s="130"/>
      <c r="O202" s="28"/>
      <c r="P202" s="28"/>
      <c r="Q202" s="28"/>
      <c r="R202" s="28"/>
      <c r="S202" s="28"/>
      <c r="T202" s="29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T202" s="11" t="s">
        <v>76</v>
      </c>
      <c r="AU202" s="11" t="s">
        <v>44</v>
      </c>
    </row>
    <row r="203" spans="1:65" s="2" customFormat="1" ht="16.5" customHeight="1">
      <c r="A203" s="18"/>
      <c r="B203" s="19"/>
      <c r="C203" s="160" t="s">
        <v>128</v>
      </c>
      <c r="D203" s="160" t="s">
        <v>124</v>
      </c>
      <c r="E203" s="161" t="s">
        <v>238</v>
      </c>
      <c r="F203" s="162" t="s">
        <v>239</v>
      </c>
      <c r="G203" s="163" t="s">
        <v>138</v>
      </c>
      <c r="H203" s="164">
        <v>2</v>
      </c>
      <c r="I203" s="165"/>
      <c r="J203" s="165">
        <f>ROUND(I203*H203,2)</f>
        <v>0</v>
      </c>
      <c r="K203" s="162" t="s">
        <v>74</v>
      </c>
      <c r="L203" s="166"/>
      <c r="M203" s="167" t="s">
        <v>0</v>
      </c>
      <c r="N203" s="168" t="s">
        <v>24</v>
      </c>
      <c r="O203" s="123">
        <v>0</v>
      </c>
      <c r="P203" s="123">
        <f>O203*H203</f>
        <v>0</v>
      </c>
      <c r="Q203" s="123">
        <v>0.185</v>
      </c>
      <c r="R203" s="123">
        <f>Q203*H203</f>
        <v>0.37</v>
      </c>
      <c r="S203" s="123">
        <v>0</v>
      </c>
      <c r="T203" s="124">
        <f>S203*H203</f>
        <v>0</v>
      </c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R203" s="125" t="s">
        <v>84</v>
      </c>
      <c r="AT203" s="125" t="s">
        <v>124</v>
      </c>
      <c r="AU203" s="125" t="s">
        <v>44</v>
      </c>
      <c r="AY203" s="11" t="s">
        <v>70</v>
      </c>
      <c r="BE203" s="126">
        <f>IF(N203="základní",J203,0)</f>
        <v>0</v>
      </c>
      <c r="BF203" s="126">
        <f>IF(N203="snížená",J203,0)</f>
        <v>0</v>
      </c>
      <c r="BG203" s="126">
        <f>IF(N203="zákl. přenesená",J203,0)</f>
        <v>0</v>
      </c>
      <c r="BH203" s="126">
        <f>IF(N203="sníž. přenesená",J203,0)</f>
        <v>0</v>
      </c>
      <c r="BI203" s="126">
        <f>IF(N203="nulová",J203,0)</f>
        <v>0</v>
      </c>
      <c r="BJ203" s="11" t="s">
        <v>43</v>
      </c>
      <c r="BK203" s="126">
        <f>ROUND(I203*H203,2)</f>
        <v>0</v>
      </c>
      <c r="BL203" s="11" t="s">
        <v>75</v>
      </c>
      <c r="BM203" s="125" t="s">
        <v>240</v>
      </c>
    </row>
    <row r="204" spans="1:65" s="2" customFormat="1">
      <c r="A204" s="18"/>
      <c r="B204" s="19"/>
      <c r="C204" s="20"/>
      <c r="D204" s="127" t="s">
        <v>76</v>
      </c>
      <c r="E204" s="20"/>
      <c r="F204" s="128" t="s">
        <v>239</v>
      </c>
      <c r="G204" s="20"/>
      <c r="H204" s="20"/>
      <c r="I204" s="20"/>
      <c r="J204" s="20"/>
      <c r="K204" s="20"/>
      <c r="L204" s="21"/>
      <c r="M204" s="129"/>
      <c r="N204" s="130"/>
      <c r="O204" s="28"/>
      <c r="P204" s="28"/>
      <c r="Q204" s="28"/>
      <c r="R204" s="28"/>
      <c r="S204" s="28"/>
      <c r="T204" s="29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T204" s="11" t="s">
        <v>76</v>
      </c>
      <c r="AU204" s="11" t="s">
        <v>44</v>
      </c>
    </row>
    <row r="205" spans="1:65" s="2" customFormat="1" ht="24.2" customHeight="1">
      <c r="A205" s="18"/>
      <c r="B205" s="19"/>
      <c r="C205" s="160" t="s">
        <v>129</v>
      </c>
      <c r="D205" s="160" t="s">
        <v>124</v>
      </c>
      <c r="E205" s="161" t="s">
        <v>241</v>
      </c>
      <c r="F205" s="162" t="s">
        <v>242</v>
      </c>
      <c r="G205" s="163" t="s">
        <v>138</v>
      </c>
      <c r="H205" s="164">
        <v>1</v>
      </c>
      <c r="I205" s="165"/>
      <c r="J205" s="165">
        <f>ROUND(I205*H205,2)</f>
        <v>0</v>
      </c>
      <c r="K205" s="162" t="s">
        <v>74</v>
      </c>
      <c r="L205" s="166"/>
      <c r="M205" s="167" t="s">
        <v>0</v>
      </c>
      <c r="N205" s="168" t="s">
        <v>24</v>
      </c>
      <c r="O205" s="123">
        <v>0</v>
      </c>
      <c r="P205" s="123">
        <f>O205*H205</f>
        <v>0</v>
      </c>
      <c r="Q205" s="123">
        <v>8.1000000000000003E-2</v>
      </c>
      <c r="R205" s="123">
        <f>Q205*H205</f>
        <v>8.1000000000000003E-2</v>
      </c>
      <c r="S205" s="123">
        <v>0</v>
      </c>
      <c r="T205" s="124">
        <f>S205*H205</f>
        <v>0</v>
      </c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R205" s="125" t="s">
        <v>84</v>
      </c>
      <c r="AT205" s="125" t="s">
        <v>124</v>
      </c>
      <c r="AU205" s="125" t="s">
        <v>44</v>
      </c>
      <c r="AY205" s="11" t="s">
        <v>70</v>
      </c>
      <c r="BE205" s="126">
        <f>IF(N205="základní",J205,0)</f>
        <v>0</v>
      </c>
      <c r="BF205" s="126">
        <f>IF(N205="snížená",J205,0)</f>
        <v>0</v>
      </c>
      <c r="BG205" s="126">
        <f>IF(N205="zákl. přenesená",J205,0)</f>
        <v>0</v>
      </c>
      <c r="BH205" s="126">
        <f>IF(N205="sníž. přenesená",J205,0)</f>
        <v>0</v>
      </c>
      <c r="BI205" s="126">
        <f>IF(N205="nulová",J205,0)</f>
        <v>0</v>
      </c>
      <c r="BJ205" s="11" t="s">
        <v>43</v>
      </c>
      <c r="BK205" s="126">
        <f>ROUND(I205*H205,2)</f>
        <v>0</v>
      </c>
      <c r="BL205" s="11" t="s">
        <v>75</v>
      </c>
      <c r="BM205" s="125" t="s">
        <v>243</v>
      </c>
    </row>
    <row r="206" spans="1:65" s="2" customFormat="1">
      <c r="A206" s="18"/>
      <c r="B206" s="19"/>
      <c r="C206" s="20"/>
      <c r="D206" s="127" t="s">
        <v>76</v>
      </c>
      <c r="E206" s="20"/>
      <c r="F206" s="128" t="s">
        <v>242</v>
      </c>
      <c r="G206" s="20"/>
      <c r="H206" s="20"/>
      <c r="I206" s="20"/>
      <c r="J206" s="20"/>
      <c r="K206" s="20"/>
      <c r="L206" s="21"/>
      <c r="M206" s="129"/>
      <c r="N206" s="130"/>
      <c r="O206" s="28"/>
      <c r="P206" s="28"/>
      <c r="Q206" s="28"/>
      <c r="R206" s="28"/>
      <c r="S206" s="28"/>
      <c r="T206" s="29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T206" s="11" t="s">
        <v>76</v>
      </c>
      <c r="AU206" s="11" t="s">
        <v>44</v>
      </c>
    </row>
    <row r="207" spans="1:65" s="2" customFormat="1" ht="24.2" customHeight="1">
      <c r="A207" s="18"/>
      <c r="B207" s="19"/>
      <c r="C207" s="160" t="s">
        <v>130</v>
      </c>
      <c r="D207" s="160" t="s">
        <v>124</v>
      </c>
      <c r="E207" s="161" t="s">
        <v>244</v>
      </c>
      <c r="F207" s="162" t="s">
        <v>245</v>
      </c>
      <c r="G207" s="163" t="s">
        <v>138</v>
      </c>
      <c r="H207" s="164">
        <v>2</v>
      </c>
      <c r="I207" s="165"/>
      <c r="J207" s="165">
        <f>ROUND(I207*H207,2)</f>
        <v>0</v>
      </c>
      <c r="K207" s="162" t="s">
        <v>74</v>
      </c>
      <c r="L207" s="166"/>
      <c r="M207" s="167" t="s">
        <v>0</v>
      </c>
      <c r="N207" s="168" t="s">
        <v>24</v>
      </c>
      <c r="O207" s="123">
        <v>0</v>
      </c>
      <c r="P207" s="123">
        <f>O207*H207</f>
        <v>0</v>
      </c>
      <c r="Q207" s="123">
        <v>6.8000000000000005E-2</v>
      </c>
      <c r="R207" s="123">
        <f>Q207*H207</f>
        <v>0.13600000000000001</v>
      </c>
      <c r="S207" s="123">
        <v>0</v>
      </c>
      <c r="T207" s="124">
        <f>S207*H207</f>
        <v>0</v>
      </c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R207" s="125" t="s">
        <v>84</v>
      </c>
      <c r="AT207" s="125" t="s">
        <v>124</v>
      </c>
      <c r="AU207" s="125" t="s">
        <v>44</v>
      </c>
      <c r="AY207" s="11" t="s">
        <v>70</v>
      </c>
      <c r="BE207" s="126">
        <f>IF(N207="základní",J207,0)</f>
        <v>0</v>
      </c>
      <c r="BF207" s="126">
        <f>IF(N207="snížená",J207,0)</f>
        <v>0</v>
      </c>
      <c r="BG207" s="126">
        <f>IF(N207="zákl. přenesená",J207,0)</f>
        <v>0</v>
      </c>
      <c r="BH207" s="126">
        <f>IF(N207="sníž. přenesená",J207,0)</f>
        <v>0</v>
      </c>
      <c r="BI207" s="126">
        <f>IF(N207="nulová",J207,0)</f>
        <v>0</v>
      </c>
      <c r="BJ207" s="11" t="s">
        <v>43</v>
      </c>
      <c r="BK207" s="126">
        <f>ROUND(I207*H207,2)</f>
        <v>0</v>
      </c>
      <c r="BL207" s="11" t="s">
        <v>75</v>
      </c>
      <c r="BM207" s="125" t="s">
        <v>246</v>
      </c>
    </row>
    <row r="208" spans="1:65" s="2" customFormat="1">
      <c r="A208" s="18"/>
      <c r="B208" s="19"/>
      <c r="C208" s="20"/>
      <c r="D208" s="127" t="s">
        <v>76</v>
      </c>
      <c r="E208" s="20"/>
      <c r="F208" s="128" t="s">
        <v>245</v>
      </c>
      <c r="G208" s="20"/>
      <c r="H208" s="20"/>
      <c r="I208" s="20"/>
      <c r="J208" s="20"/>
      <c r="K208" s="20"/>
      <c r="L208" s="21"/>
      <c r="M208" s="129"/>
      <c r="N208" s="130"/>
      <c r="O208" s="28"/>
      <c r="P208" s="28"/>
      <c r="Q208" s="28"/>
      <c r="R208" s="28"/>
      <c r="S208" s="28"/>
      <c r="T208" s="29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T208" s="11" t="s">
        <v>76</v>
      </c>
      <c r="AU208" s="11" t="s">
        <v>44</v>
      </c>
    </row>
    <row r="209" spans="1:65" s="2" customFormat="1" ht="24.2" customHeight="1">
      <c r="A209" s="18"/>
      <c r="B209" s="19"/>
      <c r="C209" s="160" t="s">
        <v>131</v>
      </c>
      <c r="D209" s="160" t="s">
        <v>124</v>
      </c>
      <c r="E209" s="161" t="s">
        <v>247</v>
      </c>
      <c r="F209" s="162" t="s">
        <v>248</v>
      </c>
      <c r="G209" s="163" t="s">
        <v>138</v>
      </c>
      <c r="H209" s="164">
        <v>2</v>
      </c>
      <c r="I209" s="165"/>
      <c r="J209" s="165">
        <f>ROUND(I209*H209,2)</f>
        <v>0</v>
      </c>
      <c r="K209" s="162" t="s">
        <v>74</v>
      </c>
      <c r="L209" s="166"/>
      <c r="M209" s="167" t="s">
        <v>0</v>
      </c>
      <c r="N209" s="168" t="s">
        <v>24</v>
      </c>
      <c r="O209" s="123">
        <v>0</v>
      </c>
      <c r="P209" s="123">
        <f>O209*H209</f>
        <v>0</v>
      </c>
      <c r="Q209" s="123">
        <v>5.0999999999999997E-2</v>
      </c>
      <c r="R209" s="123">
        <f>Q209*H209</f>
        <v>0.10199999999999999</v>
      </c>
      <c r="S209" s="123">
        <v>0</v>
      </c>
      <c r="T209" s="124">
        <f>S209*H209</f>
        <v>0</v>
      </c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R209" s="125" t="s">
        <v>84</v>
      </c>
      <c r="AT209" s="125" t="s">
        <v>124</v>
      </c>
      <c r="AU209" s="125" t="s">
        <v>44</v>
      </c>
      <c r="AY209" s="11" t="s">
        <v>70</v>
      </c>
      <c r="BE209" s="126">
        <f>IF(N209="základní",J209,0)</f>
        <v>0</v>
      </c>
      <c r="BF209" s="126">
        <f>IF(N209="snížená",J209,0)</f>
        <v>0</v>
      </c>
      <c r="BG209" s="126">
        <f>IF(N209="zákl. přenesená",J209,0)</f>
        <v>0</v>
      </c>
      <c r="BH209" s="126">
        <f>IF(N209="sníž. přenesená",J209,0)</f>
        <v>0</v>
      </c>
      <c r="BI209" s="126">
        <f>IF(N209="nulová",J209,0)</f>
        <v>0</v>
      </c>
      <c r="BJ209" s="11" t="s">
        <v>43</v>
      </c>
      <c r="BK209" s="126">
        <f>ROUND(I209*H209,2)</f>
        <v>0</v>
      </c>
      <c r="BL209" s="11" t="s">
        <v>75</v>
      </c>
      <c r="BM209" s="125" t="s">
        <v>249</v>
      </c>
    </row>
    <row r="210" spans="1:65" s="2" customFormat="1">
      <c r="A210" s="18"/>
      <c r="B210" s="19"/>
      <c r="C210" s="20"/>
      <c r="D210" s="127" t="s">
        <v>76</v>
      </c>
      <c r="E210" s="20"/>
      <c r="F210" s="128" t="s">
        <v>248</v>
      </c>
      <c r="G210" s="20"/>
      <c r="H210" s="20"/>
      <c r="I210" s="20"/>
      <c r="J210" s="20"/>
      <c r="K210" s="20"/>
      <c r="L210" s="21"/>
      <c r="M210" s="129"/>
      <c r="N210" s="130"/>
      <c r="O210" s="28"/>
      <c r="P210" s="28"/>
      <c r="Q210" s="28"/>
      <c r="R210" s="28"/>
      <c r="S210" s="28"/>
      <c r="T210" s="29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T210" s="11" t="s">
        <v>76</v>
      </c>
      <c r="AU210" s="11" t="s">
        <v>44</v>
      </c>
    </row>
    <row r="211" spans="1:65" s="2" customFormat="1" ht="24.2" customHeight="1">
      <c r="A211" s="18"/>
      <c r="B211" s="19"/>
      <c r="C211" s="160" t="s">
        <v>132</v>
      </c>
      <c r="D211" s="160" t="s">
        <v>124</v>
      </c>
      <c r="E211" s="161" t="s">
        <v>250</v>
      </c>
      <c r="F211" s="162" t="s">
        <v>251</v>
      </c>
      <c r="G211" s="163" t="s">
        <v>138</v>
      </c>
      <c r="H211" s="164">
        <v>2</v>
      </c>
      <c r="I211" s="165"/>
      <c r="J211" s="165">
        <f>ROUND(I211*H211,2)</f>
        <v>0</v>
      </c>
      <c r="K211" s="162" t="s">
        <v>0</v>
      </c>
      <c r="L211" s="166"/>
      <c r="M211" s="167" t="s">
        <v>0</v>
      </c>
      <c r="N211" s="168" t="s">
        <v>24</v>
      </c>
      <c r="O211" s="123">
        <v>0</v>
      </c>
      <c r="P211" s="123">
        <f>O211*H211</f>
        <v>0</v>
      </c>
      <c r="Q211" s="123">
        <v>0.44900000000000001</v>
      </c>
      <c r="R211" s="123">
        <f>Q211*H211</f>
        <v>0.89800000000000002</v>
      </c>
      <c r="S211" s="123">
        <v>0</v>
      </c>
      <c r="T211" s="124">
        <f>S211*H211</f>
        <v>0</v>
      </c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R211" s="125" t="s">
        <v>84</v>
      </c>
      <c r="AT211" s="125" t="s">
        <v>124</v>
      </c>
      <c r="AU211" s="125" t="s">
        <v>44</v>
      </c>
      <c r="AY211" s="11" t="s">
        <v>70</v>
      </c>
      <c r="BE211" s="126">
        <f>IF(N211="základní",J211,0)</f>
        <v>0</v>
      </c>
      <c r="BF211" s="126">
        <f>IF(N211="snížená",J211,0)</f>
        <v>0</v>
      </c>
      <c r="BG211" s="126">
        <f>IF(N211="zákl. přenesená",J211,0)</f>
        <v>0</v>
      </c>
      <c r="BH211" s="126">
        <f>IF(N211="sníž. přenesená",J211,0)</f>
        <v>0</v>
      </c>
      <c r="BI211" s="126">
        <f>IF(N211="nulová",J211,0)</f>
        <v>0</v>
      </c>
      <c r="BJ211" s="11" t="s">
        <v>43</v>
      </c>
      <c r="BK211" s="126">
        <f>ROUND(I211*H211,2)</f>
        <v>0</v>
      </c>
      <c r="BL211" s="11" t="s">
        <v>75</v>
      </c>
      <c r="BM211" s="125" t="s">
        <v>252</v>
      </c>
    </row>
    <row r="212" spans="1:65" s="2" customFormat="1">
      <c r="A212" s="18"/>
      <c r="B212" s="19"/>
      <c r="C212" s="20"/>
      <c r="D212" s="127" t="s">
        <v>76</v>
      </c>
      <c r="E212" s="20"/>
      <c r="F212" s="128" t="s">
        <v>251</v>
      </c>
      <c r="G212" s="20"/>
      <c r="H212" s="20"/>
      <c r="I212" s="20"/>
      <c r="J212" s="20"/>
      <c r="K212" s="20"/>
      <c r="L212" s="21"/>
      <c r="M212" s="129"/>
      <c r="N212" s="130"/>
      <c r="O212" s="28"/>
      <c r="P212" s="28"/>
      <c r="Q212" s="28"/>
      <c r="R212" s="28"/>
      <c r="S212" s="28"/>
      <c r="T212" s="29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T212" s="11" t="s">
        <v>76</v>
      </c>
      <c r="AU212" s="11" t="s">
        <v>44</v>
      </c>
    </row>
    <row r="213" spans="1:65" s="2" customFormat="1" ht="24.2" customHeight="1">
      <c r="A213" s="18"/>
      <c r="B213" s="19"/>
      <c r="C213" s="115" t="s">
        <v>133</v>
      </c>
      <c r="D213" s="115" t="s">
        <v>72</v>
      </c>
      <c r="E213" s="116" t="s">
        <v>253</v>
      </c>
      <c r="F213" s="117" t="s">
        <v>254</v>
      </c>
      <c r="G213" s="118" t="s">
        <v>138</v>
      </c>
      <c r="H213" s="119">
        <v>2</v>
      </c>
      <c r="I213" s="120"/>
      <c r="J213" s="120">
        <f>ROUND(I213*H213,2)</f>
        <v>0</v>
      </c>
      <c r="K213" s="117" t="s">
        <v>74</v>
      </c>
      <c r="L213" s="21"/>
      <c r="M213" s="121" t="s">
        <v>0</v>
      </c>
      <c r="N213" s="122" t="s">
        <v>24</v>
      </c>
      <c r="O213" s="123">
        <v>1.694</v>
      </c>
      <c r="P213" s="123">
        <f>O213*H213</f>
        <v>3.3879999999999999</v>
      </c>
      <c r="Q213" s="123">
        <v>0.21734000000000001</v>
      </c>
      <c r="R213" s="123">
        <f>Q213*H213</f>
        <v>0.43468000000000001</v>
      </c>
      <c r="S213" s="123">
        <v>0</v>
      </c>
      <c r="T213" s="124">
        <f>S213*H213</f>
        <v>0</v>
      </c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R213" s="125" t="s">
        <v>75</v>
      </c>
      <c r="AT213" s="125" t="s">
        <v>72</v>
      </c>
      <c r="AU213" s="125" t="s">
        <v>44</v>
      </c>
      <c r="AY213" s="11" t="s">
        <v>70</v>
      </c>
      <c r="BE213" s="126">
        <f>IF(N213="základní",J213,0)</f>
        <v>0</v>
      </c>
      <c r="BF213" s="126">
        <f>IF(N213="snížená",J213,0)</f>
        <v>0</v>
      </c>
      <c r="BG213" s="126">
        <f>IF(N213="zákl. přenesená",J213,0)</f>
        <v>0</v>
      </c>
      <c r="BH213" s="126">
        <f>IF(N213="sníž. přenesená",J213,0)</f>
        <v>0</v>
      </c>
      <c r="BI213" s="126">
        <f>IF(N213="nulová",J213,0)</f>
        <v>0</v>
      </c>
      <c r="BJ213" s="11" t="s">
        <v>43</v>
      </c>
      <c r="BK213" s="126">
        <f>ROUND(I213*H213,2)</f>
        <v>0</v>
      </c>
      <c r="BL213" s="11" t="s">
        <v>75</v>
      </c>
      <c r="BM213" s="125" t="s">
        <v>255</v>
      </c>
    </row>
    <row r="214" spans="1:65" s="2" customFormat="1" ht="19.5">
      <c r="A214" s="18"/>
      <c r="B214" s="19"/>
      <c r="C214" s="20"/>
      <c r="D214" s="127" t="s">
        <v>76</v>
      </c>
      <c r="E214" s="20"/>
      <c r="F214" s="128" t="s">
        <v>256</v>
      </c>
      <c r="G214" s="20"/>
      <c r="H214" s="20"/>
      <c r="I214" s="20"/>
      <c r="J214" s="20"/>
      <c r="K214" s="20"/>
      <c r="L214" s="21"/>
      <c r="M214" s="129"/>
      <c r="N214" s="130"/>
      <c r="O214" s="28"/>
      <c r="P214" s="28"/>
      <c r="Q214" s="28"/>
      <c r="R214" s="28"/>
      <c r="S214" s="28"/>
      <c r="T214" s="29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T214" s="11" t="s">
        <v>76</v>
      </c>
      <c r="AU214" s="11" t="s">
        <v>44</v>
      </c>
    </row>
    <row r="215" spans="1:65" s="2" customFormat="1" ht="21.75" customHeight="1">
      <c r="A215" s="18"/>
      <c r="B215" s="19"/>
      <c r="C215" s="160" t="s">
        <v>134</v>
      </c>
      <c r="D215" s="160" t="s">
        <v>124</v>
      </c>
      <c r="E215" s="161" t="s">
        <v>257</v>
      </c>
      <c r="F215" s="162" t="s">
        <v>258</v>
      </c>
      <c r="G215" s="163" t="s">
        <v>138</v>
      </c>
      <c r="H215" s="164">
        <v>1</v>
      </c>
      <c r="I215" s="165"/>
      <c r="J215" s="165">
        <f>ROUND(I215*H215,2)</f>
        <v>0</v>
      </c>
      <c r="K215" s="162" t="s">
        <v>74</v>
      </c>
      <c r="L215" s="166"/>
      <c r="M215" s="167" t="s">
        <v>0</v>
      </c>
      <c r="N215" s="168" t="s">
        <v>24</v>
      </c>
      <c r="O215" s="123">
        <v>0</v>
      </c>
      <c r="P215" s="123">
        <f>O215*H215</f>
        <v>0</v>
      </c>
      <c r="Q215" s="123">
        <v>0.06</v>
      </c>
      <c r="R215" s="123">
        <f>Q215*H215</f>
        <v>0.06</v>
      </c>
      <c r="S215" s="123">
        <v>0</v>
      </c>
      <c r="T215" s="124">
        <f>S215*H215</f>
        <v>0</v>
      </c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R215" s="125" t="s">
        <v>84</v>
      </c>
      <c r="AT215" s="125" t="s">
        <v>124</v>
      </c>
      <c r="AU215" s="125" t="s">
        <v>44</v>
      </c>
      <c r="AY215" s="11" t="s">
        <v>70</v>
      </c>
      <c r="BE215" s="126">
        <f>IF(N215="základní",J215,0)</f>
        <v>0</v>
      </c>
      <c r="BF215" s="126">
        <f>IF(N215="snížená",J215,0)</f>
        <v>0</v>
      </c>
      <c r="BG215" s="126">
        <f>IF(N215="zákl. přenesená",J215,0)</f>
        <v>0</v>
      </c>
      <c r="BH215" s="126">
        <f>IF(N215="sníž. přenesená",J215,0)</f>
        <v>0</v>
      </c>
      <c r="BI215" s="126">
        <f>IF(N215="nulová",J215,0)</f>
        <v>0</v>
      </c>
      <c r="BJ215" s="11" t="s">
        <v>43</v>
      </c>
      <c r="BK215" s="126">
        <f>ROUND(I215*H215,2)</f>
        <v>0</v>
      </c>
      <c r="BL215" s="11" t="s">
        <v>75</v>
      </c>
      <c r="BM215" s="125" t="s">
        <v>259</v>
      </c>
    </row>
    <row r="216" spans="1:65" s="2" customFormat="1">
      <c r="A216" s="18"/>
      <c r="B216" s="19"/>
      <c r="C216" s="20"/>
      <c r="D216" s="127" t="s">
        <v>76</v>
      </c>
      <c r="E216" s="20"/>
      <c r="F216" s="128" t="s">
        <v>258</v>
      </c>
      <c r="G216" s="20"/>
      <c r="H216" s="20"/>
      <c r="I216" s="20"/>
      <c r="J216" s="20"/>
      <c r="K216" s="20"/>
      <c r="L216" s="21"/>
      <c r="M216" s="129"/>
      <c r="N216" s="130"/>
      <c r="O216" s="28"/>
      <c r="P216" s="28"/>
      <c r="Q216" s="28"/>
      <c r="R216" s="28"/>
      <c r="S216" s="28"/>
      <c r="T216" s="29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T216" s="11" t="s">
        <v>76</v>
      </c>
      <c r="AU216" s="11" t="s">
        <v>44</v>
      </c>
    </row>
    <row r="217" spans="1:65" s="2" customFormat="1" ht="21.75" customHeight="1">
      <c r="A217" s="18"/>
      <c r="B217" s="19"/>
      <c r="C217" s="160" t="s">
        <v>135</v>
      </c>
      <c r="D217" s="160" t="s">
        <v>124</v>
      </c>
      <c r="E217" s="161" t="s">
        <v>260</v>
      </c>
      <c r="F217" s="162" t="s">
        <v>261</v>
      </c>
      <c r="G217" s="163" t="s">
        <v>138</v>
      </c>
      <c r="H217" s="164">
        <v>1</v>
      </c>
      <c r="I217" s="165"/>
      <c r="J217" s="165">
        <f>ROUND(I217*H217,2)</f>
        <v>0</v>
      </c>
      <c r="K217" s="162" t="s">
        <v>74</v>
      </c>
      <c r="L217" s="166"/>
      <c r="M217" s="167" t="s">
        <v>0</v>
      </c>
      <c r="N217" s="168" t="s">
        <v>24</v>
      </c>
      <c r="O217" s="123">
        <v>0</v>
      </c>
      <c r="P217" s="123">
        <f>O217*H217</f>
        <v>0</v>
      </c>
      <c r="Q217" s="123">
        <v>0.19600000000000001</v>
      </c>
      <c r="R217" s="123">
        <f>Q217*H217</f>
        <v>0.19600000000000001</v>
      </c>
      <c r="S217" s="123">
        <v>0</v>
      </c>
      <c r="T217" s="124">
        <f>S217*H217</f>
        <v>0</v>
      </c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R217" s="125" t="s">
        <v>84</v>
      </c>
      <c r="AT217" s="125" t="s">
        <v>124</v>
      </c>
      <c r="AU217" s="125" t="s">
        <v>44</v>
      </c>
      <c r="AY217" s="11" t="s">
        <v>70</v>
      </c>
      <c r="BE217" s="126">
        <f>IF(N217="základní",J217,0)</f>
        <v>0</v>
      </c>
      <c r="BF217" s="126">
        <f>IF(N217="snížená",J217,0)</f>
        <v>0</v>
      </c>
      <c r="BG217" s="126">
        <f>IF(N217="zákl. přenesená",J217,0)</f>
        <v>0</v>
      </c>
      <c r="BH217" s="126">
        <f>IF(N217="sníž. přenesená",J217,0)</f>
        <v>0</v>
      </c>
      <c r="BI217" s="126">
        <f>IF(N217="nulová",J217,0)</f>
        <v>0</v>
      </c>
      <c r="BJ217" s="11" t="s">
        <v>43</v>
      </c>
      <c r="BK217" s="126">
        <f>ROUND(I217*H217,2)</f>
        <v>0</v>
      </c>
      <c r="BL217" s="11" t="s">
        <v>75</v>
      </c>
      <c r="BM217" s="125" t="s">
        <v>262</v>
      </c>
    </row>
    <row r="218" spans="1:65" s="2" customFormat="1">
      <c r="A218" s="18"/>
      <c r="B218" s="19"/>
      <c r="C218" s="20"/>
      <c r="D218" s="127" t="s">
        <v>76</v>
      </c>
      <c r="E218" s="20"/>
      <c r="F218" s="128" t="s">
        <v>261</v>
      </c>
      <c r="G218" s="20"/>
      <c r="H218" s="20"/>
      <c r="I218" s="20"/>
      <c r="J218" s="20"/>
      <c r="K218" s="20"/>
      <c r="L218" s="21"/>
      <c r="M218" s="129"/>
      <c r="N218" s="130"/>
      <c r="O218" s="28"/>
      <c r="P218" s="28"/>
      <c r="Q218" s="28"/>
      <c r="R218" s="28"/>
      <c r="S218" s="28"/>
      <c r="T218" s="29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T218" s="11" t="s">
        <v>76</v>
      </c>
      <c r="AU218" s="11" t="s">
        <v>44</v>
      </c>
    </row>
    <row r="219" spans="1:65" s="7" customFormat="1" ht="22.9" customHeight="1">
      <c r="B219" s="100"/>
      <c r="C219" s="101"/>
      <c r="D219" s="102" t="s">
        <v>41</v>
      </c>
      <c r="E219" s="113" t="s">
        <v>139</v>
      </c>
      <c r="F219" s="113" t="s">
        <v>140</v>
      </c>
      <c r="G219" s="101"/>
      <c r="H219" s="101"/>
      <c r="I219" s="101"/>
      <c r="J219" s="114">
        <f>BK219</f>
        <v>0</v>
      </c>
      <c r="K219" s="101"/>
      <c r="L219" s="105"/>
      <c r="M219" s="106"/>
      <c r="N219" s="107"/>
      <c r="O219" s="107"/>
      <c r="P219" s="108">
        <f>SUM(P220:P221)</f>
        <v>43.509254999999996</v>
      </c>
      <c r="Q219" s="107"/>
      <c r="R219" s="108">
        <f>SUM(R220:R221)</f>
        <v>0</v>
      </c>
      <c r="S219" s="107"/>
      <c r="T219" s="109">
        <f>SUM(T220:T221)</f>
        <v>0</v>
      </c>
      <c r="AR219" s="110" t="s">
        <v>43</v>
      </c>
      <c r="AT219" s="111" t="s">
        <v>41</v>
      </c>
      <c r="AU219" s="111" t="s">
        <v>43</v>
      </c>
      <c r="AY219" s="110" t="s">
        <v>70</v>
      </c>
      <c r="BK219" s="112">
        <f>SUM(BK220:BK221)</f>
        <v>0</v>
      </c>
    </row>
    <row r="220" spans="1:65" s="2" customFormat="1" ht="24.2" customHeight="1">
      <c r="A220" s="18"/>
      <c r="B220" s="19"/>
      <c r="C220" s="115" t="s">
        <v>136</v>
      </c>
      <c r="D220" s="115" t="s">
        <v>72</v>
      </c>
      <c r="E220" s="116" t="s">
        <v>263</v>
      </c>
      <c r="F220" s="117" t="s">
        <v>264</v>
      </c>
      <c r="G220" s="118" t="s">
        <v>99</v>
      </c>
      <c r="H220" s="119">
        <v>62.244999999999997</v>
      </c>
      <c r="I220" s="120"/>
      <c r="J220" s="120">
        <f>ROUND(I220*H220,2)</f>
        <v>0</v>
      </c>
      <c r="K220" s="117" t="s">
        <v>74</v>
      </c>
      <c r="L220" s="21"/>
      <c r="M220" s="121" t="s">
        <v>0</v>
      </c>
      <c r="N220" s="122" t="s">
        <v>24</v>
      </c>
      <c r="O220" s="123">
        <v>0.69899999999999995</v>
      </c>
      <c r="P220" s="123">
        <f>O220*H220</f>
        <v>43.509254999999996</v>
      </c>
      <c r="Q220" s="123">
        <v>0</v>
      </c>
      <c r="R220" s="123">
        <f>Q220*H220</f>
        <v>0</v>
      </c>
      <c r="S220" s="123">
        <v>0</v>
      </c>
      <c r="T220" s="124">
        <f>S220*H220</f>
        <v>0</v>
      </c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R220" s="125" t="s">
        <v>75</v>
      </c>
      <c r="AT220" s="125" t="s">
        <v>72</v>
      </c>
      <c r="AU220" s="125" t="s">
        <v>44</v>
      </c>
      <c r="AY220" s="11" t="s">
        <v>70</v>
      </c>
      <c r="BE220" s="126">
        <f>IF(N220="základní",J220,0)</f>
        <v>0</v>
      </c>
      <c r="BF220" s="126">
        <f>IF(N220="snížená",J220,0)</f>
        <v>0</v>
      </c>
      <c r="BG220" s="126">
        <f>IF(N220="zákl. přenesená",J220,0)</f>
        <v>0</v>
      </c>
      <c r="BH220" s="126">
        <f>IF(N220="sníž. přenesená",J220,0)</f>
        <v>0</v>
      </c>
      <c r="BI220" s="126">
        <f>IF(N220="nulová",J220,0)</f>
        <v>0</v>
      </c>
      <c r="BJ220" s="11" t="s">
        <v>43</v>
      </c>
      <c r="BK220" s="126">
        <f>ROUND(I220*H220,2)</f>
        <v>0</v>
      </c>
      <c r="BL220" s="11" t="s">
        <v>75</v>
      </c>
      <c r="BM220" s="125" t="s">
        <v>265</v>
      </c>
    </row>
    <row r="221" spans="1:65" s="2" customFormat="1" ht="29.25">
      <c r="A221" s="18"/>
      <c r="B221" s="19"/>
      <c r="C221" s="20"/>
      <c r="D221" s="127" t="s">
        <v>76</v>
      </c>
      <c r="E221" s="20"/>
      <c r="F221" s="128" t="s">
        <v>266</v>
      </c>
      <c r="G221" s="20"/>
      <c r="H221" s="20"/>
      <c r="I221" s="20"/>
      <c r="J221" s="20"/>
      <c r="K221" s="20"/>
      <c r="L221" s="21"/>
      <c r="M221" s="169"/>
      <c r="N221" s="170"/>
      <c r="O221" s="171"/>
      <c r="P221" s="171"/>
      <c r="Q221" s="171"/>
      <c r="R221" s="171"/>
      <c r="S221" s="171"/>
      <c r="T221" s="172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T221" s="11" t="s">
        <v>76</v>
      </c>
      <c r="AU221" s="11" t="s">
        <v>44</v>
      </c>
    </row>
    <row r="222" spans="1:65" s="2" customFormat="1" ht="6.95" customHeight="1">
      <c r="A222" s="18"/>
      <c r="B222" s="23"/>
      <c r="C222" s="24"/>
      <c r="D222" s="24"/>
      <c r="E222" s="24"/>
      <c r="F222" s="24"/>
      <c r="G222" s="24"/>
      <c r="H222" s="24"/>
      <c r="I222" s="24"/>
      <c r="J222" s="24"/>
      <c r="K222" s="24"/>
      <c r="L222" s="21"/>
      <c r="M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</row>
  </sheetData>
  <mergeCells count="10">
    <mergeCell ref="E87:H87"/>
    <mergeCell ref="E113:H113"/>
    <mergeCell ref="E115:H115"/>
    <mergeCell ref="E84:H84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IO 400 - Přípojka kanaliz...</vt:lpstr>
      <vt:lpstr>'IO 400 - Přípojka kanaliz...'!Oblast_tisku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FRANTISEK\FRANTISEK</dc:creator>
  <cp:lastModifiedBy>Uživatel</cp:lastModifiedBy>
  <dcterms:created xsi:type="dcterms:W3CDTF">2021-08-27T05:58:06Z</dcterms:created>
  <dcterms:modified xsi:type="dcterms:W3CDTF">2021-09-14T11:26:53Z</dcterms:modified>
</cp:coreProperties>
</file>