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! IDEA stavby\02  Příprava projektů\PP2021.03  Radnická - oprava fasád a průjezdu\akturalizace 2023\"/>
    </mc:Choice>
  </mc:AlternateContent>
  <xr:revisionPtr revIDLastSave="0" documentId="8_{6056E06D-0B73-4B2A-9DDB-16D69BB63B5E}" xr6:coauthVersionLast="47" xr6:coauthVersionMax="47" xr10:uidLastSave="{00000000-0000-0000-0000-000000000000}"/>
  <bookViews>
    <workbookView xWindow="-120" yWindow="-120" windowWidth="29040" windowHeight="15990" activeTab="3" xr2:uid="{00000000-000D-0000-FFFF-FFFF00000000}"/>
  </bookViews>
  <sheets>
    <sheet name="Stavba" sheetId="1" r:id="rId1"/>
    <sheet name="VzorPolozky" sheetId="10" state="hidden" r:id="rId2"/>
    <sheet name="02 03 Pol" sheetId="12" r:id="rId3"/>
    <sheet name="02 04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'02 03 Pol'!$1:$7</definedName>
    <definedName name="_xlnm.Print_Titles" localSheetId="3">'02 04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'02 03 Pol'!$A$1:$Y$115</definedName>
    <definedName name="_xlnm.Print_Area" localSheetId="3">'02 04 Pol'!$A$1:$Y$115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105" i="13"/>
  <c r="BA103" i="13"/>
  <c r="BA99" i="13"/>
  <c r="BA97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5" i="13"/>
  <c r="O15" i="13"/>
  <c r="G16" i="13"/>
  <c r="M16" i="13" s="1"/>
  <c r="M15" i="13" s="1"/>
  <c r="I16" i="13"/>
  <c r="I15" i="13" s="1"/>
  <c r="K16" i="13"/>
  <c r="K15" i="13" s="1"/>
  <c r="O16" i="13"/>
  <c r="Q16" i="13"/>
  <c r="Q15" i="13" s="1"/>
  <c r="V16" i="13"/>
  <c r="V15" i="13" s="1"/>
  <c r="G18" i="13"/>
  <c r="I18" i="13"/>
  <c r="K18" i="13"/>
  <c r="M18" i="13"/>
  <c r="O18" i="13"/>
  <c r="Q18" i="13"/>
  <c r="V18" i="13"/>
  <c r="G21" i="13"/>
  <c r="G20" i="13" s="1"/>
  <c r="I21" i="13"/>
  <c r="I20" i="13" s="1"/>
  <c r="K21" i="13"/>
  <c r="O21" i="13"/>
  <c r="O20" i="13" s="1"/>
  <c r="Q21" i="13"/>
  <c r="Q20" i="13" s="1"/>
  <c r="V21" i="13"/>
  <c r="G23" i="13"/>
  <c r="M23" i="13" s="1"/>
  <c r="I23" i="13"/>
  <c r="K23" i="13"/>
  <c r="K20" i="13" s="1"/>
  <c r="O23" i="13"/>
  <c r="Q23" i="13"/>
  <c r="V23" i="13"/>
  <c r="V20" i="13" s="1"/>
  <c r="G25" i="13"/>
  <c r="I25" i="13"/>
  <c r="K25" i="13"/>
  <c r="M25" i="13"/>
  <c r="O25" i="13"/>
  <c r="Q25" i="13"/>
  <c r="V25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2" i="13"/>
  <c r="I32" i="13"/>
  <c r="O32" i="13"/>
  <c r="Q32" i="13"/>
  <c r="G33" i="13"/>
  <c r="I33" i="13"/>
  <c r="K33" i="13"/>
  <c r="K32" i="13" s="1"/>
  <c r="M33" i="13"/>
  <c r="M32" i="13" s="1"/>
  <c r="O33" i="13"/>
  <c r="Q33" i="13"/>
  <c r="V33" i="13"/>
  <c r="V32" i="13" s="1"/>
  <c r="G36" i="13"/>
  <c r="G35" i="13" s="1"/>
  <c r="I36" i="13"/>
  <c r="I35" i="13" s="1"/>
  <c r="K36" i="13"/>
  <c r="O36" i="13"/>
  <c r="O35" i="13" s="1"/>
  <c r="Q36" i="13"/>
  <c r="Q35" i="13" s="1"/>
  <c r="V36" i="13"/>
  <c r="G38" i="13"/>
  <c r="M38" i="13" s="1"/>
  <c r="I38" i="13"/>
  <c r="K38" i="13"/>
  <c r="K35" i="13" s="1"/>
  <c r="O38" i="13"/>
  <c r="Q38" i="13"/>
  <c r="V38" i="13"/>
  <c r="V35" i="13" s="1"/>
  <c r="K40" i="13"/>
  <c r="V40" i="13"/>
  <c r="G41" i="13"/>
  <c r="G40" i="13" s="1"/>
  <c r="I41" i="13"/>
  <c r="K41" i="13"/>
  <c r="M41" i="13"/>
  <c r="O41" i="13"/>
  <c r="O40" i="13" s="1"/>
  <c r="Q41" i="13"/>
  <c r="V41" i="13"/>
  <c r="G43" i="13"/>
  <c r="M43" i="13" s="1"/>
  <c r="I43" i="13"/>
  <c r="I40" i="13" s="1"/>
  <c r="K43" i="13"/>
  <c r="O43" i="13"/>
  <c r="Q43" i="13"/>
  <c r="Q40" i="13" s="1"/>
  <c r="V43" i="13"/>
  <c r="G45" i="13"/>
  <c r="M45" i="13" s="1"/>
  <c r="I45" i="13"/>
  <c r="K45" i="13"/>
  <c r="O45" i="13"/>
  <c r="Q45" i="13"/>
  <c r="V45" i="13"/>
  <c r="G48" i="13"/>
  <c r="G47" i="13" s="1"/>
  <c r="I48" i="13"/>
  <c r="K48" i="13"/>
  <c r="M48" i="13"/>
  <c r="O48" i="13"/>
  <c r="O47" i="13" s="1"/>
  <c r="Q48" i="13"/>
  <c r="V48" i="13"/>
  <c r="G50" i="13"/>
  <c r="M50" i="13" s="1"/>
  <c r="I50" i="13"/>
  <c r="I47" i="13" s="1"/>
  <c r="K50" i="13"/>
  <c r="O50" i="13"/>
  <c r="Q50" i="13"/>
  <c r="Q47" i="13" s="1"/>
  <c r="V50" i="13"/>
  <c r="G53" i="13"/>
  <c r="M53" i="13" s="1"/>
  <c r="I53" i="13"/>
  <c r="K53" i="13"/>
  <c r="O53" i="13"/>
  <c r="Q53" i="13"/>
  <c r="V53" i="13"/>
  <c r="G55" i="13"/>
  <c r="I55" i="13"/>
  <c r="K55" i="13"/>
  <c r="K47" i="13" s="1"/>
  <c r="M55" i="13"/>
  <c r="O55" i="13"/>
  <c r="Q55" i="13"/>
  <c r="V55" i="13"/>
  <c r="V47" i="13" s="1"/>
  <c r="K56" i="13"/>
  <c r="V56" i="13"/>
  <c r="G57" i="13"/>
  <c r="G56" i="13" s="1"/>
  <c r="I57" i="13"/>
  <c r="I56" i="13" s="1"/>
  <c r="K57" i="13"/>
  <c r="O57" i="13"/>
  <c r="O56" i="13" s="1"/>
  <c r="Q57" i="13"/>
  <c r="Q56" i="13" s="1"/>
  <c r="V57" i="13"/>
  <c r="I59" i="13"/>
  <c r="Q59" i="13"/>
  <c r="G60" i="13"/>
  <c r="I60" i="13"/>
  <c r="K60" i="13"/>
  <c r="K59" i="13" s="1"/>
  <c r="M60" i="13"/>
  <c r="M59" i="13" s="1"/>
  <c r="O60" i="13"/>
  <c r="Q60" i="13"/>
  <c r="V60" i="13"/>
  <c r="V59" i="13" s="1"/>
  <c r="G62" i="13"/>
  <c r="G59" i="13" s="1"/>
  <c r="I62" i="13"/>
  <c r="K62" i="13"/>
  <c r="M62" i="13"/>
  <c r="O62" i="13"/>
  <c r="O59" i="13" s="1"/>
  <c r="Q62" i="13"/>
  <c r="V62" i="13"/>
  <c r="G64" i="13"/>
  <c r="M64" i="13" s="1"/>
  <c r="I64" i="13"/>
  <c r="K64" i="13"/>
  <c r="O64" i="13"/>
  <c r="Q64" i="13"/>
  <c r="V64" i="13"/>
  <c r="I66" i="13"/>
  <c r="Q66" i="13"/>
  <c r="G67" i="13"/>
  <c r="I67" i="13"/>
  <c r="K67" i="13"/>
  <c r="K66" i="13" s="1"/>
  <c r="M67" i="13"/>
  <c r="O67" i="13"/>
  <c r="Q67" i="13"/>
  <c r="V67" i="13"/>
  <c r="V66" i="13" s="1"/>
  <c r="G70" i="13"/>
  <c r="G66" i="13" s="1"/>
  <c r="I70" i="13"/>
  <c r="K70" i="13"/>
  <c r="M70" i="13"/>
  <c r="O70" i="13"/>
  <c r="O66" i="13" s="1"/>
  <c r="Q70" i="13"/>
  <c r="V70" i="13"/>
  <c r="G72" i="13"/>
  <c r="M72" i="13" s="1"/>
  <c r="I72" i="13"/>
  <c r="K72" i="13"/>
  <c r="O72" i="13"/>
  <c r="Q72" i="13"/>
  <c r="V72" i="13"/>
  <c r="G74" i="13"/>
  <c r="I74" i="13"/>
  <c r="O74" i="13"/>
  <c r="Q74" i="13"/>
  <c r="G75" i="13"/>
  <c r="I75" i="13"/>
  <c r="K75" i="13"/>
  <c r="K74" i="13" s="1"/>
  <c r="M75" i="13"/>
  <c r="M74" i="13" s="1"/>
  <c r="O75" i="13"/>
  <c r="Q75" i="13"/>
  <c r="V75" i="13"/>
  <c r="V74" i="13" s="1"/>
  <c r="G77" i="13"/>
  <c r="G76" i="13" s="1"/>
  <c r="I77" i="13"/>
  <c r="I76" i="13" s="1"/>
  <c r="K77" i="13"/>
  <c r="O77" i="13"/>
  <c r="O76" i="13" s="1"/>
  <c r="Q77" i="13"/>
  <c r="Q76" i="13" s="1"/>
  <c r="V77" i="13"/>
  <c r="G79" i="13"/>
  <c r="M79" i="13" s="1"/>
  <c r="I79" i="13"/>
  <c r="K79" i="13"/>
  <c r="K76" i="13" s="1"/>
  <c r="O79" i="13"/>
  <c r="Q79" i="13"/>
  <c r="V79" i="13"/>
  <c r="V76" i="13" s="1"/>
  <c r="K81" i="13"/>
  <c r="V81" i="13"/>
  <c r="G82" i="13"/>
  <c r="G81" i="13" s="1"/>
  <c r="I82" i="13"/>
  <c r="K82" i="13"/>
  <c r="M82" i="13"/>
  <c r="O82" i="13"/>
  <c r="O81" i="13" s="1"/>
  <c r="Q82" i="13"/>
  <c r="V82" i="13"/>
  <c r="G83" i="13"/>
  <c r="M83" i="13" s="1"/>
  <c r="I83" i="13"/>
  <c r="I81" i="13" s="1"/>
  <c r="K83" i="13"/>
  <c r="O83" i="13"/>
  <c r="Q83" i="13"/>
  <c r="Q81" i="13" s="1"/>
  <c r="V83" i="13"/>
  <c r="G85" i="13"/>
  <c r="I85" i="13"/>
  <c r="K85" i="13"/>
  <c r="K84" i="13" s="1"/>
  <c r="M85" i="13"/>
  <c r="M84" i="13" s="1"/>
  <c r="O85" i="13"/>
  <c r="Q85" i="13"/>
  <c r="V85" i="13"/>
  <c r="V84" i="13" s="1"/>
  <c r="G87" i="13"/>
  <c r="G84" i="13" s="1"/>
  <c r="I87" i="13"/>
  <c r="K87" i="13"/>
  <c r="M87" i="13"/>
  <c r="O87" i="13"/>
  <c r="O84" i="13" s="1"/>
  <c r="Q87" i="13"/>
  <c r="V87" i="13"/>
  <c r="G88" i="13"/>
  <c r="M88" i="13" s="1"/>
  <c r="I88" i="13"/>
  <c r="K88" i="13"/>
  <c r="O88" i="13"/>
  <c r="Q88" i="13"/>
  <c r="V88" i="13"/>
  <c r="G89" i="13"/>
  <c r="M89" i="13" s="1"/>
  <c r="I89" i="13"/>
  <c r="I84" i="13" s="1"/>
  <c r="K89" i="13"/>
  <c r="O89" i="13"/>
  <c r="Q89" i="13"/>
  <c r="Q84" i="13" s="1"/>
  <c r="V89" i="13"/>
  <c r="I90" i="13"/>
  <c r="K90" i="13"/>
  <c r="Q90" i="13"/>
  <c r="V90" i="13"/>
  <c r="G91" i="13"/>
  <c r="G90" i="13" s="1"/>
  <c r="I91" i="13"/>
  <c r="K91" i="13"/>
  <c r="M91" i="13"/>
  <c r="M90" i="13" s="1"/>
  <c r="O91" i="13"/>
  <c r="O90" i="13" s="1"/>
  <c r="Q91" i="13"/>
  <c r="V91" i="13"/>
  <c r="G93" i="13"/>
  <c r="G94" i="13"/>
  <c r="M94" i="13" s="1"/>
  <c r="I94" i="13"/>
  <c r="I93" i="13" s="1"/>
  <c r="K94" i="13"/>
  <c r="K93" i="13" s="1"/>
  <c r="O94" i="13"/>
  <c r="Q94" i="13"/>
  <c r="Q93" i="13" s="1"/>
  <c r="V94" i="13"/>
  <c r="V93" i="13" s="1"/>
  <c r="G96" i="13"/>
  <c r="I96" i="13"/>
  <c r="K96" i="13"/>
  <c r="M96" i="13"/>
  <c r="O96" i="13"/>
  <c r="Q96" i="13"/>
  <c r="V96" i="13"/>
  <c r="G98" i="13"/>
  <c r="I98" i="13"/>
  <c r="K98" i="13"/>
  <c r="M98" i="13"/>
  <c r="O98" i="13"/>
  <c r="Q98" i="13"/>
  <c r="V98" i="13"/>
  <c r="G100" i="13"/>
  <c r="M100" i="13" s="1"/>
  <c r="I100" i="13"/>
  <c r="K100" i="13"/>
  <c r="O100" i="13"/>
  <c r="O93" i="13" s="1"/>
  <c r="Q100" i="13"/>
  <c r="V100" i="13"/>
  <c r="G102" i="13"/>
  <c r="M102" i="13" s="1"/>
  <c r="I102" i="13"/>
  <c r="K102" i="13"/>
  <c r="O102" i="13"/>
  <c r="Q102" i="13"/>
  <c r="V102" i="13"/>
  <c r="AE105" i="13"/>
  <c r="G105" i="12"/>
  <c r="BA103" i="12"/>
  <c r="BA99" i="12"/>
  <c r="BA97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I16" i="12"/>
  <c r="I15" i="12" s="1"/>
  <c r="K16" i="12"/>
  <c r="K15" i="12" s="1"/>
  <c r="M16" i="12"/>
  <c r="M15" i="12" s="1"/>
  <c r="O16" i="12"/>
  <c r="Q16" i="12"/>
  <c r="Q15" i="12" s="1"/>
  <c r="V16" i="12"/>
  <c r="V15" i="12" s="1"/>
  <c r="G18" i="12"/>
  <c r="I18" i="12"/>
  <c r="K18" i="12"/>
  <c r="M18" i="12"/>
  <c r="O18" i="12"/>
  <c r="Q18" i="12"/>
  <c r="V18" i="12"/>
  <c r="G21" i="12"/>
  <c r="G20" i="12" s="1"/>
  <c r="I21" i="12"/>
  <c r="I20" i="12" s="1"/>
  <c r="K21" i="12"/>
  <c r="K20" i="12" s="1"/>
  <c r="O21" i="12"/>
  <c r="O20" i="12" s="1"/>
  <c r="Q21" i="12"/>
  <c r="Q20" i="12" s="1"/>
  <c r="V21" i="12"/>
  <c r="V20" i="12" s="1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2" i="12"/>
  <c r="I32" i="12"/>
  <c r="O32" i="12"/>
  <c r="Q32" i="12"/>
  <c r="G33" i="12"/>
  <c r="I33" i="12"/>
  <c r="K33" i="12"/>
  <c r="K32" i="12" s="1"/>
  <c r="M33" i="12"/>
  <c r="M32" i="12" s="1"/>
  <c r="O33" i="12"/>
  <c r="Q33" i="12"/>
  <c r="V33" i="12"/>
  <c r="V32" i="12" s="1"/>
  <c r="G36" i="12"/>
  <c r="G35" i="12" s="1"/>
  <c r="I36" i="12"/>
  <c r="I35" i="12" s="1"/>
  <c r="K36" i="12"/>
  <c r="O36" i="12"/>
  <c r="O35" i="12" s="1"/>
  <c r="Q36" i="12"/>
  <c r="Q35" i="12" s="1"/>
  <c r="V36" i="12"/>
  <c r="G38" i="12"/>
  <c r="M38" i="12" s="1"/>
  <c r="I38" i="12"/>
  <c r="K38" i="12"/>
  <c r="K35" i="12" s="1"/>
  <c r="O38" i="12"/>
  <c r="Q38" i="12"/>
  <c r="V38" i="12"/>
  <c r="V35" i="12" s="1"/>
  <c r="K40" i="12"/>
  <c r="V40" i="12"/>
  <c r="G41" i="12"/>
  <c r="G40" i="12" s="1"/>
  <c r="I41" i="12"/>
  <c r="I40" i="12" s="1"/>
  <c r="K41" i="12"/>
  <c r="M41" i="12"/>
  <c r="O41" i="12"/>
  <c r="O40" i="12" s="1"/>
  <c r="Q41" i="12"/>
  <c r="Q40" i="12" s="1"/>
  <c r="V41" i="12"/>
  <c r="G43" i="12"/>
  <c r="M43" i="12" s="1"/>
  <c r="I43" i="12"/>
  <c r="K43" i="12"/>
  <c r="O43" i="12"/>
  <c r="Q43" i="12"/>
  <c r="V43" i="12"/>
  <c r="G45" i="12"/>
  <c r="I45" i="12"/>
  <c r="K45" i="12"/>
  <c r="M45" i="12"/>
  <c r="O45" i="12"/>
  <c r="Q45" i="12"/>
  <c r="V45" i="12"/>
  <c r="G48" i="12"/>
  <c r="I48" i="12"/>
  <c r="I47" i="12" s="1"/>
  <c r="K48" i="12"/>
  <c r="M48" i="12"/>
  <c r="O48" i="12"/>
  <c r="Q48" i="12"/>
  <c r="Q47" i="12" s="1"/>
  <c r="V48" i="12"/>
  <c r="G50" i="12"/>
  <c r="G47" i="12" s="1"/>
  <c r="I50" i="12"/>
  <c r="K50" i="12"/>
  <c r="O50" i="12"/>
  <c r="O47" i="12" s="1"/>
  <c r="Q50" i="12"/>
  <c r="V50" i="12"/>
  <c r="G53" i="12"/>
  <c r="I53" i="12"/>
  <c r="K53" i="12"/>
  <c r="M53" i="12"/>
  <c r="O53" i="12"/>
  <c r="Q53" i="12"/>
  <c r="V53" i="12"/>
  <c r="G55" i="12"/>
  <c r="M55" i="12" s="1"/>
  <c r="I55" i="12"/>
  <c r="K55" i="12"/>
  <c r="K47" i="12" s="1"/>
  <c r="O55" i="12"/>
  <c r="Q55" i="12"/>
  <c r="V55" i="12"/>
  <c r="V47" i="12" s="1"/>
  <c r="G58" i="12"/>
  <c r="I58" i="12"/>
  <c r="K58" i="12"/>
  <c r="M58" i="12"/>
  <c r="O58" i="12"/>
  <c r="Q58" i="12"/>
  <c r="V58" i="12"/>
  <c r="G59" i="12"/>
  <c r="K59" i="12"/>
  <c r="O59" i="12"/>
  <c r="V59" i="12"/>
  <c r="G60" i="12"/>
  <c r="I60" i="12"/>
  <c r="I59" i="12" s="1"/>
  <c r="K60" i="12"/>
  <c r="M60" i="12"/>
  <c r="M59" i="12" s="1"/>
  <c r="O60" i="12"/>
  <c r="Q60" i="12"/>
  <c r="Q59" i="12" s="1"/>
  <c r="V60" i="12"/>
  <c r="K62" i="12"/>
  <c r="V62" i="12"/>
  <c r="G63" i="12"/>
  <c r="I63" i="12"/>
  <c r="I62" i="12" s="1"/>
  <c r="K63" i="12"/>
  <c r="M63" i="12"/>
  <c r="O63" i="12"/>
  <c r="Q63" i="12"/>
  <c r="Q62" i="12" s="1"/>
  <c r="V63" i="12"/>
  <c r="G65" i="12"/>
  <c r="G62" i="12" s="1"/>
  <c r="I65" i="12"/>
  <c r="K65" i="12"/>
  <c r="O65" i="12"/>
  <c r="O62" i="12" s="1"/>
  <c r="Q65" i="12"/>
  <c r="V65" i="12"/>
  <c r="G67" i="12"/>
  <c r="I67" i="12"/>
  <c r="K67" i="12"/>
  <c r="M67" i="12"/>
  <c r="O67" i="12"/>
  <c r="Q67" i="12"/>
  <c r="V67" i="12"/>
  <c r="K69" i="12"/>
  <c r="V69" i="12"/>
  <c r="G70" i="12"/>
  <c r="I70" i="12"/>
  <c r="I69" i="12" s="1"/>
  <c r="K70" i="12"/>
  <c r="M70" i="12"/>
  <c r="O70" i="12"/>
  <c r="Q70" i="12"/>
  <c r="Q69" i="12" s="1"/>
  <c r="V70" i="12"/>
  <c r="G73" i="12"/>
  <c r="G69" i="12" s="1"/>
  <c r="I73" i="12"/>
  <c r="K73" i="12"/>
  <c r="O73" i="12"/>
  <c r="O69" i="12" s="1"/>
  <c r="Q73" i="12"/>
  <c r="V73" i="12"/>
  <c r="G75" i="12"/>
  <c r="I75" i="12"/>
  <c r="K75" i="12"/>
  <c r="M75" i="12"/>
  <c r="O75" i="12"/>
  <c r="Q75" i="12"/>
  <c r="V75" i="12"/>
  <c r="G77" i="12"/>
  <c r="K77" i="12"/>
  <c r="O77" i="12"/>
  <c r="V77" i="12"/>
  <c r="G78" i="12"/>
  <c r="I78" i="12"/>
  <c r="I77" i="12" s="1"/>
  <c r="K78" i="12"/>
  <c r="M78" i="12"/>
  <c r="M77" i="12" s="1"/>
  <c r="O78" i="12"/>
  <c r="Q78" i="12"/>
  <c r="Q77" i="12" s="1"/>
  <c r="V78" i="12"/>
  <c r="G79" i="12"/>
  <c r="O79" i="12"/>
  <c r="G80" i="12"/>
  <c r="I80" i="12"/>
  <c r="I79" i="12" s="1"/>
  <c r="K80" i="12"/>
  <c r="M80" i="12"/>
  <c r="O80" i="12"/>
  <c r="Q80" i="12"/>
  <c r="Q79" i="12" s="1"/>
  <c r="V80" i="12"/>
  <c r="G82" i="12"/>
  <c r="M82" i="12" s="1"/>
  <c r="I82" i="12"/>
  <c r="K82" i="12"/>
  <c r="K79" i="12" s="1"/>
  <c r="O82" i="12"/>
  <c r="Q82" i="12"/>
  <c r="V82" i="12"/>
  <c r="V79" i="12" s="1"/>
  <c r="G85" i="12"/>
  <c r="G84" i="12" s="1"/>
  <c r="I85" i="12"/>
  <c r="K85" i="12"/>
  <c r="K84" i="12" s="1"/>
  <c r="O85" i="12"/>
  <c r="O84" i="12" s="1"/>
  <c r="Q85" i="12"/>
  <c r="V85" i="12"/>
  <c r="V84" i="12" s="1"/>
  <c r="G87" i="12"/>
  <c r="I87" i="12"/>
  <c r="I84" i="12" s="1"/>
  <c r="K87" i="12"/>
  <c r="M87" i="12"/>
  <c r="O87" i="12"/>
  <c r="Q87" i="12"/>
  <c r="Q84" i="12" s="1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K90" i="12"/>
  <c r="O90" i="12"/>
  <c r="V90" i="12"/>
  <c r="G91" i="12"/>
  <c r="I91" i="12"/>
  <c r="I90" i="12" s="1"/>
  <c r="K91" i="12"/>
  <c r="M91" i="12"/>
  <c r="M90" i="12" s="1"/>
  <c r="O91" i="12"/>
  <c r="Q91" i="12"/>
  <c r="Q90" i="12" s="1"/>
  <c r="V91" i="12"/>
  <c r="G94" i="12"/>
  <c r="I94" i="12"/>
  <c r="I93" i="12" s="1"/>
  <c r="K94" i="12"/>
  <c r="M94" i="12"/>
  <c r="O94" i="12"/>
  <c r="Q94" i="12"/>
  <c r="Q93" i="12" s="1"/>
  <c r="V94" i="12"/>
  <c r="G96" i="12"/>
  <c r="G93" i="12" s="1"/>
  <c r="I96" i="12"/>
  <c r="K96" i="12"/>
  <c r="O96" i="12"/>
  <c r="O93" i="12" s="1"/>
  <c r="Q96" i="12"/>
  <c r="V96" i="12"/>
  <c r="G98" i="12"/>
  <c r="I98" i="12"/>
  <c r="K98" i="12"/>
  <c r="M98" i="12"/>
  <c r="O98" i="12"/>
  <c r="Q98" i="12"/>
  <c r="V98" i="12"/>
  <c r="G100" i="12"/>
  <c r="M100" i="12" s="1"/>
  <c r="I100" i="12"/>
  <c r="K100" i="12"/>
  <c r="K93" i="12" s="1"/>
  <c r="O100" i="12"/>
  <c r="Q100" i="12"/>
  <c r="V100" i="12"/>
  <c r="V93" i="12" s="1"/>
  <c r="G102" i="12"/>
  <c r="I102" i="12"/>
  <c r="K102" i="12"/>
  <c r="M102" i="12"/>
  <c r="O102" i="12"/>
  <c r="Q102" i="12"/>
  <c r="V102" i="12"/>
  <c r="AE105" i="12"/>
  <c r="I20" i="1"/>
  <c r="I19" i="1"/>
  <c r="I18" i="1"/>
  <c r="I17" i="1"/>
  <c r="I16" i="1"/>
  <c r="I66" i="1"/>
  <c r="J65" i="1" s="1"/>
  <c r="F43" i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28" i="1"/>
  <c r="J26" i="1"/>
  <c r="G38" i="1"/>
  <c r="F38" i="1"/>
  <c r="J23" i="1"/>
  <c r="J24" i="1"/>
  <c r="J25" i="1"/>
  <c r="J27" i="1"/>
  <c r="E24" i="1"/>
  <c r="E26" i="1"/>
  <c r="J54" i="1" l="1"/>
  <c r="J56" i="1"/>
  <c r="J60" i="1"/>
  <c r="J64" i="1"/>
  <c r="J50" i="1"/>
  <c r="J52" i="1"/>
  <c r="J58" i="1"/>
  <c r="J62" i="1"/>
  <c r="J51" i="1"/>
  <c r="J53" i="1"/>
  <c r="J55" i="1"/>
  <c r="J57" i="1"/>
  <c r="J59" i="1"/>
  <c r="J61" i="1"/>
  <c r="J63" i="1"/>
  <c r="G26" i="1"/>
  <c r="A26" i="1"/>
  <c r="G28" i="1"/>
  <c r="G23" i="1"/>
  <c r="M47" i="13"/>
  <c r="M93" i="13"/>
  <c r="M81" i="13"/>
  <c r="M66" i="13"/>
  <c r="M40" i="13"/>
  <c r="AF105" i="13"/>
  <c r="M77" i="13"/>
  <c r="M76" i="13" s="1"/>
  <c r="M57" i="13"/>
  <c r="M56" i="13" s="1"/>
  <c r="M36" i="13"/>
  <c r="M35" i="13" s="1"/>
  <c r="M21" i="13"/>
  <c r="M20" i="13" s="1"/>
  <c r="M40" i="12"/>
  <c r="M79" i="12"/>
  <c r="M96" i="12"/>
  <c r="M93" i="12" s="1"/>
  <c r="M85" i="12"/>
  <c r="M84" i="12" s="1"/>
  <c r="M73" i="12"/>
  <c r="M69" i="12" s="1"/>
  <c r="M65" i="12"/>
  <c r="M62" i="12" s="1"/>
  <c r="M50" i="12"/>
  <c r="M47" i="12" s="1"/>
  <c r="M36" i="12"/>
  <c r="M35" i="12" s="1"/>
  <c r="M21" i="12"/>
  <c r="M20" i="12" s="1"/>
  <c r="AF105" i="12"/>
  <c r="I21" i="1"/>
  <c r="I39" i="1"/>
  <c r="I43" i="1" s="1"/>
  <c r="J41" i="1" s="1"/>
  <c r="J66" i="1" l="1"/>
  <c r="A23" i="1"/>
  <c r="J39" i="1"/>
  <c r="J43" i="1" s="1"/>
  <c r="J40" i="1"/>
  <c r="J42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Vlastimil Tomášek</author>
  </authors>
  <commentList>
    <comment ref="S6" authorId="0" shapeId="0" xr:uid="{051B01C9-91E8-4808-92F7-6C221F9D10A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B82B3F6-857C-4C37-8D37-1A06467244A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Vlastimil Tomášek</author>
  </authors>
  <commentList>
    <comment ref="S6" authorId="0" shapeId="0" xr:uid="{CD0D6A58-9E67-48D6-A077-F8DA9D3E43F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137F25D-2287-41EB-A556-6B3C53F6234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<sst xmlns="http://schemas.openxmlformats.org/spreadsheetml/2006/main" count="1165" uniqueCount="303">
  <si>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</si>
  <si>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</si>
  <si>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</si>
  <si>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</si>
  <si>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</si>
  <si>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</si>
  <si>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</si>
  <si>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</si>
  <si>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</si>
  <si>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</si>
  <si>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</si>
  <si>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</si>
  <si>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</si>
  <si>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</si>
  <si>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</si>
  <si>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</si>
  <si>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</si>
  <si>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</si>
  <si>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</si>
  <si>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</si>
  <si>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</si>
  <si>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</si>
  <si>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</si>
  <si>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</si>
  <si>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</si>
  <si>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</si>
  <si>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</si>
  <si>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</si>
  <si>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</si>
  <si>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</si>
  <si>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</si>
  <si>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</si>
  <si>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</si>
  <si>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</si>
  <si>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</si>
  <si>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</si>
  <si>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</si>
  <si>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</si>
  <si>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</si>
  <si>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</si>
  <si>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</si>
  <si>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N2021.28</t>
  </si>
  <si>
    <t xml:space="preserve">Ul. Radnická - oprava venkovních omítek 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</si>
  <si>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</si>
  <si>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</si>
  <si>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</si>
  <si>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</si>
  <si>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</si>
  <si>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</si>
  <si>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</si>
  <si>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02</t>
  </si>
  <si>
    <t xml:space="preserve">Oprava vnějších omítek </t>
  </si>
  <si>
    <t>03</t>
  </si>
  <si>
    <t>Radnická 6</t>
  </si>
  <si>
    <t>04</t>
  </si>
  <si>
    <t xml:space="preserve">Radnická 8 - omítky z ulice Radnická 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</si>
  <si>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</si>
  <si>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</si>
  <si>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</si>
  <si>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</si>
  <si>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</si>
  <si>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</si>
  <si>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</si>
  <si>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</si>
  <si>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</si>
  <si>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</si>
  <si>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</si>
  <si>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</si>
  <si>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</si>
  <si>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</si>
  <si>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</si>
  <si>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</si>
  <si>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</si>
  <si>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</si>
  <si>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</si>
  <si>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</si>
  <si>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</si>
  <si>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</si>
  <si>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</si>
  <si>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</si>
  <si>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</si>
  <si>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</si>
  <si>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772</t>
  </si>
  <si>
    <t>Kamenné  dlažby</t>
  </si>
  <si>
    <t>782</t>
  </si>
  <si>
    <t>Konstrukce z přírodního kamene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</si>
  <si>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</si>
  <si>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</si>
  <si>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</si>
  <si>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</si>
  <si>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</si>
  <si>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</si>
  <si>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</si>
  <si>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</si>
  <si>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</si>
  <si>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</si>
  <si>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</si>
  <si>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</si>
  <si>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</si>
  <si>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</si>
  <si>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</si>
  <si>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</si>
  <si>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</si>
  <si>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</si>
  <si>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</si>
  <si>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</si>
  <si>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</si>
  <si>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</si>
  <si>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</si>
  <si>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</si>
  <si>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</si>
  <si>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</si>
  <si>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</si>
  <si>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</si>
  <si>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</si>
  <si>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</si>
  <si>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</si>
  <si>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</si>
  <si>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</si>
  <si>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113106122R00</t>
  </si>
  <si>
    <t>Rozebrání dlažeb z kamenných desek</t>
  </si>
  <si>
    <t>m2</t>
  </si>
  <si>
    <t>RTS 23/ I</t>
  </si>
  <si>
    <t>RTS 22/ I</t>
  </si>
  <si>
    <t>Práce</t>
  </si>
  <si>
    <t>Běžná</t>
  </si>
  <si>
    <t>POL1_</t>
  </si>
  <si>
    <t>(1+6,5)*1</t>
  </si>
  <si>
    <t>VV</t>
  </si>
  <si>
    <t>113152112R00</t>
  </si>
  <si>
    <t>Odstranění podkladu z kameniva drceného</t>
  </si>
  <si>
    <t>m3</t>
  </si>
  <si>
    <t>(1+6,5)*0,5*0,3</t>
  </si>
  <si>
    <t>139601102R00</t>
  </si>
  <si>
    <t>Ruční výkop jam, rýh a šachet v hornině tř. 3</t>
  </si>
  <si>
    <t>(1+6,5)*0,25*0,5</t>
  </si>
  <si>
    <t>216904112R00</t>
  </si>
  <si>
    <t>Očištění tlakovou vodou zdiva stěn a rubu kleneb</t>
  </si>
  <si>
    <t>Odkaz na mn. položky pořadí 26 : 12,00000</t>
  </si>
  <si>
    <t>216904391R00</t>
  </si>
  <si>
    <t>Příplatek za ruční dočištění ocelovými kartáči</t>
  </si>
  <si>
    <t>(1+6,5)*(1,3+0,3)</t>
  </si>
  <si>
    <t>319201311R00</t>
  </si>
  <si>
    <t>Vyrovnání povrchu zdiva maltou tl.do 3 cm</t>
  </si>
  <si>
    <t>pod terénem : (1+6,5)*0,3</t>
  </si>
  <si>
    <t>319211311R00</t>
  </si>
  <si>
    <t>Vytmelení zdiva těsnicí maltou, spotř.do 10 kg/m2</t>
  </si>
  <si>
    <t>např. weber.tec 934 : (1+6,5)*(0,3+1)</t>
  </si>
  <si>
    <t>319211321R00</t>
  </si>
  <si>
    <t>Těsnicí stěrka na svislé ploše tl. do 5 mm</t>
  </si>
  <si>
    <t>Indiv</t>
  </si>
  <si>
    <t>Remmer WP sulfatex 2x : (1+6,5)*(0,3+1)</t>
  </si>
  <si>
    <t>319211331RT1</t>
  </si>
  <si>
    <t>Fabion z malty v koutu podlahy</t>
  </si>
  <si>
    <t>m</t>
  </si>
  <si>
    <t>Remmers DS Levell : 1+6,5</t>
  </si>
  <si>
    <t>602015105R00</t>
  </si>
  <si>
    <t xml:space="preserve">Podhoz stěn sanační </t>
  </si>
  <si>
    <t xml:space="preserve">Remmers SP prep : </t>
  </si>
  <si>
    <t>Odkaz na mn. položky pořadí 8 : 9,75000</t>
  </si>
  <si>
    <t>451577977R00</t>
  </si>
  <si>
    <t>Podklad pod dlažbu z štěrkodrti tl.do 10 cm</t>
  </si>
  <si>
    <t>564791111R00</t>
  </si>
  <si>
    <t>Podklad pro zpevněné plochy z kam.drceného 0-63 mm</t>
  </si>
  <si>
    <t>(1+6,5)*1*0,2</t>
  </si>
  <si>
    <t>596415040R00</t>
  </si>
  <si>
    <t>Kladení kamenné dlažby tl. 8 cm do drtě tl. 4 cm</t>
  </si>
  <si>
    <t>Odkaz na mn. položky pořadí 1 : 7,50000</t>
  </si>
  <si>
    <t>602011121RT3</t>
  </si>
  <si>
    <t>Omítka jádrová sanační hydrofilní tloušťka vrstvy 30 mm</t>
  </si>
  <si>
    <t>Remmers SP Levell Top : (1+6,5)*0,3</t>
  </si>
  <si>
    <t>602011152R00</t>
  </si>
  <si>
    <t>Štuk na stěnách sanační tl. 5 mm, ručně</t>
  </si>
  <si>
    <t>KEIM univerzalputz fein : (1+6,5)*(1+0,3)</t>
  </si>
  <si>
    <t>602011121RV1</t>
  </si>
  <si>
    <t>Omítka jádrová sanační hydrofobní  tloušťka vrstvy 30 mm</t>
  </si>
  <si>
    <t>Vlastní</t>
  </si>
  <si>
    <t>Remmer SP Top White : (1+6,5)*1</t>
  </si>
  <si>
    <t>620991121R00</t>
  </si>
  <si>
    <t>Zakrývání výplní vnějších otvorů z lešení</t>
  </si>
  <si>
    <t>okna, portál, zvonky atd. : 20</t>
  </si>
  <si>
    <t>622471317RS8</t>
  </si>
  <si>
    <t>Nátěr nebo nástřik stěn vnějších, složitost 1 - 2 hmota silikátová Keim barevná skupina II</t>
  </si>
  <si>
    <t>Penetrace + 2 x krycí nátěr.</t>
  </si>
  <si>
    <t>POP</t>
  </si>
  <si>
    <t>plocha fasády vč. římsy : 5*9,5-2,7*3</t>
  </si>
  <si>
    <t>622903111R00</t>
  </si>
  <si>
    <t>Očištění zdí a valů před opravou, ručně</t>
  </si>
  <si>
    <t>622904115R00</t>
  </si>
  <si>
    <t>Očištění fasád tlakovou vodou složitost 3 - 5</t>
  </si>
  <si>
    <t>KEIM univerzalputz fein : 39,4-(1+6,5)*1,3</t>
  </si>
  <si>
    <t xml:space="preserve">plocha fasády před nátěrem : </t>
  </si>
  <si>
    <t>909      R00</t>
  </si>
  <si>
    <t>Hzs-nezmeritelne stavebni prace</t>
  </si>
  <si>
    <t>h</t>
  </si>
  <si>
    <t>Prav.M</t>
  </si>
  <si>
    <t>HZS</t>
  </si>
  <si>
    <t>POL10_</t>
  </si>
  <si>
    <t>941955004R00</t>
  </si>
  <si>
    <t>Lešení lehké pomocné, výška podlahy do 3,5 m</t>
  </si>
  <si>
    <t>1,5*10</t>
  </si>
  <si>
    <t>952901411R00</t>
  </si>
  <si>
    <t>Vyčištění ostatních objektů</t>
  </si>
  <si>
    <t>chodník do původního stavu : 3*10</t>
  </si>
  <si>
    <t>952901110R00</t>
  </si>
  <si>
    <t>Čištění mytím vnějších ploch oken a dveří</t>
  </si>
  <si>
    <t>okna - vnější křídla : 3,5</t>
  </si>
  <si>
    <t>952902110R00</t>
  </si>
  <si>
    <t>Zametání v místnostech, chodbách, na  schodišti a na půdách</t>
  </si>
  <si>
    <t>průběžný úklid : 3*10*10</t>
  </si>
  <si>
    <t>978015291R00</t>
  </si>
  <si>
    <t>Otlučení omítek vnějších MVC v složit.1-4 do 100 %</t>
  </si>
  <si>
    <t>omítka : (1+6,5)*1,3</t>
  </si>
  <si>
    <t>pod úrovní terénu : (1+6,5)*0,3</t>
  </si>
  <si>
    <t>978023411R00</t>
  </si>
  <si>
    <t>Vysekání a úprava spár zdiva cihelného mimo komín.</t>
  </si>
  <si>
    <t>979054442R00</t>
  </si>
  <si>
    <t>Očištění vybouraných dlaždic s výplní spár MC</t>
  </si>
  <si>
    <t>999281105R00</t>
  </si>
  <si>
    <t>Přesun hmot pro opravy a údržbu do výšky 6 m</t>
  </si>
  <si>
    <t>t</t>
  </si>
  <si>
    <t>Přesun hmot</t>
  </si>
  <si>
    <t>POL7_</t>
  </si>
  <si>
    <t>772401123R00</t>
  </si>
  <si>
    <t>Obklad soklů stěn rovných kamenem tl. do 3 cm</t>
  </si>
  <si>
    <t>1+6,5</t>
  </si>
  <si>
    <t>58386142R</t>
  </si>
  <si>
    <t>Sokl rovný tryskaný v. 10 cm tl. 3 cm žula</t>
  </si>
  <si>
    <t>SPCM</t>
  </si>
  <si>
    <t>Specifikace</t>
  </si>
  <si>
    <t>POL3_</t>
  </si>
  <si>
    <t>Odkaz na mn. položky pořadí 30 : 7,50000*1,2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</si>
  <si>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</si>
  <si>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</si>
  <si>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</si>
  <si>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</si>
  <si>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</si>
  <si>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</si>
  <si>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</si>
  <si>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</si>
  <si>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</si>
  <si>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979999999R00</t>
  </si>
  <si>
    <t>Poplatek za recyklaci suť do 10 % příměsí (skup.170107)</t>
  </si>
  <si>
    <t>005124010R</t>
  </si>
  <si>
    <t xml:space="preserve">Vzorek barevnosti fas. nátěru (KEIM SOLDALIT) vč. výběru a aplikace </t>
  </si>
  <si>
    <t xml:space="preserve">ks    </t>
  </si>
  <si>
    <t>VRN</t>
  </si>
  <si>
    <t>POL99_8</t>
  </si>
  <si>
    <t>2 odstíny, 3 vzorky : 2*3</t>
  </si>
  <si>
    <t>005121 R</t>
  </si>
  <si>
    <t>Zařízení staveniště</t>
  </si>
  <si>
    <t>Soubor</t>
  </si>
  <si>
    <t>POL99_2</t>
  </si>
  <si>
    <t>Veškeré náklady spojené s vybudováním, provozem a odstraněním zařízení staveniště.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</si>
  <si>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</si>
  <si>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</si>
  <si>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</si>
  <si>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</si>
  <si>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</si>
  <si>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</si>
  <si>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005211010R</t>
  </si>
  <si>
    <t>Předání a převzetí staveniště</t>
  </si>
  <si>
    <t>Náklady spojené s účastí zhotovitele na předání a převzetí staveniště.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</si>
  <si>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</si>
  <si>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</si>
  <si>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</si>
  <si>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</si>
  <si>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Poznámky uchazeče k zadání</t>
  </si>
  <si>
    <t>POPUZIV</t>
  </si>
  <si>
    <t>END</t>
  </si>
  <si>
    <t>(15,2+10)*1</t>
  </si>
  <si>
    <t>(15,2+10)*0,5*0,3</t>
  </si>
  <si>
    <t>(15,2+10)*0,25*0,5</t>
  </si>
  <si>
    <t>Odkaz na mn. položky pořadí 25 : 32,39000</t>
  </si>
  <si>
    <t>Odkaz na mn. položky pořadí 4 : 32,39000</t>
  </si>
  <si>
    <t>pod terénem : (15,2+10)*0,3</t>
  </si>
  <si>
    <t>např. weber.tec 934 : (15,2+10)*(0,3+1)-2*1,8*1-2*1,3*0,5</t>
  </si>
  <si>
    <t>Remmer WP sulfatex 2x : (15,2+10)*(0,3+1)-2*1,8*1-2*1,3*0,5</t>
  </si>
  <si>
    <t>Remmers DS Levell : 15,2+10</t>
  </si>
  <si>
    <t>Odkaz na mn. položky pořadí 8 : 27,86000</t>
  </si>
  <si>
    <t>(15,2+10)*1*0,2</t>
  </si>
  <si>
    <t>Odkaz na mn. položky pořadí 1 : 25,20000</t>
  </si>
  <si>
    <t>Remmers SP Levell Top : (15,2+10)*0,3</t>
  </si>
  <si>
    <t>KEIM univerzalputz fein : (15,2+10)*(0,3+1)-2*1,8*1-2*1,3*0,5</t>
  </si>
  <si>
    <t>Remmer SP Top White : (15,2+10)*1-1,8*0,7*2-1,3*0,5*2</t>
  </si>
  <si>
    <t>okna, portál, zvonky atd. : 50</t>
  </si>
  <si>
    <t>plocha fasády po vrchní hranu špalet oken : 3,5*(15,2+10)-10</t>
  </si>
  <si>
    <t>941955003R00</t>
  </si>
  <si>
    <t>Lešení lehké pomocné, výška podlahy do 2,5 m</t>
  </si>
  <si>
    <t>(15,2+10)*1,5</t>
  </si>
  <si>
    <t>chodník do původního stavu : 3*30</t>
  </si>
  <si>
    <t>okna - vnější křídla : 6*4+4*2</t>
  </si>
  <si>
    <t>průběžný úklid : 3*30*10</t>
  </si>
  <si>
    <t>omítka : (15,2+10)*(0,3+1)-2*1,8*1</t>
  </si>
  <si>
    <t>pod úrovní terénu : (8,3+6,8)*0,3-2*1,3*0,5</t>
  </si>
  <si>
    <t>15,2+10-2*1,3</t>
  </si>
  <si>
    <t>Odkaz na mn. položky pořadí 29 : 22,60000*1,2</t>
  </si>
  <si>
    <t>782001</t>
  </si>
  <si>
    <t xml:space="preserve">Oprava spodního parapetu kamenného ostění okna TIC dl. 1,8 m vč. lazurace </t>
  </si>
  <si>
    <t xml:space="preserve">soubor </t>
  </si>
  <si>
    <t>782002</t>
  </si>
  <si>
    <t>Oprava kamenného soklu vedle portálu 1,3x0,5 m</t>
  </si>
  <si>
    <t>3 odstíny, 3 vzorky : 3*3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</si>
</sst>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S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7" zoomScaleNormal="100" zoomScaleSheetLayoutView="75" workbookViewId="0">
      <selection activeCell="M31" sqref="M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07" t="s">
        <v>24</v>
      </c>
      <c r="C2" s="108"/>
      <c r="D2" s="109" t="s">
        <v>41</v>
      </c>
      <c r="E2" s="110" t="s">
        <v>42</v>
      </c>
      <c r="F2" s="111"/>
      <c r="G2" s="111"/>
      <c r="H2" s="111"/>
      <c r="I2" s="111"/>
      <c r="J2" s="112"/>
      <c r="O2" s="1"/>
    </row>
    <row r="3" spans="1:15" ht="27" hidden="1" customHeight="1" x14ac:dyDescent="0.2">
      <c r="A3" s="2"/>
      <c r="B3" s="113"/>
      <c r="C3" s="108"/>
      <c r="D3" s="114"/>
      <c r="E3" s="115"/>
      <c r="F3" s="116"/>
      <c r="G3" s="116"/>
      <c r="H3" s="116"/>
      <c r="I3" s="116"/>
      <c r="J3" s="117"/>
    </row>
    <row r="4" spans="1:15" ht="23.25" customHeight="1" x14ac:dyDescent="0.2">
      <c r="A4" s="2"/>
      <c r="B4" s="118"/>
      <c r="C4" s="119"/>
      <c r="D4" s="120"/>
      <c r="E4" s="121"/>
      <c r="F4" s="121"/>
      <c r="G4" s="121"/>
      <c r="H4" s="121"/>
      <c r="I4" s="121"/>
      <c r="J4" s="122"/>
    </row>
    <row r="5" spans="1:15" ht="24" customHeight="1" x14ac:dyDescent="0.2">
      <c r="A5" s="2"/>
      <c r="B5" s="31" t="s">
        <v>23</v>
      </c>
      <c r="D5" s="123" t="s">
        <v>43</v>
      </c>
      <c r="E5" s="90"/>
      <c r="F5" s="90"/>
      <c r="G5" s="90"/>
      <c r="H5" s="18" t="s">
        <v>40</v>
      </c>
      <c r="I5" s="127" t="s">
        <v>47</v>
      </c>
      <c r="J5" s="8"/>
    </row>
    <row r="6" spans="1:15" ht="15.75" customHeight="1" x14ac:dyDescent="0.2">
      <c r="A6" s="2"/>
      <c r="B6" s="28"/>
      <c r="C6" s="55"/>
      <c r="D6" s="124" t="s">
        <v>44</v>
      </c>
      <c r="E6" s="91"/>
      <c r="F6" s="91"/>
      <c r="G6" s="91"/>
      <c r="H6" s="18" t="s">
        <v>36</v>
      </c>
      <c r="I6" s="127" t="s">
        <v>48</v>
      </c>
      <c r="J6" s="8"/>
    </row>
    <row r="7" spans="1:15" ht="15.75" customHeight="1" x14ac:dyDescent="0.2">
      <c r="A7" s="2"/>
      <c r="B7" s="29"/>
      <c r="C7" s="56"/>
      <c r="D7" s="126" t="s">
        <v>46</v>
      </c>
      <c r="E7" s="125" t="s">
        <v>45</v>
      </c>
      <c r="F7" s="92"/>
      <c r="G7" s="9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SUMIF(F50:F65,A16,I50:I65)+SUMIF(F50:F65,"PSU",I50:I65)</f>
        <v>0</v>
      </c>
      <c r="J16" s="84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SUMIF(F50:F65,A17,I50:I65)</f>
        <v>0</v>
      </c>
      <c r="J17" s="84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SUMIF(F50:F65,A18,I50:I65)</f>
        <v>0</v>
      </c>
      <c r="J18" s="84"/>
    </row>
    <row r="19" spans="1:10" ht="23.25" customHeight="1" x14ac:dyDescent="0.2">
      <c r="A19" s="195" t="s">
        <v>89</v>
      </c>
      <c r="B19" s="38" t="s">
        <v>29</v>
      </c>
      <c r="C19" s="62"/>
      <c r="D19" s="63"/>
      <c r="E19" s="82"/>
      <c r="F19" s="83"/>
      <c r="G19" s="82"/>
      <c r="H19" s="83"/>
      <c r="I19" s="82">
        <f>SUMIF(F50:F65,A19,I50:I65)</f>
        <v>0</v>
      </c>
      <c r="J19" s="84"/>
    </row>
    <row r="20" spans="1:10" ht="23.25" customHeight="1" x14ac:dyDescent="0.2">
      <c r="A20" s="195" t="s">
        <v>90</v>
      </c>
      <c r="B20" s="38" t="s">
        <v>30</v>
      </c>
      <c r="C20" s="62"/>
      <c r="D20" s="63"/>
      <c r="E20" s="82"/>
      <c r="F20" s="83"/>
      <c r="G20" s="82"/>
      <c r="H20" s="83"/>
      <c r="I20" s="82">
        <f>SUMIF(F50:F65,A20,I50:I65)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8"/>
      <c r="F21" s="89"/>
      <c r="G21" s="88"/>
      <c r="H21" s="89"/>
      <c r="I21" s="88">
        <f>SUM(I16:J20)</f>
        <v>0</v>
      </c>
      <c r="J21" s="9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6">
        <f>ZakladDPHSniVypocet</f>
        <v>0</v>
      </c>
      <c r="H23" s="97"/>
      <c r="I23" s="9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4">
        <f>A23</f>
        <v>0</v>
      </c>
      <c r="H24" s="95"/>
      <c r="I24" s="9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6">
        <f>ZakladDPHZaklVypocet</f>
        <v>0</v>
      </c>
      <c r="H25" s="97"/>
      <c r="I25" s="9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99"/>
      <c r="E34" s="100"/>
      <c r="G34" s="101"/>
      <c r="H34" s="102"/>
      <c r="I34" s="102"/>
      <c r="J34" s="25"/>
    </row>
    <row r="35" spans="1:10" ht="12.75" customHeight="1" x14ac:dyDescent="0.2">
      <c r="A35" s="2"/>
      <c r="B35" s="2"/>
      <c r="D35" s="93" t="s">
        <v>2</v>
      </c>
      <c r="E35" s="9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49</v>
      </c>
      <c r="C39" s="146"/>
      <c r="D39" s="146"/>
      <c r="E39" s="146"/>
      <c r="F39" s="147">
        <f>'02 03 Pol'!AE105+'02 04 Pol'!AE105</f>
        <v>0</v>
      </c>
      <c r="G39" s="148">
        <f>'02 03 Pol'!AF105+'02 04 Pol'!AF105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 t="s">
        <v>50</v>
      </c>
      <c r="C40" s="152" t="s">
        <v>51</v>
      </c>
      <c r="D40" s="152"/>
      <c r="E40" s="152"/>
      <c r="F40" s="153">
        <f>'02 03 Pol'!AE105+'02 04 Pol'!AE105</f>
        <v>0</v>
      </c>
      <c r="G40" s="154">
        <f>'02 03 Pol'!AF105+'02 04 Pol'!AF105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52</v>
      </c>
      <c r="C41" s="146" t="s">
        <v>53</v>
      </c>
      <c r="D41" s="146"/>
      <c r="E41" s="146"/>
      <c r="F41" s="157">
        <f>'02 03 Pol'!AE105</f>
        <v>0</v>
      </c>
      <c r="G41" s="149">
        <f>'02 03 Pol'!AF105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54</v>
      </c>
      <c r="C42" s="146" t="s">
        <v>55</v>
      </c>
      <c r="D42" s="146"/>
      <c r="E42" s="146"/>
      <c r="F42" s="157">
        <f>'02 04 Pol'!AE105</f>
        <v>0</v>
      </c>
      <c r="G42" s="149">
        <f>'02 04 Pol'!AF105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/>
      <c r="B43" s="158" t="s">
        <v>56</v>
      </c>
      <c r="C43" s="159"/>
      <c r="D43" s="159"/>
      <c r="E43" s="160"/>
      <c r="F43" s="161">
        <f>SUMIF(A39:A42,"=1",F39:F42)</f>
        <v>0</v>
      </c>
      <c r="G43" s="162">
        <f>SUMIF(A39:A42,"=1",G39:G42)</f>
        <v>0</v>
      </c>
      <c r="H43" s="162">
        <f>SUMIF(A39:A42,"=1",H39:H42)</f>
        <v>0</v>
      </c>
      <c r="I43" s="162">
        <f>SUMIF(A39:A42,"=1",I39:I42)</f>
        <v>0</v>
      </c>
      <c r="J43" s="163">
        <f>SUMIF(A39:A42,"=1",J39:J42)</f>
        <v>0</v>
      </c>
    </row>
    <row r="47" spans="1:10" ht="15.75" x14ac:dyDescent="0.25">
      <c r="B47" s="174" t="s">
        <v>58</v>
      </c>
    </row>
    <row r="49" spans="1:10" ht="25.5" customHeight="1" x14ac:dyDescent="0.2">
      <c r="A49" s="176"/>
      <c r="B49" s="179" t="s">
        <v>18</v>
      </c>
      <c r="C49" s="179" t="s">
        <v>6</v>
      </c>
      <c r="D49" s="180"/>
      <c r="E49" s="180"/>
      <c r="F49" s="181" t="s">
        <v>59</v>
      </c>
      <c r="G49" s="181"/>
      <c r="H49" s="181"/>
      <c r="I49" s="181" t="s">
        <v>31</v>
      </c>
      <c r="J49" s="181" t="s">
        <v>0</v>
      </c>
    </row>
    <row r="50" spans="1:10" ht="36.75" customHeight="1" x14ac:dyDescent="0.2">
      <c r="A50" s="177"/>
      <c r="B50" s="182" t="s">
        <v>60</v>
      </c>
      <c r="C50" s="183" t="s">
        <v>61</v>
      </c>
      <c r="D50" s="184"/>
      <c r="E50" s="184"/>
      <c r="F50" s="191" t="s">
        <v>26</v>
      </c>
      <c r="G50" s="192"/>
      <c r="H50" s="192"/>
      <c r="I50" s="192">
        <f>'02 03 Pol'!G8+'02 04 Pol'!G8</f>
        <v>0</v>
      </c>
      <c r="J50" s="188" t="str">
        <f>IF(I66=0,"",I50/I66*100)</f>
        <v/>
      </c>
    </row>
    <row r="51" spans="1:10" ht="36.75" customHeight="1" x14ac:dyDescent="0.2">
      <c r="A51" s="177"/>
      <c r="B51" s="182" t="s">
        <v>62</v>
      </c>
      <c r="C51" s="183" t="s">
        <v>63</v>
      </c>
      <c r="D51" s="184"/>
      <c r="E51" s="184"/>
      <c r="F51" s="191" t="s">
        <v>26</v>
      </c>
      <c r="G51" s="192"/>
      <c r="H51" s="192"/>
      <c r="I51" s="192">
        <f>'02 03 Pol'!G15+'02 04 Pol'!G15</f>
        <v>0</v>
      </c>
      <c r="J51" s="188" t="str">
        <f>IF(I66=0,"",I51/I66*100)</f>
        <v/>
      </c>
    </row>
    <row r="52" spans="1:10" ht="36.75" customHeight="1" x14ac:dyDescent="0.2">
      <c r="A52" s="177"/>
      <c r="B52" s="182" t="s">
        <v>64</v>
      </c>
      <c r="C52" s="183" t="s">
        <v>65</v>
      </c>
      <c r="D52" s="184"/>
      <c r="E52" s="184"/>
      <c r="F52" s="191" t="s">
        <v>26</v>
      </c>
      <c r="G52" s="192"/>
      <c r="H52" s="192"/>
      <c r="I52" s="192">
        <f>'02 03 Pol'!G20+'02 04 Pol'!G20</f>
        <v>0</v>
      </c>
      <c r="J52" s="188" t="str">
        <f>IF(I66=0,"",I52/I66*100)</f>
        <v/>
      </c>
    </row>
    <row r="53" spans="1:10" ht="36.75" customHeight="1" x14ac:dyDescent="0.2">
      <c r="A53" s="177"/>
      <c r="B53" s="182" t="s">
        <v>66</v>
      </c>
      <c r="C53" s="183" t="s">
        <v>67</v>
      </c>
      <c r="D53" s="184"/>
      <c r="E53" s="184"/>
      <c r="F53" s="191" t="s">
        <v>26</v>
      </c>
      <c r="G53" s="192"/>
      <c r="H53" s="192"/>
      <c r="I53" s="192">
        <f>'02 03 Pol'!G32+'02 04 Pol'!G32</f>
        <v>0</v>
      </c>
      <c r="J53" s="188" t="str">
        <f>IF(I66=0,"",I53/I66*100)</f>
        <v/>
      </c>
    </row>
    <row r="54" spans="1:10" ht="36.75" customHeight="1" x14ac:dyDescent="0.2">
      <c r="A54" s="177"/>
      <c r="B54" s="182" t="s">
        <v>68</v>
      </c>
      <c r="C54" s="183" t="s">
        <v>69</v>
      </c>
      <c r="D54" s="184"/>
      <c r="E54" s="184"/>
      <c r="F54" s="191" t="s">
        <v>26</v>
      </c>
      <c r="G54" s="192"/>
      <c r="H54" s="192"/>
      <c r="I54" s="192">
        <f>'02 03 Pol'!G35+'02 04 Pol'!G35</f>
        <v>0</v>
      </c>
      <c r="J54" s="188" t="str">
        <f>IF(I66=0,"",I54/I66*100)</f>
        <v/>
      </c>
    </row>
    <row r="55" spans="1:10" ht="36.75" customHeight="1" x14ac:dyDescent="0.2">
      <c r="A55" s="177"/>
      <c r="B55" s="182" t="s">
        <v>70</v>
      </c>
      <c r="C55" s="183" t="s">
        <v>71</v>
      </c>
      <c r="D55" s="184"/>
      <c r="E55" s="184"/>
      <c r="F55" s="191" t="s">
        <v>26</v>
      </c>
      <c r="G55" s="192"/>
      <c r="H55" s="192"/>
      <c r="I55" s="192">
        <f>'02 03 Pol'!G40+'02 04 Pol'!G40</f>
        <v>0</v>
      </c>
      <c r="J55" s="188" t="str">
        <f>IF(I66=0,"",I55/I66*100)</f>
        <v/>
      </c>
    </row>
    <row r="56" spans="1:10" ht="36.75" customHeight="1" x14ac:dyDescent="0.2">
      <c r="A56" s="177"/>
      <c r="B56" s="182" t="s">
        <v>72</v>
      </c>
      <c r="C56" s="183" t="s">
        <v>73</v>
      </c>
      <c r="D56" s="184"/>
      <c r="E56" s="184"/>
      <c r="F56" s="191" t="s">
        <v>26</v>
      </c>
      <c r="G56" s="192"/>
      <c r="H56" s="192"/>
      <c r="I56" s="192">
        <f>'02 03 Pol'!G47+'02 04 Pol'!G47</f>
        <v>0</v>
      </c>
      <c r="J56" s="188" t="str">
        <f>IF(I66=0,"",I56/I66*100)</f>
        <v/>
      </c>
    </row>
    <row r="57" spans="1:10" ht="36.75" customHeight="1" x14ac:dyDescent="0.2">
      <c r="A57" s="177"/>
      <c r="B57" s="182" t="s">
        <v>74</v>
      </c>
      <c r="C57" s="183" t="s">
        <v>75</v>
      </c>
      <c r="D57" s="184"/>
      <c r="E57" s="184"/>
      <c r="F57" s="191" t="s">
        <v>26</v>
      </c>
      <c r="G57" s="192"/>
      <c r="H57" s="192"/>
      <c r="I57" s="192">
        <f>'02 03 Pol'!G59+'02 04 Pol'!G56</f>
        <v>0</v>
      </c>
      <c r="J57" s="188" t="str">
        <f>IF(I66=0,"",I57/I66*100)</f>
        <v/>
      </c>
    </row>
    <row r="58" spans="1:10" ht="36.75" customHeight="1" x14ac:dyDescent="0.2">
      <c r="A58" s="177"/>
      <c r="B58" s="182" t="s">
        <v>76</v>
      </c>
      <c r="C58" s="183" t="s">
        <v>77</v>
      </c>
      <c r="D58" s="184"/>
      <c r="E58" s="184"/>
      <c r="F58" s="191" t="s">
        <v>26</v>
      </c>
      <c r="G58" s="192"/>
      <c r="H58" s="192"/>
      <c r="I58" s="192">
        <f>'02 03 Pol'!G62+'02 04 Pol'!G59</f>
        <v>0</v>
      </c>
      <c r="J58" s="188" t="str">
        <f>IF(I66=0,"",I58/I66*100)</f>
        <v/>
      </c>
    </row>
    <row r="59" spans="1:10" ht="36.75" customHeight="1" x14ac:dyDescent="0.2">
      <c r="A59" s="177"/>
      <c r="B59" s="182" t="s">
        <v>78</v>
      </c>
      <c r="C59" s="183" t="s">
        <v>79</v>
      </c>
      <c r="D59" s="184"/>
      <c r="E59" s="184"/>
      <c r="F59" s="191" t="s">
        <v>26</v>
      </c>
      <c r="G59" s="192"/>
      <c r="H59" s="192"/>
      <c r="I59" s="192">
        <f>'02 03 Pol'!G69+'02 04 Pol'!G66</f>
        <v>0</v>
      </c>
      <c r="J59" s="188" t="str">
        <f>IF(I66=0,"",I59/I66*100)</f>
        <v/>
      </c>
    </row>
    <row r="60" spans="1:10" ht="36.75" customHeight="1" x14ac:dyDescent="0.2">
      <c r="A60" s="177"/>
      <c r="B60" s="182" t="s">
        <v>80</v>
      </c>
      <c r="C60" s="183" t="s">
        <v>81</v>
      </c>
      <c r="D60" s="184"/>
      <c r="E60" s="184"/>
      <c r="F60" s="191" t="s">
        <v>26</v>
      </c>
      <c r="G60" s="192"/>
      <c r="H60" s="192"/>
      <c r="I60" s="192">
        <f>'02 03 Pol'!G77+'02 04 Pol'!G74</f>
        <v>0</v>
      </c>
      <c r="J60" s="188" t="str">
        <f>IF(I66=0,"",I60/I66*100)</f>
        <v/>
      </c>
    </row>
    <row r="61" spans="1:10" ht="36.75" customHeight="1" x14ac:dyDescent="0.2">
      <c r="A61" s="177"/>
      <c r="B61" s="182" t="s">
        <v>82</v>
      </c>
      <c r="C61" s="183" t="s">
        <v>83</v>
      </c>
      <c r="D61" s="184"/>
      <c r="E61" s="184"/>
      <c r="F61" s="191" t="s">
        <v>27</v>
      </c>
      <c r="G61" s="192"/>
      <c r="H61" s="192"/>
      <c r="I61" s="192">
        <f>'02 03 Pol'!G79+'02 04 Pol'!G76</f>
        <v>0</v>
      </c>
      <c r="J61" s="188" t="str">
        <f>IF(I66=0,"",I61/I66*100)</f>
        <v/>
      </c>
    </row>
    <row r="62" spans="1:10" ht="36.75" customHeight="1" x14ac:dyDescent="0.2">
      <c r="A62" s="177"/>
      <c r="B62" s="182" t="s">
        <v>84</v>
      </c>
      <c r="C62" s="183" t="s">
        <v>85</v>
      </c>
      <c r="D62" s="184"/>
      <c r="E62" s="184"/>
      <c r="F62" s="191" t="s">
        <v>27</v>
      </c>
      <c r="G62" s="192"/>
      <c r="H62" s="192"/>
      <c r="I62" s="192">
        <f>'02 04 Pol'!G81</f>
        <v>0</v>
      </c>
      <c r="J62" s="188" t="str">
        <f>IF(I66=0,"",I62/I66*100)</f>
        <v/>
      </c>
    </row>
    <row r="63" spans="1:10" ht="36.75" customHeight="1" x14ac:dyDescent="0.2">
      <c r="A63" s="177"/>
      <c r="B63" s="182" t="s">
        <v>86</v>
      </c>
      <c r="C63" s="183" t="s">
        <v>87</v>
      </c>
      <c r="D63" s="184"/>
      <c r="E63" s="184"/>
      <c r="F63" s="191" t="s">
        <v>88</v>
      </c>
      <c r="G63" s="192"/>
      <c r="H63" s="192"/>
      <c r="I63" s="192">
        <f>'02 03 Pol'!G84+'02 04 Pol'!G84</f>
        <v>0</v>
      </c>
      <c r="J63" s="188" t="str">
        <f>IF(I66=0,"",I63/I66*100)</f>
        <v/>
      </c>
    </row>
    <row r="64" spans="1:10" ht="36.75" customHeight="1" x14ac:dyDescent="0.2">
      <c r="A64" s="177"/>
      <c r="B64" s="182" t="s">
        <v>89</v>
      </c>
      <c r="C64" s="183" t="s">
        <v>29</v>
      </c>
      <c r="D64" s="184"/>
      <c r="E64" s="184"/>
      <c r="F64" s="191" t="s">
        <v>89</v>
      </c>
      <c r="G64" s="192"/>
      <c r="H64" s="192"/>
      <c r="I64" s="192">
        <f>'02 03 Pol'!G90+'02 04 Pol'!G90</f>
        <v>0</v>
      </c>
      <c r="J64" s="188" t="str">
        <f>IF(I66=0,"",I64/I66*100)</f>
        <v/>
      </c>
    </row>
    <row r="65" spans="1:10" ht="36.75" customHeight="1" x14ac:dyDescent="0.2">
      <c r="A65" s="177"/>
      <c r="B65" s="182" t="s">
        <v>90</v>
      </c>
      <c r="C65" s="183" t="s">
        <v>30</v>
      </c>
      <c r="D65" s="184"/>
      <c r="E65" s="184"/>
      <c r="F65" s="191" t="s">
        <v>90</v>
      </c>
      <c r="G65" s="192"/>
      <c r="H65" s="192"/>
      <c r="I65" s="192">
        <f>'02 03 Pol'!G93+'02 04 Pol'!G93</f>
        <v>0</v>
      </c>
      <c r="J65" s="188" t="str">
        <f>IF(I66=0,"",I65/I66*100)</f>
        <v/>
      </c>
    </row>
    <row r="66" spans="1:10" ht="25.5" customHeight="1" x14ac:dyDescent="0.2">
      <c r="A66" s="178"/>
      <c r="B66" s="185" t="s">
        <v>1</v>
      </c>
      <c r="C66" s="186"/>
      <c r="D66" s="187"/>
      <c r="E66" s="187"/>
      <c r="F66" s="193"/>
      <c r="G66" s="194"/>
      <c r="H66" s="194"/>
      <c r="I66" s="194">
        <f>SUM(I50:I65)</f>
        <v>0</v>
      </c>
      <c r="J66" s="189">
        <f>SUM(J50:J65)</f>
        <v>0</v>
      </c>
    </row>
    <row r="67" spans="1:10" x14ac:dyDescent="0.2">
      <c r="F67" s="134"/>
      <c r="G67" s="134"/>
      <c r="H67" s="134"/>
      <c r="I67" s="134"/>
      <c r="J67" s="190"/>
    </row>
    <row r="68" spans="1:10" x14ac:dyDescent="0.2">
      <c r="F68" s="134"/>
      <c r="G68" s="134"/>
      <c r="H68" s="134"/>
      <c r="I68" s="134"/>
      <c r="J68" s="190"/>
    </row>
    <row r="69" spans="1:10" x14ac:dyDescent="0.2">
      <c r="F69" s="134"/>
      <c r="G69" s="134"/>
      <c r="H69" s="134"/>
      <c r="I69" s="134"/>
      <c r="J69" s="1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3" t="s">
        <v>7</v>
      </c>
      <c r="B1" s="103"/>
      <c r="C1" s="104"/>
      <c r="D1" s="103"/>
      <c r="E1" s="103"/>
      <c r="F1" s="103"/>
      <c r="G1" s="103"/>
    </row>
    <row r="2" spans="1:7" ht="24.95" customHeight="1" x14ac:dyDescent="0.2">
      <c r="A2" s="50" t="s">
        <v>8</v>
      </c>
      <c r="B2" s="49"/>
      <c r="C2" s="105"/>
      <c r="D2" s="105"/>
      <c r="E2" s="105"/>
      <c r="F2" s="105"/>
      <c r="G2" s="106"/>
    </row>
    <row r="3" spans="1:7" ht="24.95" customHeight="1" x14ac:dyDescent="0.2">
      <c r="A3" s="50" t="s">
        <v>9</v>
      </c>
      <c r="B3" s="49"/>
      <c r="C3" s="105"/>
      <c r="D3" s="105"/>
      <c r="E3" s="105"/>
      <c r="F3" s="105"/>
      <c r="G3" s="106"/>
    </row>
    <row r="4" spans="1:7" ht="24.95" customHeight="1" x14ac:dyDescent="0.2">
      <c r="A4" s="50" t="s">
        <v>10</v>
      </c>
      <c r="B4" s="49"/>
      <c r="C4" s="105"/>
      <c r="D4" s="105"/>
      <c r="E4" s="105"/>
      <c r="F4" s="105"/>
      <c r="G4" s="10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A4E5C-B6D9-4AA8-B8D2-856EA1D557C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91</v>
      </c>
    </row>
    <row r="2" spans="1:60" ht="24.95" customHeight="1" x14ac:dyDescent="0.2">
      <c r="A2" s="197" t="s">
        <v>8</v>
      </c>
      <c r="B2" s="49" t="s">
        <v>41</v>
      </c>
      <c r="C2" s="200" t="s">
        <v>42</v>
      </c>
      <c r="D2" s="198"/>
      <c r="E2" s="198"/>
      <c r="F2" s="198"/>
      <c r="G2" s="199"/>
      <c r="AG2" t="s">
        <v>92</v>
      </c>
    </row>
    <row r="3" spans="1:60" ht="24.95" customHeight="1" x14ac:dyDescent="0.2">
      <c r="A3" s="197" t="s">
        <v>9</v>
      </c>
      <c r="B3" s="49" t="s">
        <v>50</v>
      </c>
      <c r="C3" s="200" t="s">
        <v>51</v>
      </c>
      <c r="D3" s="198"/>
      <c r="E3" s="198"/>
      <c r="F3" s="198"/>
      <c r="G3" s="199"/>
      <c r="AC3" s="175" t="s">
        <v>92</v>
      </c>
      <c r="AG3" t="s">
        <v>93</v>
      </c>
    </row>
    <row r="4" spans="1:60" ht="24.95" customHeight="1" x14ac:dyDescent="0.2">
      <c r="A4" s="201" t="s">
        <v>10</v>
      </c>
      <c r="B4" s="202" t="s">
        <v>52</v>
      </c>
      <c r="C4" s="203" t="s">
        <v>53</v>
      </c>
      <c r="D4" s="204"/>
      <c r="E4" s="204"/>
      <c r="F4" s="204"/>
      <c r="G4" s="205"/>
      <c r="AG4" t="s">
        <v>94</v>
      </c>
    </row>
    <row r="5" spans="1:60" x14ac:dyDescent="0.2">
      <c r="D5" s="10"/>
    </row>
    <row r="6" spans="1:60" ht="38.25" x14ac:dyDescent="0.2">
      <c r="A6" s="207" t="s">
        <v>95</v>
      </c>
      <c r="B6" s="209" t="s">
        <v>96</v>
      </c>
      <c r="C6" s="209" t="s">
        <v>97</v>
      </c>
      <c r="D6" s="208" t="s">
        <v>98</v>
      </c>
      <c r="E6" s="207" t="s">
        <v>99</v>
      </c>
      <c r="F6" s="206" t="s">
        <v>100</v>
      </c>
      <c r="G6" s="207" t="s">
        <v>31</v>
      </c>
      <c r="H6" s="210" t="s">
        <v>32</v>
      </c>
      <c r="I6" s="210" t="s">
        <v>101</v>
      </c>
      <c r="J6" s="210" t="s">
        <v>33</v>
      </c>
      <c r="K6" s="210" t="s">
        <v>102</v>
      </c>
      <c r="L6" s="210" t="s">
        <v>103</v>
      </c>
      <c r="M6" s="210" t="s">
        <v>104</v>
      </c>
      <c r="N6" s="210" t="s">
        <v>105</v>
      </c>
      <c r="O6" s="210" t="s">
        <v>106</v>
      </c>
      <c r="P6" s="210" t="s">
        <v>107</v>
      </c>
      <c r="Q6" s="210" t="s">
        <v>108</v>
      </c>
      <c r="R6" s="210" t="s">
        <v>109</v>
      </c>
      <c r="S6" s="210" t="s">
        <v>110</v>
      </c>
      <c r="T6" s="210" t="s">
        <v>111</v>
      </c>
      <c r="U6" s="210" t="s">
        <v>112</v>
      </c>
      <c r="V6" s="210" t="s">
        <v>113</v>
      </c>
      <c r="W6" s="210" t="s">
        <v>114</v>
      </c>
      <c r="X6" s="210" t="s">
        <v>115</v>
      </c>
      <c r="Y6" s="210" t="s">
        <v>116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37" t="s">
        <v>117</v>
      </c>
      <c r="B8" s="238" t="s">
        <v>60</v>
      </c>
      <c r="C8" s="258" t="s">
        <v>61</v>
      </c>
      <c r="D8" s="239"/>
      <c r="E8" s="240"/>
      <c r="F8" s="241"/>
      <c r="G8" s="242">
        <f>SUMIF(AG9:AG14,"&lt;&gt;NOR",G9:G14)</f>
        <v>0</v>
      </c>
      <c r="H8" s="236"/>
      <c r="I8" s="236">
        <f>SUM(I9:I14)</f>
        <v>0</v>
      </c>
      <c r="J8" s="236"/>
      <c r="K8" s="236">
        <f>SUM(K9:K14)</f>
        <v>0</v>
      </c>
      <c r="L8" s="236"/>
      <c r="M8" s="236">
        <f>SUM(M9:M14)</f>
        <v>0</v>
      </c>
      <c r="N8" s="235"/>
      <c r="O8" s="235">
        <f>SUM(O9:O14)</f>
        <v>0</v>
      </c>
      <c r="P8" s="235"/>
      <c r="Q8" s="235">
        <f>SUM(Q9:Q14)</f>
        <v>3.26</v>
      </c>
      <c r="R8" s="236"/>
      <c r="S8" s="236"/>
      <c r="T8" s="236"/>
      <c r="U8" s="236"/>
      <c r="V8" s="236">
        <f>SUM(V9:V14)</f>
        <v>5.15</v>
      </c>
      <c r="W8" s="236"/>
      <c r="X8" s="236"/>
      <c r="Y8" s="236"/>
      <c r="AG8" t="s">
        <v>118</v>
      </c>
    </row>
    <row r="9" spans="1:60" outlineLevel="1" x14ac:dyDescent="0.2">
      <c r="A9" s="244">
        <v>1</v>
      </c>
      <c r="B9" s="245" t="s">
        <v>119</v>
      </c>
      <c r="C9" s="259" t="s">
        <v>120</v>
      </c>
      <c r="D9" s="246" t="s">
        <v>121</v>
      </c>
      <c r="E9" s="247">
        <v>7.5</v>
      </c>
      <c r="F9" s="248"/>
      <c r="G9" s="249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0.24</v>
      </c>
      <c r="Q9" s="230">
        <f>ROUND(E9*P9,2)</f>
        <v>1.8</v>
      </c>
      <c r="R9" s="231"/>
      <c r="S9" s="231" t="s">
        <v>122</v>
      </c>
      <c r="T9" s="231" t="s">
        <v>123</v>
      </c>
      <c r="U9" s="231">
        <v>0.16900000000000001</v>
      </c>
      <c r="V9" s="231">
        <f>ROUND(E9*U9,2)</f>
        <v>1.27</v>
      </c>
      <c r="W9" s="231"/>
      <c r="X9" s="231" t="s">
        <v>124</v>
      </c>
      <c r="Y9" s="231" t="s">
        <v>125</v>
      </c>
      <c r="Z9" s="211"/>
      <c r="AA9" s="211"/>
      <c r="AB9" s="211"/>
      <c r="AC9" s="211"/>
      <c r="AD9" s="211"/>
      <c r="AE9" s="211"/>
      <c r="AF9" s="211"/>
      <c r="AG9" s="211" t="s">
        <v>126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">
      <c r="A10" s="228"/>
      <c r="B10" s="229"/>
      <c r="C10" s="260" t="s">
        <v>127</v>
      </c>
      <c r="D10" s="233"/>
      <c r="E10" s="234">
        <v>7.5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1"/>
      <c r="AA10" s="211"/>
      <c r="AB10" s="211"/>
      <c r="AC10" s="211"/>
      <c r="AD10" s="211"/>
      <c r="AE10" s="211"/>
      <c r="AF10" s="211"/>
      <c r="AG10" s="211" t="s">
        <v>128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4">
        <v>2</v>
      </c>
      <c r="B11" s="245" t="s">
        <v>129</v>
      </c>
      <c r="C11" s="259" t="s">
        <v>130</v>
      </c>
      <c r="D11" s="246" t="s">
        <v>131</v>
      </c>
      <c r="E11" s="247">
        <v>1.125</v>
      </c>
      <c r="F11" s="248"/>
      <c r="G11" s="249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0</v>
      </c>
      <c r="O11" s="230">
        <f>ROUND(E11*N11,2)</f>
        <v>0</v>
      </c>
      <c r="P11" s="230">
        <v>1.3</v>
      </c>
      <c r="Q11" s="230">
        <f>ROUND(E11*P11,2)</f>
        <v>1.46</v>
      </c>
      <c r="R11" s="231"/>
      <c r="S11" s="231" t="s">
        <v>122</v>
      </c>
      <c r="T11" s="231" t="s">
        <v>123</v>
      </c>
      <c r="U11" s="231">
        <v>0.51</v>
      </c>
      <c r="V11" s="231">
        <f>ROUND(E11*U11,2)</f>
        <v>0.56999999999999995</v>
      </c>
      <c r="W11" s="231"/>
      <c r="X11" s="231" t="s">
        <v>124</v>
      </c>
      <c r="Y11" s="231" t="s">
        <v>125</v>
      </c>
      <c r="Z11" s="211"/>
      <c r="AA11" s="211"/>
      <c r="AB11" s="211"/>
      <c r="AC11" s="211"/>
      <c r="AD11" s="211"/>
      <c r="AE11" s="211"/>
      <c r="AF11" s="211"/>
      <c r="AG11" s="211" t="s">
        <v>126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2" x14ac:dyDescent="0.2">
      <c r="A12" s="228"/>
      <c r="B12" s="229"/>
      <c r="C12" s="260" t="s">
        <v>132</v>
      </c>
      <c r="D12" s="233"/>
      <c r="E12" s="234">
        <v>1.125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1"/>
      <c r="AA12" s="211"/>
      <c r="AB12" s="211"/>
      <c r="AC12" s="211"/>
      <c r="AD12" s="211"/>
      <c r="AE12" s="211"/>
      <c r="AF12" s="211"/>
      <c r="AG12" s="211" t="s">
        <v>128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4">
        <v>3</v>
      </c>
      <c r="B13" s="245" t="s">
        <v>133</v>
      </c>
      <c r="C13" s="259" t="s">
        <v>134</v>
      </c>
      <c r="D13" s="246" t="s">
        <v>131</v>
      </c>
      <c r="E13" s="247">
        <v>0.9375</v>
      </c>
      <c r="F13" s="248"/>
      <c r="G13" s="249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122</v>
      </c>
      <c r="T13" s="231" t="s">
        <v>123</v>
      </c>
      <c r="U13" s="231">
        <v>3.5329999999999999</v>
      </c>
      <c r="V13" s="231">
        <f>ROUND(E13*U13,2)</f>
        <v>3.31</v>
      </c>
      <c r="W13" s="231"/>
      <c r="X13" s="231" t="s">
        <v>124</v>
      </c>
      <c r="Y13" s="231" t="s">
        <v>125</v>
      </c>
      <c r="Z13" s="211"/>
      <c r="AA13" s="211"/>
      <c r="AB13" s="211"/>
      <c r="AC13" s="211"/>
      <c r="AD13" s="211"/>
      <c r="AE13" s="211"/>
      <c r="AF13" s="211"/>
      <c r="AG13" s="211" t="s">
        <v>126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2" x14ac:dyDescent="0.2">
      <c r="A14" s="228"/>
      <c r="B14" s="229"/>
      <c r="C14" s="260" t="s">
        <v>135</v>
      </c>
      <c r="D14" s="233"/>
      <c r="E14" s="234">
        <v>0.9375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1"/>
      <c r="AA14" s="211"/>
      <c r="AB14" s="211"/>
      <c r="AC14" s="211"/>
      <c r="AD14" s="211"/>
      <c r="AE14" s="211"/>
      <c r="AF14" s="211"/>
      <c r="AG14" s="211" t="s">
        <v>128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37" t="s">
        <v>117</v>
      </c>
      <c r="B15" s="238" t="s">
        <v>62</v>
      </c>
      <c r="C15" s="258" t="s">
        <v>63</v>
      </c>
      <c r="D15" s="239"/>
      <c r="E15" s="240"/>
      <c r="F15" s="241"/>
      <c r="G15" s="242">
        <f>SUMIF(AG16:AG19,"&lt;&gt;NOR",G16:G19)</f>
        <v>0</v>
      </c>
      <c r="H15" s="236"/>
      <c r="I15" s="236">
        <f>SUM(I16:I19)</f>
        <v>0</v>
      </c>
      <c r="J15" s="236"/>
      <c r="K15" s="236">
        <f>SUM(K16:K19)</f>
        <v>0</v>
      </c>
      <c r="L15" s="236"/>
      <c r="M15" s="236">
        <f>SUM(M16:M19)</f>
        <v>0</v>
      </c>
      <c r="N15" s="235"/>
      <c r="O15" s="235">
        <f>SUM(O16:O19)</f>
        <v>0</v>
      </c>
      <c r="P15" s="235"/>
      <c r="Q15" s="235">
        <f>SUM(Q16:Q19)</f>
        <v>0</v>
      </c>
      <c r="R15" s="236"/>
      <c r="S15" s="236"/>
      <c r="T15" s="236"/>
      <c r="U15" s="236"/>
      <c r="V15" s="236">
        <f>SUM(V16:V19)</f>
        <v>10.149999999999999</v>
      </c>
      <c r="W15" s="236"/>
      <c r="X15" s="236"/>
      <c r="Y15" s="236"/>
      <c r="AG15" t="s">
        <v>118</v>
      </c>
    </row>
    <row r="16" spans="1:60" outlineLevel="1" x14ac:dyDescent="0.2">
      <c r="A16" s="244">
        <v>4</v>
      </c>
      <c r="B16" s="245" t="s">
        <v>136</v>
      </c>
      <c r="C16" s="259" t="s">
        <v>137</v>
      </c>
      <c r="D16" s="246" t="s">
        <v>121</v>
      </c>
      <c r="E16" s="247">
        <v>12</v>
      </c>
      <c r="F16" s="248"/>
      <c r="G16" s="249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0">
        <v>2.0000000000000002E-5</v>
      </c>
      <c r="O16" s="230">
        <f>ROUND(E16*N16,2)</f>
        <v>0</v>
      </c>
      <c r="P16" s="230">
        <v>0</v>
      </c>
      <c r="Q16" s="230">
        <f>ROUND(E16*P16,2)</f>
        <v>0</v>
      </c>
      <c r="R16" s="231"/>
      <c r="S16" s="231" t="s">
        <v>122</v>
      </c>
      <c r="T16" s="231" t="s">
        <v>123</v>
      </c>
      <c r="U16" s="231">
        <v>0.32</v>
      </c>
      <c r="V16" s="231">
        <f>ROUND(E16*U16,2)</f>
        <v>3.84</v>
      </c>
      <c r="W16" s="231"/>
      <c r="X16" s="231" t="s">
        <v>124</v>
      </c>
      <c r="Y16" s="231" t="s">
        <v>125</v>
      </c>
      <c r="Z16" s="211"/>
      <c r="AA16" s="211"/>
      <c r="AB16" s="211"/>
      <c r="AC16" s="211"/>
      <c r="AD16" s="211"/>
      <c r="AE16" s="211"/>
      <c r="AF16" s="211"/>
      <c r="AG16" s="211" t="s">
        <v>126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2" x14ac:dyDescent="0.2">
      <c r="A17" s="228"/>
      <c r="B17" s="229"/>
      <c r="C17" s="260" t="s">
        <v>138</v>
      </c>
      <c r="D17" s="233"/>
      <c r="E17" s="234">
        <v>12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1"/>
      <c r="AA17" s="211"/>
      <c r="AB17" s="211"/>
      <c r="AC17" s="211"/>
      <c r="AD17" s="211"/>
      <c r="AE17" s="211"/>
      <c r="AF17" s="211"/>
      <c r="AG17" s="211" t="s">
        <v>128</v>
      </c>
      <c r="AH17" s="211">
        <v>5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4">
        <v>5</v>
      </c>
      <c r="B18" s="245" t="s">
        <v>139</v>
      </c>
      <c r="C18" s="259" t="s">
        <v>140</v>
      </c>
      <c r="D18" s="246" t="s">
        <v>121</v>
      </c>
      <c r="E18" s="247">
        <v>12</v>
      </c>
      <c r="F18" s="248"/>
      <c r="G18" s="249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1"/>
      <c r="S18" s="231" t="s">
        <v>122</v>
      </c>
      <c r="T18" s="231" t="s">
        <v>123</v>
      </c>
      <c r="U18" s="231">
        <v>0.52600000000000002</v>
      </c>
      <c r="V18" s="231">
        <f>ROUND(E18*U18,2)</f>
        <v>6.31</v>
      </c>
      <c r="W18" s="231"/>
      <c r="X18" s="231" t="s">
        <v>124</v>
      </c>
      <c r="Y18" s="231" t="s">
        <v>125</v>
      </c>
      <c r="Z18" s="211"/>
      <c r="AA18" s="211"/>
      <c r="AB18" s="211"/>
      <c r="AC18" s="211"/>
      <c r="AD18" s="211"/>
      <c r="AE18" s="211"/>
      <c r="AF18" s="211"/>
      <c r="AG18" s="211" t="s">
        <v>126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2" x14ac:dyDescent="0.2">
      <c r="A19" s="228"/>
      <c r="B19" s="229"/>
      <c r="C19" s="260" t="s">
        <v>141</v>
      </c>
      <c r="D19" s="233"/>
      <c r="E19" s="234">
        <v>12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1"/>
      <c r="AA19" s="211"/>
      <c r="AB19" s="211"/>
      <c r="AC19" s="211"/>
      <c r="AD19" s="211"/>
      <c r="AE19" s="211"/>
      <c r="AF19" s="211"/>
      <c r="AG19" s="211" t="s">
        <v>128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37" t="s">
        <v>117</v>
      </c>
      <c r="B20" s="238" t="s">
        <v>64</v>
      </c>
      <c r="C20" s="258" t="s">
        <v>65</v>
      </c>
      <c r="D20" s="239"/>
      <c r="E20" s="240"/>
      <c r="F20" s="241"/>
      <c r="G20" s="242">
        <f>SUMIF(AG21:AG31,"&lt;&gt;NOR",G21:G31)</f>
        <v>0</v>
      </c>
      <c r="H20" s="236"/>
      <c r="I20" s="236">
        <f>SUM(I21:I31)</f>
        <v>0</v>
      </c>
      <c r="J20" s="236"/>
      <c r="K20" s="236">
        <f>SUM(K21:K31)</f>
        <v>0</v>
      </c>
      <c r="L20" s="236"/>
      <c r="M20" s="236">
        <f>SUM(M21:M31)</f>
        <v>0</v>
      </c>
      <c r="N20" s="235"/>
      <c r="O20" s="235">
        <f>SUM(O21:O31)</f>
        <v>0.34</v>
      </c>
      <c r="P20" s="235"/>
      <c r="Q20" s="235">
        <f>SUM(Q21:Q31)</f>
        <v>0</v>
      </c>
      <c r="R20" s="236"/>
      <c r="S20" s="236"/>
      <c r="T20" s="236"/>
      <c r="U20" s="236"/>
      <c r="V20" s="236">
        <f>SUM(V21:V31)</f>
        <v>8.7800000000000011</v>
      </c>
      <c r="W20" s="236"/>
      <c r="X20" s="236"/>
      <c r="Y20" s="236"/>
      <c r="AG20" t="s">
        <v>118</v>
      </c>
    </row>
    <row r="21" spans="1:60" outlineLevel="1" x14ac:dyDescent="0.2">
      <c r="A21" s="244">
        <v>6</v>
      </c>
      <c r="B21" s="245" t="s">
        <v>142</v>
      </c>
      <c r="C21" s="259" t="s">
        <v>143</v>
      </c>
      <c r="D21" s="246" t="s">
        <v>121</v>
      </c>
      <c r="E21" s="247">
        <v>2.25</v>
      </c>
      <c r="F21" s="248"/>
      <c r="G21" s="249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3.7670000000000002E-2</v>
      </c>
      <c r="O21" s="230">
        <f>ROUND(E21*N21,2)</f>
        <v>0.08</v>
      </c>
      <c r="P21" s="230">
        <v>0</v>
      </c>
      <c r="Q21" s="230">
        <f>ROUND(E21*P21,2)</f>
        <v>0</v>
      </c>
      <c r="R21" s="231"/>
      <c r="S21" s="231" t="s">
        <v>122</v>
      </c>
      <c r="T21" s="231" t="s">
        <v>123</v>
      </c>
      <c r="U21" s="231">
        <v>0.41</v>
      </c>
      <c r="V21" s="231">
        <f>ROUND(E21*U21,2)</f>
        <v>0.92</v>
      </c>
      <c r="W21" s="231"/>
      <c r="X21" s="231" t="s">
        <v>124</v>
      </c>
      <c r="Y21" s="231" t="s">
        <v>125</v>
      </c>
      <c r="Z21" s="211"/>
      <c r="AA21" s="211"/>
      <c r="AB21" s="211"/>
      <c r="AC21" s="211"/>
      <c r="AD21" s="211"/>
      <c r="AE21" s="211"/>
      <c r="AF21" s="211"/>
      <c r="AG21" s="211" t="s">
        <v>126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2" x14ac:dyDescent="0.2">
      <c r="A22" s="228"/>
      <c r="B22" s="229"/>
      <c r="C22" s="260" t="s">
        <v>144</v>
      </c>
      <c r="D22" s="233"/>
      <c r="E22" s="234">
        <v>2.25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1"/>
      <c r="AA22" s="211"/>
      <c r="AB22" s="211"/>
      <c r="AC22" s="211"/>
      <c r="AD22" s="211"/>
      <c r="AE22" s="211"/>
      <c r="AF22" s="211"/>
      <c r="AG22" s="211" t="s">
        <v>128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4">
        <v>7</v>
      </c>
      <c r="B23" s="245" t="s">
        <v>145</v>
      </c>
      <c r="C23" s="259" t="s">
        <v>146</v>
      </c>
      <c r="D23" s="246" t="s">
        <v>121</v>
      </c>
      <c r="E23" s="247">
        <v>9.75</v>
      </c>
      <c r="F23" s="248"/>
      <c r="G23" s="249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1.0500000000000001E-2</v>
      </c>
      <c r="O23" s="230">
        <f>ROUND(E23*N23,2)</f>
        <v>0.1</v>
      </c>
      <c r="P23" s="230">
        <v>0</v>
      </c>
      <c r="Q23" s="230">
        <f>ROUND(E23*P23,2)</f>
        <v>0</v>
      </c>
      <c r="R23" s="231"/>
      <c r="S23" s="231" t="s">
        <v>122</v>
      </c>
      <c r="T23" s="231" t="s">
        <v>123</v>
      </c>
      <c r="U23" s="231">
        <v>0.32</v>
      </c>
      <c r="V23" s="231">
        <f>ROUND(E23*U23,2)</f>
        <v>3.12</v>
      </c>
      <c r="W23" s="231"/>
      <c r="X23" s="231" t="s">
        <v>124</v>
      </c>
      <c r="Y23" s="231" t="s">
        <v>125</v>
      </c>
      <c r="Z23" s="211"/>
      <c r="AA23" s="211"/>
      <c r="AB23" s="211"/>
      <c r="AC23" s="211"/>
      <c r="AD23" s="211"/>
      <c r="AE23" s="211"/>
      <c r="AF23" s="211"/>
      <c r="AG23" s="211" t="s">
        <v>126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2" x14ac:dyDescent="0.2">
      <c r="A24" s="228"/>
      <c r="B24" s="229"/>
      <c r="C24" s="260" t="s">
        <v>147</v>
      </c>
      <c r="D24" s="233"/>
      <c r="E24" s="234">
        <v>9.75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1"/>
      <c r="AA24" s="211"/>
      <c r="AB24" s="211"/>
      <c r="AC24" s="211"/>
      <c r="AD24" s="211"/>
      <c r="AE24" s="211"/>
      <c r="AF24" s="211"/>
      <c r="AG24" s="211" t="s">
        <v>128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4">
        <v>8</v>
      </c>
      <c r="B25" s="245" t="s">
        <v>148</v>
      </c>
      <c r="C25" s="259" t="s">
        <v>149</v>
      </c>
      <c r="D25" s="246" t="s">
        <v>121</v>
      </c>
      <c r="E25" s="247">
        <v>9.75</v>
      </c>
      <c r="F25" s="248"/>
      <c r="G25" s="249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9.4500000000000001E-3</v>
      </c>
      <c r="O25" s="230">
        <f>ROUND(E25*N25,2)</f>
        <v>0.09</v>
      </c>
      <c r="P25" s="230">
        <v>0</v>
      </c>
      <c r="Q25" s="230">
        <f>ROUND(E25*P25,2)</f>
        <v>0</v>
      </c>
      <c r="R25" s="231"/>
      <c r="S25" s="231" t="s">
        <v>122</v>
      </c>
      <c r="T25" s="231" t="s">
        <v>150</v>
      </c>
      <c r="U25" s="231">
        <v>0.25</v>
      </c>
      <c r="V25" s="231">
        <f>ROUND(E25*U25,2)</f>
        <v>2.44</v>
      </c>
      <c r="W25" s="231"/>
      <c r="X25" s="231" t="s">
        <v>124</v>
      </c>
      <c r="Y25" s="231" t="s">
        <v>125</v>
      </c>
      <c r="Z25" s="211"/>
      <c r="AA25" s="211"/>
      <c r="AB25" s="211"/>
      <c r="AC25" s="211"/>
      <c r="AD25" s="211"/>
      <c r="AE25" s="211"/>
      <c r="AF25" s="211"/>
      <c r="AG25" s="211" t="s">
        <v>126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2" x14ac:dyDescent="0.2">
      <c r="A26" s="228"/>
      <c r="B26" s="229"/>
      <c r="C26" s="260" t="s">
        <v>151</v>
      </c>
      <c r="D26" s="233"/>
      <c r="E26" s="234">
        <v>9.75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31"/>
      <c r="Z26" s="211"/>
      <c r="AA26" s="211"/>
      <c r="AB26" s="211"/>
      <c r="AC26" s="211"/>
      <c r="AD26" s="211"/>
      <c r="AE26" s="211"/>
      <c r="AF26" s="211"/>
      <c r="AG26" s="211" t="s">
        <v>128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4">
        <v>9</v>
      </c>
      <c r="B27" s="245" t="s">
        <v>152</v>
      </c>
      <c r="C27" s="259" t="s">
        <v>153</v>
      </c>
      <c r="D27" s="246" t="s">
        <v>154</v>
      </c>
      <c r="E27" s="247">
        <v>7.5</v>
      </c>
      <c r="F27" s="248"/>
      <c r="G27" s="249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0">
        <v>3.6000000000000002E-4</v>
      </c>
      <c r="O27" s="230">
        <f>ROUND(E27*N27,2)</f>
        <v>0</v>
      </c>
      <c r="P27" s="230">
        <v>0</v>
      </c>
      <c r="Q27" s="230">
        <f>ROUND(E27*P27,2)</f>
        <v>0</v>
      </c>
      <c r="R27" s="231"/>
      <c r="S27" s="231" t="s">
        <v>122</v>
      </c>
      <c r="T27" s="231" t="s">
        <v>123</v>
      </c>
      <c r="U27" s="231">
        <v>0.2014</v>
      </c>
      <c r="V27" s="231">
        <f>ROUND(E27*U27,2)</f>
        <v>1.51</v>
      </c>
      <c r="W27" s="231"/>
      <c r="X27" s="231" t="s">
        <v>124</v>
      </c>
      <c r="Y27" s="231" t="s">
        <v>125</v>
      </c>
      <c r="Z27" s="211"/>
      <c r="AA27" s="211"/>
      <c r="AB27" s="211"/>
      <c r="AC27" s="211"/>
      <c r="AD27" s="211"/>
      <c r="AE27" s="211"/>
      <c r="AF27" s="211"/>
      <c r="AG27" s="211" t="s">
        <v>126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2" x14ac:dyDescent="0.2">
      <c r="A28" s="228"/>
      <c r="B28" s="229"/>
      <c r="C28" s="260" t="s">
        <v>155</v>
      </c>
      <c r="D28" s="233"/>
      <c r="E28" s="234">
        <v>7.5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1"/>
      <c r="AA28" s="211"/>
      <c r="AB28" s="211"/>
      <c r="AC28" s="211"/>
      <c r="AD28" s="211"/>
      <c r="AE28" s="211"/>
      <c r="AF28" s="211"/>
      <c r="AG28" s="211" t="s">
        <v>128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4">
        <v>10</v>
      </c>
      <c r="B29" s="245" t="s">
        <v>156</v>
      </c>
      <c r="C29" s="259" t="s">
        <v>157</v>
      </c>
      <c r="D29" s="246" t="s">
        <v>121</v>
      </c>
      <c r="E29" s="247">
        <v>9.75</v>
      </c>
      <c r="F29" s="248"/>
      <c r="G29" s="249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7.3499999999999998E-3</v>
      </c>
      <c r="O29" s="230">
        <f>ROUND(E29*N29,2)</f>
        <v>7.0000000000000007E-2</v>
      </c>
      <c r="P29" s="230">
        <v>0</v>
      </c>
      <c r="Q29" s="230">
        <f>ROUND(E29*P29,2)</f>
        <v>0</v>
      </c>
      <c r="R29" s="231"/>
      <c r="S29" s="231" t="s">
        <v>122</v>
      </c>
      <c r="T29" s="231" t="s">
        <v>123</v>
      </c>
      <c r="U29" s="231">
        <v>8.1000000000000003E-2</v>
      </c>
      <c r="V29" s="231">
        <f>ROUND(E29*U29,2)</f>
        <v>0.79</v>
      </c>
      <c r="W29" s="231"/>
      <c r="X29" s="231" t="s">
        <v>124</v>
      </c>
      <c r="Y29" s="231" t="s">
        <v>125</v>
      </c>
      <c r="Z29" s="211"/>
      <c r="AA29" s="211"/>
      <c r="AB29" s="211"/>
      <c r="AC29" s="211"/>
      <c r="AD29" s="211"/>
      <c r="AE29" s="211"/>
      <c r="AF29" s="211"/>
      <c r="AG29" s="211" t="s">
        <v>126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2" x14ac:dyDescent="0.2">
      <c r="A30" s="228"/>
      <c r="B30" s="229"/>
      <c r="C30" s="260" t="s">
        <v>158</v>
      </c>
      <c r="D30" s="233"/>
      <c r="E30" s="234"/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31"/>
      <c r="Z30" s="211"/>
      <c r="AA30" s="211"/>
      <c r="AB30" s="211"/>
      <c r="AC30" s="211"/>
      <c r="AD30" s="211"/>
      <c r="AE30" s="211"/>
      <c r="AF30" s="211"/>
      <c r="AG30" s="211" t="s">
        <v>128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3" x14ac:dyDescent="0.2">
      <c r="A31" s="228"/>
      <c r="B31" s="229"/>
      <c r="C31" s="260" t="s">
        <v>159</v>
      </c>
      <c r="D31" s="233"/>
      <c r="E31" s="234">
        <v>9.75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1"/>
      <c r="AA31" s="211"/>
      <c r="AB31" s="211"/>
      <c r="AC31" s="211"/>
      <c r="AD31" s="211"/>
      <c r="AE31" s="211"/>
      <c r="AF31" s="211"/>
      <c r="AG31" s="211" t="s">
        <v>128</v>
      </c>
      <c r="AH31" s="211">
        <v>5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237" t="s">
        <v>117</v>
      </c>
      <c r="B32" s="238" t="s">
        <v>66</v>
      </c>
      <c r="C32" s="258" t="s">
        <v>67</v>
      </c>
      <c r="D32" s="239"/>
      <c r="E32" s="240"/>
      <c r="F32" s="241"/>
      <c r="G32" s="242">
        <f>SUMIF(AG33:AG34,"&lt;&gt;NOR",G33:G34)</f>
        <v>0</v>
      </c>
      <c r="H32" s="236"/>
      <c r="I32" s="236">
        <f>SUM(I33:I34)</f>
        <v>0</v>
      </c>
      <c r="J32" s="236"/>
      <c r="K32" s="236">
        <f>SUM(K33:K34)</f>
        <v>0</v>
      </c>
      <c r="L32" s="236"/>
      <c r="M32" s="236">
        <f>SUM(M33:M34)</f>
        <v>0</v>
      </c>
      <c r="N32" s="235"/>
      <c r="O32" s="235">
        <f>SUM(O33:O34)</f>
        <v>1.38</v>
      </c>
      <c r="P32" s="235"/>
      <c r="Q32" s="235">
        <f>SUM(Q33:Q34)</f>
        <v>0</v>
      </c>
      <c r="R32" s="236"/>
      <c r="S32" s="236"/>
      <c r="T32" s="236"/>
      <c r="U32" s="236"/>
      <c r="V32" s="236">
        <f>SUM(V33:V34)</f>
        <v>0.68</v>
      </c>
      <c r="W32" s="236"/>
      <c r="X32" s="236"/>
      <c r="Y32" s="236"/>
      <c r="AG32" t="s">
        <v>118</v>
      </c>
    </row>
    <row r="33" spans="1:60" outlineLevel="1" x14ac:dyDescent="0.2">
      <c r="A33" s="244">
        <v>11</v>
      </c>
      <c r="B33" s="245" t="s">
        <v>160</v>
      </c>
      <c r="C33" s="259" t="s">
        <v>161</v>
      </c>
      <c r="D33" s="246" t="s">
        <v>121</v>
      </c>
      <c r="E33" s="247">
        <v>7.5</v>
      </c>
      <c r="F33" s="248"/>
      <c r="G33" s="249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21</v>
      </c>
      <c r="M33" s="231">
        <f>G33*(1+L33/100)</f>
        <v>0</v>
      </c>
      <c r="N33" s="230">
        <v>0.18360000000000001</v>
      </c>
      <c r="O33" s="230">
        <f>ROUND(E33*N33,2)</f>
        <v>1.38</v>
      </c>
      <c r="P33" s="230">
        <v>0</v>
      </c>
      <c r="Q33" s="230">
        <f>ROUND(E33*P33,2)</f>
        <v>0</v>
      </c>
      <c r="R33" s="231"/>
      <c r="S33" s="231" t="s">
        <v>122</v>
      </c>
      <c r="T33" s="231" t="s">
        <v>123</v>
      </c>
      <c r="U33" s="231">
        <v>0.09</v>
      </c>
      <c r="V33" s="231">
        <f>ROUND(E33*U33,2)</f>
        <v>0.68</v>
      </c>
      <c r="W33" s="231"/>
      <c r="X33" s="231" t="s">
        <v>124</v>
      </c>
      <c r="Y33" s="231" t="s">
        <v>125</v>
      </c>
      <c r="Z33" s="211"/>
      <c r="AA33" s="211"/>
      <c r="AB33" s="211"/>
      <c r="AC33" s="211"/>
      <c r="AD33" s="211"/>
      <c r="AE33" s="211"/>
      <c r="AF33" s="211"/>
      <c r="AG33" s="211" t="s">
        <v>126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">
      <c r="A34" s="228"/>
      <c r="B34" s="229"/>
      <c r="C34" s="260" t="s">
        <v>127</v>
      </c>
      <c r="D34" s="233"/>
      <c r="E34" s="234">
        <v>7.5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31"/>
      <c r="Z34" s="211"/>
      <c r="AA34" s="211"/>
      <c r="AB34" s="211"/>
      <c r="AC34" s="211"/>
      <c r="AD34" s="211"/>
      <c r="AE34" s="211"/>
      <c r="AF34" s="211"/>
      <c r="AG34" s="211" t="s">
        <v>128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37" t="s">
        <v>117</v>
      </c>
      <c r="B35" s="238" t="s">
        <v>68</v>
      </c>
      <c r="C35" s="258" t="s">
        <v>69</v>
      </c>
      <c r="D35" s="239"/>
      <c r="E35" s="240"/>
      <c r="F35" s="241"/>
      <c r="G35" s="242">
        <f>SUMIF(AG36:AG39,"&lt;&gt;NOR",G36:G39)</f>
        <v>0</v>
      </c>
      <c r="H35" s="236"/>
      <c r="I35" s="236">
        <f>SUM(I36:I39)</f>
        <v>0</v>
      </c>
      <c r="J35" s="236"/>
      <c r="K35" s="236">
        <f>SUM(K36:K39)</f>
        <v>0</v>
      </c>
      <c r="L35" s="236"/>
      <c r="M35" s="236">
        <f>SUM(M36:M39)</f>
        <v>0</v>
      </c>
      <c r="N35" s="235"/>
      <c r="O35" s="235">
        <f>SUM(O36:O39)</f>
        <v>3.8600000000000003</v>
      </c>
      <c r="P35" s="235"/>
      <c r="Q35" s="235">
        <f>SUM(Q36:Q39)</f>
        <v>0</v>
      </c>
      <c r="R35" s="236"/>
      <c r="S35" s="236"/>
      <c r="T35" s="236"/>
      <c r="U35" s="236"/>
      <c r="V35" s="236">
        <f>SUM(V36:V39)</f>
        <v>5.8900000000000006</v>
      </c>
      <c r="W35" s="236"/>
      <c r="X35" s="236"/>
      <c r="Y35" s="236"/>
      <c r="AG35" t="s">
        <v>118</v>
      </c>
    </row>
    <row r="36" spans="1:60" ht="22.5" outlineLevel="1" x14ac:dyDescent="0.2">
      <c r="A36" s="244">
        <v>12</v>
      </c>
      <c r="B36" s="245" t="s">
        <v>162</v>
      </c>
      <c r="C36" s="259" t="s">
        <v>163</v>
      </c>
      <c r="D36" s="246" t="s">
        <v>131</v>
      </c>
      <c r="E36" s="247">
        <v>1.5</v>
      </c>
      <c r="F36" s="248"/>
      <c r="G36" s="249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0">
        <v>2.2040000000000002</v>
      </c>
      <c r="O36" s="230">
        <f>ROUND(E36*N36,2)</f>
        <v>3.31</v>
      </c>
      <c r="P36" s="230">
        <v>0</v>
      </c>
      <c r="Q36" s="230">
        <f>ROUND(E36*P36,2)</f>
        <v>0</v>
      </c>
      <c r="R36" s="231"/>
      <c r="S36" s="231" t="s">
        <v>122</v>
      </c>
      <c r="T36" s="231" t="s">
        <v>123</v>
      </c>
      <c r="U36" s="231">
        <v>0.185</v>
      </c>
      <c r="V36" s="231">
        <f>ROUND(E36*U36,2)</f>
        <v>0.28000000000000003</v>
      </c>
      <c r="W36" s="231"/>
      <c r="X36" s="231" t="s">
        <v>124</v>
      </c>
      <c r="Y36" s="231" t="s">
        <v>125</v>
      </c>
      <c r="Z36" s="211"/>
      <c r="AA36" s="211"/>
      <c r="AB36" s="211"/>
      <c r="AC36" s="211"/>
      <c r="AD36" s="211"/>
      <c r="AE36" s="211"/>
      <c r="AF36" s="211"/>
      <c r="AG36" s="211" t="s">
        <v>126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2" x14ac:dyDescent="0.2">
      <c r="A37" s="228"/>
      <c r="B37" s="229"/>
      <c r="C37" s="260" t="s">
        <v>164</v>
      </c>
      <c r="D37" s="233"/>
      <c r="E37" s="234">
        <v>1.5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31"/>
      <c r="Z37" s="211"/>
      <c r="AA37" s="211"/>
      <c r="AB37" s="211"/>
      <c r="AC37" s="211"/>
      <c r="AD37" s="211"/>
      <c r="AE37" s="211"/>
      <c r="AF37" s="211"/>
      <c r="AG37" s="211" t="s">
        <v>128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4">
        <v>13</v>
      </c>
      <c r="B38" s="245" t="s">
        <v>165</v>
      </c>
      <c r="C38" s="259" t="s">
        <v>166</v>
      </c>
      <c r="D38" s="246" t="s">
        <v>121</v>
      </c>
      <c r="E38" s="247">
        <v>7.5</v>
      </c>
      <c r="F38" s="248"/>
      <c r="G38" s="249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0">
        <v>7.3899999999999993E-2</v>
      </c>
      <c r="O38" s="230">
        <f>ROUND(E38*N38,2)</f>
        <v>0.55000000000000004</v>
      </c>
      <c r="P38" s="230">
        <v>0</v>
      </c>
      <c r="Q38" s="230">
        <f>ROUND(E38*P38,2)</f>
        <v>0</v>
      </c>
      <c r="R38" s="231"/>
      <c r="S38" s="231" t="s">
        <v>122</v>
      </c>
      <c r="T38" s="231" t="s">
        <v>123</v>
      </c>
      <c r="U38" s="231">
        <v>0.748</v>
      </c>
      <c r="V38" s="231">
        <f>ROUND(E38*U38,2)</f>
        <v>5.61</v>
      </c>
      <c r="W38" s="231"/>
      <c r="X38" s="231" t="s">
        <v>124</v>
      </c>
      <c r="Y38" s="231" t="s">
        <v>125</v>
      </c>
      <c r="Z38" s="211"/>
      <c r="AA38" s="211"/>
      <c r="AB38" s="211"/>
      <c r="AC38" s="211"/>
      <c r="AD38" s="211"/>
      <c r="AE38" s="211"/>
      <c r="AF38" s="211"/>
      <c r="AG38" s="211" t="s">
        <v>126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2" x14ac:dyDescent="0.2">
      <c r="A39" s="228"/>
      <c r="B39" s="229"/>
      <c r="C39" s="260" t="s">
        <v>167</v>
      </c>
      <c r="D39" s="233"/>
      <c r="E39" s="234">
        <v>7.5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1"/>
      <c r="AA39" s="211"/>
      <c r="AB39" s="211"/>
      <c r="AC39" s="211"/>
      <c r="AD39" s="211"/>
      <c r="AE39" s="211"/>
      <c r="AF39" s="211"/>
      <c r="AG39" s="211" t="s">
        <v>128</v>
      </c>
      <c r="AH39" s="211">
        <v>5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37" t="s">
        <v>117</v>
      </c>
      <c r="B40" s="238" t="s">
        <v>70</v>
      </c>
      <c r="C40" s="258" t="s">
        <v>71</v>
      </c>
      <c r="D40" s="239"/>
      <c r="E40" s="240"/>
      <c r="F40" s="241"/>
      <c r="G40" s="242">
        <f>SUMIF(AG41:AG46,"&lt;&gt;NOR",G41:G46)</f>
        <v>0</v>
      </c>
      <c r="H40" s="236"/>
      <c r="I40" s="236">
        <f>SUM(I41:I46)</f>
        <v>0</v>
      </c>
      <c r="J40" s="236"/>
      <c r="K40" s="236">
        <f>SUM(K41:K46)</f>
        <v>0</v>
      </c>
      <c r="L40" s="236"/>
      <c r="M40" s="236">
        <f>SUM(M41:M46)</f>
        <v>0</v>
      </c>
      <c r="N40" s="235"/>
      <c r="O40" s="235">
        <f>SUM(O41:O46)</f>
        <v>0.43999999999999995</v>
      </c>
      <c r="P40" s="235"/>
      <c r="Q40" s="235">
        <f>SUM(Q41:Q46)</f>
        <v>0</v>
      </c>
      <c r="R40" s="236"/>
      <c r="S40" s="236"/>
      <c r="T40" s="236"/>
      <c r="U40" s="236"/>
      <c r="V40" s="236">
        <f>SUM(V41:V46)</f>
        <v>8.3800000000000008</v>
      </c>
      <c r="W40" s="236"/>
      <c r="X40" s="236"/>
      <c r="Y40" s="236"/>
      <c r="AG40" t="s">
        <v>118</v>
      </c>
    </row>
    <row r="41" spans="1:60" ht="22.5" outlineLevel="1" x14ac:dyDescent="0.2">
      <c r="A41" s="244">
        <v>14</v>
      </c>
      <c r="B41" s="245" t="s">
        <v>168</v>
      </c>
      <c r="C41" s="259" t="s">
        <v>169</v>
      </c>
      <c r="D41" s="246" t="s">
        <v>121</v>
      </c>
      <c r="E41" s="247">
        <v>2.25</v>
      </c>
      <c r="F41" s="248"/>
      <c r="G41" s="249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0">
        <v>3.9E-2</v>
      </c>
      <c r="O41" s="230">
        <f>ROUND(E41*N41,2)</f>
        <v>0.09</v>
      </c>
      <c r="P41" s="230">
        <v>0</v>
      </c>
      <c r="Q41" s="230">
        <f>ROUND(E41*P41,2)</f>
        <v>0</v>
      </c>
      <c r="R41" s="231"/>
      <c r="S41" s="231" t="s">
        <v>122</v>
      </c>
      <c r="T41" s="231" t="s">
        <v>123</v>
      </c>
      <c r="U41" s="231">
        <v>0.60399999999999998</v>
      </c>
      <c r="V41" s="231">
        <f>ROUND(E41*U41,2)</f>
        <v>1.36</v>
      </c>
      <c r="W41" s="231"/>
      <c r="X41" s="231" t="s">
        <v>124</v>
      </c>
      <c r="Y41" s="231" t="s">
        <v>125</v>
      </c>
      <c r="Z41" s="211"/>
      <c r="AA41" s="211"/>
      <c r="AB41" s="211"/>
      <c r="AC41" s="211"/>
      <c r="AD41" s="211"/>
      <c r="AE41" s="211"/>
      <c r="AF41" s="211"/>
      <c r="AG41" s="211" t="s">
        <v>126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2" x14ac:dyDescent="0.2">
      <c r="A42" s="228"/>
      <c r="B42" s="229"/>
      <c r="C42" s="260" t="s">
        <v>170</v>
      </c>
      <c r="D42" s="233"/>
      <c r="E42" s="234">
        <v>2.25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31"/>
      <c r="Z42" s="211"/>
      <c r="AA42" s="211"/>
      <c r="AB42" s="211"/>
      <c r="AC42" s="211"/>
      <c r="AD42" s="211"/>
      <c r="AE42" s="211"/>
      <c r="AF42" s="211"/>
      <c r="AG42" s="211" t="s">
        <v>128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4">
        <v>15</v>
      </c>
      <c r="B43" s="245" t="s">
        <v>171</v>
      </c>
      <c r="C43" s="259" t="s">
        <v>172</v>
      </c>
      <c r="D43" s="246" t="s">
        <v>121</v>
      </c>
      <c r="E43" s="247">
        <v>9.75</v>
      </c>
      <c r="F43" s="248"/>
      <c r="G43" s="249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6.5100000000000002E-3</v>
      </c>
      <c r="O43" s="230">
        <f>ROUND(E43*N43,2)</f>
        <v>0.06</v>
      </c>
      <c r="P43" s="230">
        <v>0</v>
      </c>
      <c r="Q43" s="230">
        <f>ROUND(E43*P43,2)</f>
        <v>0</v>
      </c>
      <c r="R43" s="231"/>
      <c r="S43" s="231" t="s">
        <v>122</v>
      </c>
      <c r="T43" s="231" t="s">
        <v>123</v>
      </c>
      <c r="U43" s="231">
        <v>0.255</v>
      </c>
      <c r="V43" s="231">
        <f>ROUND(E43*U43,2)</f>
        <v>2.4900000000000002</v>
      </c>
      <c r="W43" s="231"/>
      <c r="X43" s="231" t="s">
        <v>124</v>
      </c>
      <c r="Y43" s="231" t="s">
        <v>125</v>
      </c>
      <c r="Z43" s="211"/>
      <c r="AA43" s="211"/>
      <c r="AB43" s="211"/>
      <c r="AC43" s="211"/>
      <c r="AD43" s="211"/>
      <c r="AE43" s="211"/>
      <c r="AF43" s="211"/>
      <c r="AG43" s="211" t="s">
        <v>126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2" x14ac:dyDescent="0.2">
      <c r="A44" s="228"/>
      <c r="B44" s="229"/>
      <c r="C44" s="260" t="s">
        <v>173</v>
      </c>
      <c r="D44" s="233"/>
      <c r="E44" s="234">
        <v>9.75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31"/>
      <c r="Z44" s="211"/>
      <c r="AA44" s="211"/>
      <c r="AB44" s="211"/>
      <c r="AC44" s="211"/>
      <c r="AD44" s="211"/>
      <c r="AE44" s="211"/>
      <c r="AF44" s="211"/>
      <c r="AG44" s="211" t="s">
        <v>128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4">
        <v>16</v>
      </c>
      <c r="B45" s="245" t="s">
        <v>174</v>
      </c>
      <c r="C45" s="259" t="s">
        <v>175</v>
      </c>
      <c r="D45" s="246" t="s">
        <v>121</v>
      </c>
      <c r="E45" s="247">
        <v>7.5</v>
      </c>
      <c r="F45" s="248"/>
      <c r="G45" s="249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3.9E-2</v>
      </c>
      <c r="O45" s="230">
        <f>ROUND(E45*N45,2)</f>
        <v>0.28999999999999998</v>
      </c>
      <c r="P45" s="230">
        <v>0</v>
      </c>
      <c r="Q45" s="230">
        <f>ROUND(E45*P45,2)</f>
        <v>0</v>
      </c>
      <c r="R45" s="231"/>
      <c r="S45" s="231" t="s">
        <v>176</v>
      </c>
      <c r="T45" s="231" t="s">
        <v>123</v>
      </c>
      <c r="U45" s="231">
        <v>0.60399999999999998</v>
      </c>
      <c r="V45" s="231">
        <f>ROUND(E45*U45,2)</f>
        <v>4.53</v>
      </c>
      <c r="W45" s="231"/>
      <c r="X45" s="231" t="s">
        <v>124</v>
      </c>
      <c r="Y45" s="231" t="s">
        <v>125</v>
      </c>
      <c r="Z45" s="211"/>
      <c r="AA45" s="211"/>
      <c r="AB45" s="211"/>
      <c r="AC45" s="211"/>
      <c r="AD45" s="211"/>
      <c r="AE45" s="211"/>
      <c r="AF45" s="211"/>
      <c r="AG45" s="211" t="s">
        <v>126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2" x14ac:dyDescent="0.2">
      <c r="A46" s="228"/>
      <c r="B46" s="229"/>
      <c r="C46" s="260" t="s">
        <v>177</v>
      </c>
      <c r="D46" s="233"/>
      <c r="E46" s="234">
        <v>7.5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31"/>
      <c r="Z46" s="211"/>
      <c r="AA46" s="211"/>
      <c r="AB46" s="211"/>
      <c r="AC46" s="211"/>
      <c r="AD46" s="211"/>
      <c r="AE46" s="211"/>
      <c r="AF46" s="211"/>
      <c r="AG46" s="211" t="s">
        <v>128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x14ac:dyDescent="0.2">
      <c r="A47" s="237" t="s">
        <v>117</v>
      </c>
      <c r="B47" s="238" t="s">
        <v>72</v>
      </c>
      <c r="C47" s="258" t="s">
        <v>73</v>
      </c>
      <c r="D47" s="239"/>
      <c r="E47" s="240"/>
      <c r="F47" s="241"/>
      <c r="G47" s="242">
        <f>SUMIF(AG48:AG58,"&lt;&gt;NOR",G48:G58)</f>
        <v>0</v>
      </c>
      <c r="H47" s="236"/>
      <c r="I47" s="236">
        <f>SUM(I48:I58)</f>
        <v>0</v>
      </c>
      <c r="J47" s="236"/>
      <c r="K47" s="236">
        <f>SUM(K48:K58)</f>
        <v>0</v>
      </c>
      <c r="L47" s="236"/>
      <c r="M47" s="236">
        <f>SUM(M48:M58)</f>
        <v>0</v>
      </c>
      <c r="N47" s="235"/>
      <c r="O47" s="235">
        <f>SUM(O48:O58)</f>
        <v>0.02</v>
      </c>
      <c r="P47" s="235"/>
      <c r="Q47" s="235">
        <f>SUM(Q48:Q58)</f>
        <v>0</v>
      </c>
      <c r="R47" s="236"/>
      <c r="S47" s="236"/>
      <c r="T47" s="236"/>
      <c r="U47" s="236"/>
      <c r="V47" s="236">
        <f>SUM(V48:V58)</f>
        <v>24.82</v>
      </c>
      <c r="W47" s="236"/>
      <c r="X47" s="236"/>
      <c r="Y47" s="236"/>
      <c r="AG47" t="s">
        <v>118</v>
      </c>
    </row>
    <row r="48" spans="1:60" outlineLevel="1" x14ac:dyDescent="0.2">
      <c r="A48" s="244">
        <v>17</v>
      </c>
      <c r="B48" s="245" t="s">
        <v>178</v>
      </c>
      <c r="C48" s="259" t="s">
        <v>179</v>
      </c>
      <c r="D48" s="246" t="s">
        <v>121</v>
      </c>
      <c r="E48" s="247">
        <v>20</v>
      </c>
      <c r="F48" s="248"/>
      <c r="G48" s="249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0">
        <v>4.0000000000000003E-5</v>
      </c>
      <c r="O48" s="230">
        <f>ROUND(E48*N48,2)</f>
        <v>0</v>
      </c>
      <c r="P48" s="230">
        <v>0</v>
      </c>
      <c r="Q48" s="230">
        <f>ROUND(E48*P48,2)</f>
        <v>0</v>
      </c>
      <c r="R48" s="231"/>
      <c r="S48" s="231" t="s">
        <v>122</v>
      </c>
      <c r="T48" s="231" t="s">
        <v>123</v>
      </c>
      <c r="U48" s="231">
        <v>7.8E-2</v>
      </c>
      <c r="V48" s="231">
        <f>ROUND(E48*U48,2)</f>
        <v>1.56</v>
      </c>
      <c r="W48" s="231"/>
      <c r="X48" s="231" t="s">
        <v>124</v>
      </c>
      <c r="Y48" s="231" t="s">
        <v>125</v>
      </c>
      <c r="Z48" s="211"/>
      <c r="AA48" s="211"/>
      <c r="AB48" s="211"/>
      <c r="AC48" s="211"/>
      <c r="AD48" s="211"/>
      <c r="AE48" s="211"/>
      <c r="AF48" s="211"/>
      <c r="AG48" s="211" t="s">
        <v>126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2" x14ac:dyDescent="0.2">
      <c r="A49" s="228"/>
      <c r="B49" s="229"/>
      <c r="C49" s="260" t="s">
        <v>180</v>
      </c>
      <c r="D49" s="233"/>
      <c r="E49" s="234">
        <v>20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1"/>
      <c r="AA49" s="211"/>
      <c r="AB49" s="211"/>
      <c r="AC49" s="211"/>
      <c r="AD49" s="211"/>
      <c r="AE49" s="211"/>
      <c r="AF49" s="211"/>
      <c r="AG49" s="211" t="s">
        <v>128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4">
        <v>18</v>
      </c>
      <c r="B50" s="245" t="s">
        <v>181</v>
      </c>
      <c r="C50" s="259" t="s">
        <v>182</v>
      </c>
      <c r="D50" s="246" t="s">
        <v>121</v>
      </c>
      <c r="E50" s="247">
        <v>39.4</v>
      </c>
      <c r="F50" s="248"/>
      <c r="G50" s="249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0">
        <v>6.3000000000000003E-4</v>
      </c>
      <c r="O50" s="230">
        <f>ROUND(E50*N50,2)</f>
        <v>0.02</v>
      </c>
      <c r="P50" s="230">
        <v>0</v>
      </c>
      <c r="Q50" s="230">
        <f>ROUND(E50*P50,2)</f>
        <v>0</v>
      </c>
      <c r="R50" s="231"/>
      <c r="S50" s="231" t="s">
        <v>122</v>
      </c>
      <c r="T50" s="231" t="s">
        <v>123</v>
      </c>
      <c r="U50" s="231">
        <v>0.23</v>
      </c>
      <c r="V50" s="231">
        <f>ROUND(E50*U50,2)</f>
        <v>9.06</v>
      </c>
      <c r="W50" s="231"/>
      <c r="X50" s="231" t="s">
        <v>124</v>
      </c>
      <c r="Y50" s="231" t="s">
        <v>125</v>
      </c>
      <c r="Z50" s="211"/>
      <c r="AA50" s="211"/>
      <c r="AB50" s="211"/>
      <c r="AC50" s="211"/>
      <c r="AD50" s="211"/>
      <c r="AE50" s="211"/>
      <c r="AF50" s="211"/>
      <c r="AG50" s="211" t="s">
        <v>126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2" x14ac:dyDescent="0.2">
      <c r="A51" s="228"/>
      <c r="B51" s="229"/>
      <c r="C51" s="261" t="s">
        <v>183</v>
      </c>
      <c r="D51" s="250"/>
      <c r="E51" s="250"/>
      <c r="F51" s="250"/>
      <c r="G51" s="250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31"/>
      <c r="Z51" s="211"/>
      <c r="AA51" s="211"/>
      <c r="AB51" s="211"/>
      <c r="AC51" s="211"/>
      <c r="AD51" s="211"/>
      <c r="AE51" s="211"/>
      <c r="AF51" s="211"/>
      <c r="AG51" s="211" t="s">
        <v>184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2" x14ac:dyDescent="0.2">
      <c r="A52" s="228"/>
      <c r="B52" s="229"/>
      <c r="C52" s="260" t="s">
        <v>185</v>
      </c>
      <c r="D52" s="233"/>
      <c r="E52" s="234">
        <v>39.4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1"/>
      <c r="AA52" s="211"/>
      <c r="AB52" s="211"/>
      <c r="AC52" s="211"/>
      <c r="AD52" s="211"/>
      <c r="AE52" s="211"/>
      <c r="AF52" s="211"/>
      <c r="AG52" s="211" t="s">
        <v>128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4">
        <v>19</v>
      </c>
      <c r="B53" s="245" t="s">
        <v>186</v>
      </c>
      <c r="C53" s="259" t="s">
        <v>187</v>
      </c>
      <c r="D53" s="246" t="s">
        <v>121</v>
      </c>
      <c r="E53" s="247">
        <v>2.25</v>
      </c>
      <c r="F53" s="248"/>
      <c r="G53" s="249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1"/>
      <c r="S53" s="231" t="s">
        <v>122</v>
      </c>
      <c r="T53" s="231" t="s">
        <v>123</v>
      </c>
      <c r="U53" s="231">
        <v>0.38</v>
      </c>
      <c r="V53" s="231">
        <f>ROUND(E53*U53,2)</f>
        <v>0.86</v>
      </c>
      <c r="W53" s="231"/>
      <c r="X53" s="231" t="s">
        <v>124</v>
      </c>
      <c r="Y53" s="231" t="s">
        <v>125</v>
      </c>
      <c r="Z53" s="211"/>
      <c r="AA53" s="211"/>
      <c r="AB53" s="211"/>
      <c r="AC53" s="211"/>
      <c r="AD53" s="211"/>
      <c r="AE53" s="211"/>
      <c r="AF53" s="211"/>
      <c r="AG53" s="211" t="s">
        <v>126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2" x14ac:dyDescent="0.2">
      <c r="A54" s="228"/>
      <c r="B54" s="229"/>
      <c r="C54" s="260" t="s">
        <v>144</v>
      </c>
      <c r="D54" s="233"/>
      <c r="E54" s="234">
        <v>2.25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31"/>
      <c r="Z54" s="211"/>
      <c r="AA54" s="211"/>
      <c r="AB54" s="211"/>
      <c r="AC54" s="211"/>
      <c r="AD54" s="211"/>
      <c r="AE54" s="211"/>
      <c r="AF54" s="211"/>
      <c r="AG54" s="211" t="s">
        <v>128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4">
        <v>20</v>
      </c>
      <c r="B55" s="245" t="s">
        <v>188</v>
      </c>
      <c r="C55" s="259" t="s">
        <v>189</v>
      </c>
      <c r="D55" s="246" t="s">
        <v>121</v>
      </c>
      <c r="E55" s="247">
        <v>29.65</v>
      </c>
      <c r="F55" s="248"/>
      <c r="G55" s="249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0">
        <v>2.0000000000000002E-5</v>
      </c>
      <c r="O55" s="230">
        <f>ROUND(E55*N55,2)</f>
        <v>0</v>
      </c>
      <c r="P55" s="230">
        <v>0</v>
      </c>
      <c r="Q55" s="230">
        <f>ROUND(E55*P55,2)</f>
        <v>0</v>
      </c>
      <c r="R55" s="231"/>
      <c r="S55" s="231" t="s">
        <v>122</v>
      </c>
      <c r="T55" s="231" t="s">
        <v>123</v>
      </c>
      <c r="U55" s="231">
        <v>0.18</v>
      </c>
      <c r="V55" s="231">
        <f>ROUND(E55*U55,2)</f>
        <v>5.34</v>
      </c>
      <c r="W55" s="231"/>
      <c r="X55" s="231" t="s">
        <v>124</v>
      </c>
      <c r="Y55" s="231" t="s">
        <v>125</v>
      </c>
      <c r="Z55" s="211"/>
      <c r="AA55" s="211"/>
      <c r="AB55" s="211"/>
      <c r="AC55" s="211"/>
      <c r="AD55" s="211"/>
      <c r="AE55" s="211"/>
      <c r="AF55" s="211"/>
      <c r="AG55" s="211" t="s">
        <v>126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2" x14ac:dyDescent="0.2">
      <c r="A56" s="228"/>
      <c r="B56" s="229"/>
      <c r="C56" s="260" t="s">
        <v>190</v>
      </c>
      <c r="D56" s="233"/>
      <c r="E56" s="234">
        <v>29.65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31"/>
      <c r="Z56" s="211"/>
      <c r="AA56" s="211"/>
      <c r="AB56" s="211"/>
      <c r="AC56" s="211"/>
      <c r="AD56" s="211"/>
      <c r="AE56" s="211"/>
      <c r="AF56" s="211"/>
      <c r="AG56" s="211" t="s">
        <v>128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3" x14ac:dyDescent="0.2">
      <c r="A57" s="228"/>
      <c r="B57" s="229"/>
      <c r="C57" s="260" t="s">
        <v>191</v>
      </c>
      <c r="D57" s="233"/>
      <c r="E57" s="234"/>
      <c r="F57" s="231"/>
      <c r="G57" s="231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31"/>
      <c r="Z57" s="211"/>
      <c r="AA57" s="211"/>
      <c r="AB57" s="211"/>
      <c r="AC57" s="211"/>
      <c r="AD57" s="211"/>
      <c r="AE57" s="211"/>
      <c r="AF57" s="211"/>
      <c r="AG57" s="211" t="s">
        <v>128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51">
        <v>21</v>
      </c>
      <c r="B58" s="252" t="s">
        <v>192</v>
      </c>
      <c r="C58" s="262" t="s">
        <v>193</v>
      </c>
      <c r="D58" s="253" t="s">
        <v>194</v>
      </c>
      <c r="E58" s="254">
        <v>8</v>
      </c>
      <c r="F58" s="255"/>
      <c r="G58" s="256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1" t="s">
        <v>195</v>
      </c>
      <c r="S58" s="231" t="s">
        <v>122</v>
      </c>
      <c r="T58" s="231" t="s">
        <v>123</v>
      </c>
      <c r="U58" s="231">
        <v>1</v>
      </c>
      <c r="V58" s="231">
        <f>ROUND(E58*U58,2)</f>
        <v>8</v>
      </c>
      <c r="W58" s="231"/>
      <c r="X58" s="231" t="s">
        <v>196</v>
      </c>
      <c r="Y58" s="231" t="s">
        <v>125</v>
      </c>
      <c r="Z58" s="211"/>
      <c r="AA58" s="211"/>
      <c r="AB58" s="211"/>
      <c r="AC58" s="211"/>
      <c r="AD58" s="211"/>
      <c r="AE58" s="211"/>
      <c r="AF58" s="211"/>
      <c r="AG58" s="211" t="s">
        <v>197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x14ac:dyDescent="0.2">
      <c r="A59" s="237" t="s">
        <v>117</v>
      </c>
      <c r="B59" s="238" t="s">
        <v>74</v>
      </c>
      <c r="C59" s="258" t="s">
        <v>75</v>
      </c>
      <c r="D59" s="239"/>
      <c r="E59" s="240"/>
      <c r="F59" s="241"/>
      <c r="G59" s="242">
        <f>SUMIF(AG60:AG61,"&lt;&gt;NOR",G60:G61)</f>
        <v>0</v>
      </c>
      <c r="H59" s="236"/>
      <c r="I59" s="236">
        <f>SUM(I60:I61)</f>
        <v>0</v>
      </c>
      <c r="J59" s="236"/>
      <c r="K59" s="236">
        <f>SUM(K60:K61)</f>
        <v>0</v>
      </c>
      <c r="L59" s="236"/>
      <c r="M59" s="236">
        <f>SUM(M60:M61)</f>
        <v>0</v>
      </c>
      <c r="N59" s="235"/>
      <c r="O59" s="235">
        <f>SUM(O60:O61)</f>
        <v>0.1</v>
      </c>
      <c r="P59" s="235"/>
      <c r="Q59" s="235">
        <f>SUM(Q60:Q61)</f>
        <v>0</v>
      </c>
      <c r="R59" s="236"/>
      <c r="S59" s="236"/>
      <c r="T59" s="236"/>
      <c r="U59" s="236"/>
      <c r="V59" s="236">
        <f>SUM(V60:V61)</f>
        <v>3.9</v>
      </c>
      <c r="W59" s="236"/>
      <c r="X59" s="236"/>
      <c r="Y59" s="236"/>
      <c r="AG59" t="s">
        <v>118</v>
      </c>
    </row>
    <row r="60" spans="1:60" outlineLevel="1" x14ac:dyDescent="0.2">
      <c r="A60" s="244">
        <v>22</v>
      </c>
      <c r="B60" s="245" t="s">
        <v>198</v>
      </c>
      <c r="C60" s="259" t="s">
        <v>199</v>
      </c>
      <c r="D60" s="246" t="s">
        <v>121</v>
      </c>
      <c r="E60" s="247">
        <v>15</v>
      </c>
      <c r="F60" s="248"/>
      <c r="G60" s="249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6.3499999999999997E-3</v>
      </c>
      <c r="O60" s="230">
        <f>ROUND(E60*N60,2)</f>
        <v>0.1</v>
      </c>
      <c r="P60" s="230">
        <v>0</v>
      </c>
      <c r="Q60" s="230">
        <f>ROUND(E60*P60,2)</f>
        <v>0</v>
      </c>
      <c r="R60" s="231"/>
      <c r="S60" s="231" t="s">
        <v>122</v>
      </c>
      <c r="T60" s="231" t="s">
        <v>123</v>
      </c>
      <c r="U60" s="231">
        <v>0.26</v>
      </c>
      <c r="V60" s="231">
        <f>ROUND(E60*U60,2)</f>
        <v>3.9</v>
      </c>
      <c r="W60" s="231"/>
      <c r="X60" s="231" t="s">
        <v>124</v>
      </c>
      <c r="Y60" s="231" t="s">
        <v>125</v>
      </c>
      <c r="Z60" s="211"/>
      <c r="AA60" s="211"/>
      <c r="AB60" s="211"/>
      <c r="AC60" s="211"/>
      <c r="AD60" s="211"/>
      <c r="AE60" s="211"/>
      <c r="AF60" s="211"/>
      <c r="AG60" s="211" t="s">
        <v>126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2" x14ac:dyDescent="0.2">
      <c r="A61" s="228"/>
      <c r="B61" s="229"/>
      <c r="C61" s="260" t="s">
        <v>200</v>
      </c>
      <c r="D61" s="233"/>
      <c r="E61" s="234">
        <v>15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1"/>
      <c r="AA61" s="211"/>
      <c r="AB61" s="211"/>
      <c r="AC61" s="211"/>
      <c r="AD61" s="211"/>
      <c r="AE61" s="211"/>
      <c r="AF61" s="211"/>
      <c r="AG61" s="211" t="s">
        <v>128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5.5" x14ac:dyDescent="0.2">
      <c r="A62" s="237" t="s">
        <v>117</v>
      </c>
      <c r="B62" s="238" t="s">
        <v>76</v>
      </c>
      <c r="C62" s="258" t="s">
        <v>77</v>
      </c>
      <c r="D62" s="239"/>
      <c r="E62" s="240"/>
      <c r="F62" s="241"/>
      <c r="G62" s="242">
        <f>SUMIF(AG63:AG68,"&lt;&gt;NOR",G63:G68)</f>
        <v>0</v>
      </c>
      <c r="H62" s="236"/>
      <c r="I62" s="236">
        <f>SUM(I63:I68)</f>
        <v>0</v>
      </c>
      <c r="J62" s="236"/>
      <c r="K62" s="236">
        <f>SUM(K63:K68)</f>
        <v>0</v>
      </c>
      <c r="L62" s="236"/>
      <c r="M62" s="236">
        <f>SUM(M63:M68)</f>
        <v>0</v>
      </c>
      <c r="N62" s="235"/>
      <c r="O62" s="235">
        <f>SUM(O63:O68)</f>
        <v>0</v>
      </c>
      <c r="P62" s="235"/>
      <c r="Q62" s="235">
        <f>SUM(Q63:Q68)</f>
        <v>0</v>
      </c>
      <c r="R62" s="236"/>
      <c r="S62" s="236"/>
      <c r="T62" s="236"/>
      <c r="U62" s="236"/>
      <c r="V62" s="236">
        <f>SUM(V63:V68)</f>
        <v>9.129999999999999</v>
      </c>
      <c r="W62" s="236"/>
      <c r="X62" s="236"/>
      <c r="Y62" s="236"/>
      <c r="AG62" t="s">
        <v>118</v>
      </c>
    </row>
    <row r="63" spans="1:60" outlineLevel="1" x14ac:dyDescent="0.2">
      <c r="A63" s="244">
        <v>23</v>
      </c>
      <c r="B63" s="245" t="s">
        <v>201</v>
      </c>
      <c r="C63" s="259" t="s">
        <v>202</v>
      </c>
      <c r="D63" s="246" t="s">
        <v>121</v>
      </c>
      <c r="E63" s="247">
        <v>30</v>
      </c>
      <c r="F63" s="248"/>
      <c r="G63" s="249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122</v>
      </c>
      <c r="T63" s="231" t="s">
        <v>123</v>
      </c>
      <c r="U63" s="231">
        <v>0.13900000000000001</v>
      </c>
      <c r="V63" s="231">
        <f>ROUND(E63*U63,2)</f>
        <v>4.17</v>
      </c>
      <c r="W63" s="231"/>
      <c r="X63" s="231" t="s">
        <v>124</v>
      </c>
      <c r="Y63" s="231" t="s">
        <v>125</v>
      </c>
      <c r="Z63" s="211"/>
      <c r="AA63" s="211"/>
      <c r="AB63" s="211"/>
      <c r="AC63" s="211"/>
      <c r="AD63" s="211"/>
      <c r="AE63" s="211"/>
      <c r="AF63" s="211"/>
      <c r="AG63" s="211" t="s">
        <v>126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2" x14ac:dyDescent="0.2">
      <c r="A64" s="228"/>
      <c r="B64" s="229"/>
      <c r="C64" s="260" t="s">
        <v>203</v>
      </c>
      <c r="D64" s="233"/>
      <c r="E64" s="234">
        <v>30</v>
      </c>
      <c r="F64" s="231"/>
      <c r="G64" s="23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31"/>
      <c r="Z64" s="211"/>
      <c r="AA64" s="211"/>
      <c r="AB64" s="211"/>
      <c r="AC64" s="211"/>
      <c r="AD64" s="211"/>
      <c r="AE64" s="211"/>
      <c r="AF64" s="211"/>
      <c r="AG64" s="211" t="s">
        <v>128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4">
        <v>24</v>
      </c>
      <c r="B65" s="245" t="s">
        <v>204</v>
      </c>
      <c r="C65" s="259" t="s">
        <v>205</v>
      </c>
      <c r="D65" s="246" t="s">
        <v>121</v>
      </c>
      <c r="E65" s="247">
        <v>3.5</v>
      </c>
      <c r="F65" s="248"/>
      <c r="G65" s="249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0">
        <v>1.0000000000000001E-5</v>
      </c>
      <c r="O65" s="230">
        <f>ROUND(E65*N65,2)</f>
        <v>0</v>
      </c>
      <c r="P65" s="230">
        <v>0</v>
      </c>
      <c r="Q65" s="230">
        <f>ROUND(E65*P65,2)</f>
        <v>0</v>
      </c>
      <c r="R65" s="231"/>
      <c r="S65" s="231" t="s">
        <v>122</v>
      </c>
      <c r="T65" s="231" t="s">
        <v>123</v>
      </c>
      <c r="U65" s="231">
        <v>0.13</v>
      </c>
      <c r="V65" s="231">
        <f>ROUND(E65*U65,2)</f>
        <v>0.46</v>
      </c>
      <c r="W65" s="231"/>
      <c r="X65" s="231" t="s">
        <v>124</v>
      </c>
      <c r="Y65" s="231" t="s">
        <v>125</v>
      </c>
      <c r="Z65" s="211"/>
      <c r="AA65" s="211"/>
      <c r="AB65" s="211"/>
      <c r="AC65" s="211"/>
      <c r="AD65" s="211"/>
      <c r="AE65" s="211"/>
      <c r="AF65" s="211"/>
      <c r="AG65" s="211" t="s">
        <v>126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2" x14ac:dyDescent="0.2">
      <c r="A66" s="228"/>
      <c r="B66" s="229"/>
      <c r="C66" s="260" t="s">
        <v>206</v>
      </c>
      <c r="D66" s="233"/>
      <c r="E66" s="234">
        <v>3.5</v>
      </c>
      <c r="F66" s="231"/>
      <c r="G66" s="231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31"/>
      <c r="Z66" s="211"/>
      <c r="AA66" s="211"/>
      <c r="AB66" s="211"/>
      <c r="AC66" s="211"/>
      <c r="AD66" s="211"/>
      <c r="AE66" s="211"/>
      <c r="AF66" s="211"/>
      <c r="AG66" s="211" t="s">
        <v>128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44">
        <v>25</v>
      </c>
      <c r="B67" s="245" t="s">
        <v>207</v>
      </c>
      <c r="C67" s="259" t="s">
        <v>208</v>
      </c>
      <c r="D67" s="246" t="s">
        <v>121</v>
      </c>
      <c r="E67" s="247">
        <v>300</v>
      </c>
      <c r="F67" s="248"/>
      <c r="G67" s="249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1"/>
      <c r="S67" s="231" t="s">
        <v>122</v>
      </c>
      <c r="T67" s="231" t="s">
        <v>123</v>
      </c>
      <c r="U67" s="231">
        <v>1.4999999999999999E-2</v>
      </c>
      <c r="V67" s="231">
        <f>ROUND(E67*U67,2)</f>
        <v>4.5</v>
      </c>
      <c r="W67" s="231"/>
      <c r="X67" s="231" t="s">
        <v>124</v>
      </c>
      <c r="Y67" s="231" t="s">
        <v>125</v>
      </c>
      <c r="Z67" s="211"/>
      <c r="AA67" s="211"/>
      <c r="AB67" s="211"/>
      <c r="AC67" s="211"/>
      <c r="AD67" s="211"/>
      <c r="AE67" s="211"/>
      <c r="AF67" s="211"/>
      <c r="AG67" s="211" t="s">
        <v>126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2" x14ac:dyDescent="0.2">
      <c r="A68" s="228"/>
      <c r="B68" s="229"/>
      <c r="C68" s="260" t="s">
        <v>209</v>
      </c>
      <c r="D68" s="233"/>
      <c r="E68" s="234">
        <v>300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1"/>
      <c r="AA68" s="211"/>
      <c r="AB68" s="211"/>
      <c r="AC68" s="211"/>
      <c r="AD68" s="211"/>
      <c r="AE68" s="211"/>
      <c r="AF68" s="211"/>
      <c r="AG68" s="211" t="s">
        <v>128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237" t="s">
        <v>117</v>
      </c>
      <c r="B69" s="238" t="s">
        <v>78</v>
      </c>
      <c r="C69" s="258" t="s">
        <v>79</v>
      </c>
      <c r="D69" s="239"/>
      <c r="E69" s="240"/>
      <c r="F69" s="241"/>
      <c r="G69" s="242">
        <f>SUMIF(AG70:AG76,"&lt;&gt;NOR",G70:G76)</f>
        <v>0</v>
      </c>
      <c r="H69" s="236"/>
      <c r="I69" s="236">
        <f>SUM(I70:I76)</f>
        <v>0</v>
      </c>
      <c r="J69" s="236"/>
      <c r="K69" s="236">
        <f>SUM(K70:K76)</f>
        <v>0</v>
      </c>
      <c r="L69" s="236"/>
      <c r="M69" s="236">
        <f>SUM(M70:M76)</f>
        <v>0</v>
      </c>
      <c r="N69" s="235"/>
      <c r="O69" s="235">
        <f>SUM(O70:O76)</f>
        <v>0</v>
      </c>
      <c r="P69" s="235"/>
      <c r="Q69" s="235">
        <f>SUM(Q70:Q76)</f>
        <v>0.88</v>
      </c>
      <c r="R69" s="236"/>
      <c r="S69" s="236"/>
      <c r="T69" s="236"/>
      <c r="U69" s="236"/>
      <c r="V69" s="236">
        <f>SUM(V70:V76)</f>
        <v>6.8100000000000005</v>
      </c>
      <c r="W69" s="236"/>
      <c r="X69" s="236"/>
      <c r="Y69" s="236"/>
      <c r="AG69" t="s">
        <v>118</v>
      </c>
    </row>
    <row r="70" spans="1:60" outlineLevel="1" x14ac:dyDescent="0.2">
      <c r="A70" s="244">
        <v>26</v>
      </c>
      <c r="B70" s="245" t="s">
        <v>210</v>
      </c>
      <c r="C70" s="259" t="s">
        <v>211</v>
      </c>
      <c r="D70" s="246" t="s">
        <v>121</v>
      </c>
      <c r="E70" s="247">
        <v>12</v>
      </c>
      <c r="F70" s="248"/>
      <c r="G70" s="249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21</v>
      </c>
      <c r="M70" s="231">
        <f>G70*(1+L70/100)</f>
        <v>0</v>
      </c>
      <c r="N70" s="230">
        <v>0</v>
      </c>
      <c r="O70" s="230">
        <f>ROUND(E70*N70,2)</f>
        <v>0</v>
      </c>
      <c r="P70" s="230">
        <v>5.8999999999999997E-2</v>
      </c>
      <c r="Q70" s="230">
        <f>ROUND(E70*P70,2)</f>
        <v>0.71</v>
      </c>
      <c r="R70" s="231"/>
      <c r="S70" s="231" t="s">
        <v>122</v>
      </c>
      <c r="T70" s="231" t="s">
        <v>123</v>
      </c>
      <c r="U70" s="231">
        <v>0.2</v>
      </c>
      <c r="V70" s="231">
        <f>ROUND(E70*U70,2)</f>
        <v>2.4</v>
      </c>
      <c r="W70" s="231"/>
      <c r="X70" s="231" t="s">
        <v>124</v>
      </c>
      <c r="Y70" s="231" t="s">
        <v>125</v>
      </c>
      <c r="Z70" s="211"/>
      <c r="AA70" s="211"/>
      <c r="AB70" s="211"/>
      <c r="AC70" s="211"/>
      <c r="AD70" s="211"/>
      <c r="AE70" s="211"/>
      <c r="AF70" s="211"/>
      <c r="AG70" s="211" t="s">
        <v>126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2" x14ac:dyDescent="0.2">
      <c r="A71" s="228"/>
      <c r="B71" s="229"/>
      <c r="C71" s="260" t="s">
        <v>212</v>
      </c>
      <c r="D71" s="233"/>
      <c r="E71" s="234">
        <v>9.75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31"/>
      <c r="Z71" s="211"/>
      <c r="AA71" s="211"/>
      <c r="AB71" s="211"/>
      <c r="AC71" s="211"/>
      <c r="AD71" s="211"/>
      <c r="AE71" s="211"/>
      <c r="AF71" s="211"/>
      <c r="AG71" s="211" t="s">
        <v>128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3" x14ac:dyDescent="0.2">
      <c r="A72" s="228"/>
      <c r="B72" s="229"/>
      <c r="C72" s="260" t="s">
        <v>213</v>
      </c>
      <c r="D72" s="233"/>
      <c r="E72" s="234">
        <v>2.25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31"/>
      <c r="Z72" s="211"/>
      <c r="AA72" s="211"/>
      <c r="AB72" s="211"/>
      <c r="AC72" s="211"/>
      <c r="AD72" s="211"/>
      <c r="AE72" s="211"/>
      <c r="AF72" s="211"/>
      <c r="AG72" s="211" t="s">
        <v>128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4">
        <v>27</v>
      </c>
      <c r="B73" s="245" t="s">
        <v>214</v>
      </c>
      <c r="C73" s="259" t="s">
        <v>215</v>
      </c>
      <c r="D73" s="246" t="s">
        <v>121</v>
      </c>
      <c r="E73" s="247">
        <v>12</v>
      </c>
      <c r="F73" s="248"/>
      <c r="G73" s="249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0">
        <v>0</v>
      </c>
      <c r="O73" s="230">
        <f>ROUND(E73*N73,2)</f>
        <v>0</v>
      </c>
      <c r="P73" s="230">
        <v>1.4E-2</v>
      </c>
      <c r="Q73" s="230">
        <f>ROUND(E73*P73,2)</f>
        <v>0.17</v>
      </c>
      <c r="R73" s="231"/>
      <c r="S73" s="231" t="s">
        <v>122</v>
      </c>
      <c r="T73" s="231" t="s">
        <v>123</v>
      </c>
      <c r="U73" s="231">
        <v>0.22</v>
      </c>
      <c r="V73" s="231">
        <f>ROUND(E73*U73,2)</f>
        <v>2.64</v>
      </c>
      <c r="W73" s="231"/>
      <c r="X73" s="231" t="s">
        <v>124</v>
      </c>
      <c r="Y73" s="231" t="s">
        <v>125</v>
      </c>
      <c r="Z73" s="211"/>
      <c r="AA73" s="211"/>
      <c r="AB73" s="211"/>
      <c r="AC73" s="211"/>
      <c r="AD73" s="211"/>
      <c r="AE73" s="211"/>
      <c r="AF73" s="211"/>
      <c r="AG73" s="211" t="s">
        <v>126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2" x14ac:dyDescent="0.2">
      <c r="A74" s="228"/>
      <c r="B74" s="229"/>
      <c r="C74" s="260" t="s">
        <v>138</v>
      </c>
      <c r="D74" s="233"/>
      <c r="E74" s="234">
        <v>12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1"/>
      <c r="AA74" s="211"/>
      <c r="AB74" s="211"/>
      <c r="AC74" s="211"/>
      <c r="AD74" s="211"/>
      <c r="AE74" s="211"/>
      <c r="AF74" s="211"/>
      <c r="AG74" s="211" t="s">
        <v>128</v>
      </c>
      <c r="AH74" s="211">
        <v>5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4">
        <v>28</v>
      </c>
      <c r="B75" s="245" t="s">
        <v>216</v>
      </c>
      <c r="C75" s="259" t="s">
        <v>217</v>
      </c>
      <c r="D75" s="246" t="s">
        <v>121</v>
      </c>
      <c r="E75" s="247">
        <v>7.5</v>
      </c>
      <c r="F75" s="248"/>
      <c r="G75" s="249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1"/>
      <c r="S75" s="231" t="s">
        <v>122</v>
      </c>
      <c r="T75" s="231" t="s">
        <v>123</v>
      </c>
      <c r="U75" s="231">
        <v>0.23599999999999999</v>
      </c>
      <c r="V75" s="231">
        <f>ROUND(E75*U75,2)</f>
        <v>1.77</v>
      </c>
      <c r="W75" s="231"/>
      <c r="X75" s="231" t="s">
        <v>124</v>
      </c>
      <c r="Y75" s="231" t="s">
        <v>125</v>
      </c>
      <c r="Z75" s="211"/>
      <c r="AA75" s="211"/>
      <c r="AB75" s="211"/>
      <c r="AC75" s="211"/>
      <c r="AD75" s="211"/>
      <c r="AE75" s="211"/>
      <c r="AF75" s="211"/>
      <c r="AG75" s="211" t="s">
        <v>126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2" x14ac:dyDescent="0.2">
      <c r="A76" s="228"/>
      <c r="B76" s="229"/>
      <c r="C76" s="260" t="s">
        <v>127</v>
      </c>
      <c r="D76" s="233"/>
      <c r="E76" s="234">
        <v>7.5</v>
      </c>
      <c r="F76" s="231"/>
      <c r="G76" s="231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1"/>
      <c r="AA76" s="211"/>
      <c r="AB76" s="211"/>
      <c r="AC76" s="211"/>
      <c r="AD76" s="211"/>
      <c r="AE76" s="211"/>
      <c r="AF76" s="211"/>
      <c r="AG76" s="211" t="s">
        <v>128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x14ac:dyDescent="0.2">
      <c r="A77" s="237" t="s">
        <v>117</v>
      </c>
      <c r="B77" s="238" t="s">
        <v>80</v>
      </c>
      <c r="C77" s="258" t="s">
        <v>81</v>
      </c>
      <c r="D77" s="239"/>
      <c r="E77" s="240"/>
      <c r="F77" s="241"/>
      <c r="G77" s="242">
        <f>SUMIF(AG78:AG78,"&lt;&gt;NOR",G78:G78)</f>
        <v>0</v>
      </c>
      <c r="H77" s="236"/>
      <c r="I77" s="236">
        <f>SUM(I78:I78)</f>
        <v>0</v>
      </c>
      <c r="J77" s="236"/>
      <c r="K77" s="236">
        <f>SUM(K78:K78)</f>
        <v>0</v>
      </c>
      <c r="L77" s="236"/>
      <c r="M77" s="236">
        <f>SUM(M78:M78)</f>
        <v>0</v>
      </c>
      <c r="N77" s="235"/>
      <c r="O77" s="235">
        <f>SUM(O78:O78)</f>
        <v>0</v>
      </c>
      <c r="P77" s="235"/>
      <c r="Q77" s="235">
        <f>SUM(Q78:Q78)</f>
        <v>0</v>
      </c>
      <c r="R77" s="236"/>
      <c r="S77" s="236"/>
      <c r="T77" s="236"/>
      <c r="U77" s="236"/>
      <c r="V77" s="236">
        <f>SUM(V78:V78)</f>
        <v>5.78</v>
      </c>
      <c r="W77" s="236"/>
      <c r="X77" s="236"/>
      <c r="Y77" s="236"/>
      <c r="AG77" t="s">
        <v>118</v>
      </c>
    </row>
    <row r="78" spans="1:60" outlineLevel="1" x14ac:dyDescent="0.2">
      <c r="A78" s="251">
        <v>29</v>
      </c>
      <c r="B78" s="252" t="s">
        <v>218</v>
      </c>
      <c r="C78" s="262" t="s">
        <v>219</v>
      </c>
      <c r="D78" s="253" t="s">
        <v>220</v>
      </c>
      <c r="E78" s="254">
        <v>6.1563499999999998</v>
      </c>
      <c r="F78" s="255"/>
      <c r="G78" s="256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1"/>
      <c r="S78" s="231" t="s">
        <v>122</v>
      </c>
      <c r="T78" s="231" t="s">
        <v>123</v>
      </c>
      <c r="U78" s="231">
        <v>0.9385</v>
      </c>
      <c r="V78" s="231">
        <f>ROUND(E78*U78,2)</f>
        <v>5.78</v>
      </c>
      <c r="W78" s="231"/>
      <c r="X78" s="231" t="s">
        <v>221</v>
      </c>
      <c r="Y78" s="231" t="s">
        <v>125</v>
      </c>
      <c r="Z78" s="211"/>
      <c r="AA78" s="211"/>
      <c r="AB78" s="211"/>
      <c r="AC78" s="211"/>
      <c r="AD78" s="211"/>
      <c r="AE78" s="211"/>
      <c r="AF78" s="211"/>
      <c r="AG78" s="211" t="s">
        <v>222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x14ac:dyDescent="0.2">
      <c r="A79" s="237" t="s">
        <v>117</v>
      </c>
      <c r="B79" s="238" t="s">
        <v>82</v>
      </c>
      <c r="C79" s="258" t="s">
        <v>83</v>
      </c>
      <c r="D79" s="239"/>
      <c r="E79" s="240"/>
      <c r="F79" s="241"/>
      <c r="G79" s="242">
        <f>SUMIF(AG80:AG83,"&lt;&gt;NOR",G80:G83)</f>
        <v>0</v>
      </c>
      <c r="H79" s="236"/>
      <c r="I79" s="236">
        <f>SUM(I80:I83)</f>
        <v>0</v>
      </c>
      <c r="J79" s="236"/>
      <c r="K79" s="236">
        <f>SUM(K80:K83)</f>
        <v>0</v>
      </c>
      <c r="L79" s="236"/>
      <c r="M79" s="236">
        <f>SUM(M80:M83)</f>
        <v>0</v>
      </c>
      <c r="N79" s="235"/>
      <c r="O79" s="235">
        <f>SUM(O80:O83)</f>
        <v>0.16999999999999998</v>
      </c>
      <c r="P79" s="235"/>
      <c r="Q79" s="235">
        <f>SUM(Q80:Q83)</f>
        <v>0</v>
      </c>
      <c r="R79" s="236"/>
      <c r="S79" s="236"/>
      <c r="T79" s="236"/>
      <c r="U79" s="236"/>
      <c r="V79" s="236">
        <f>SUM(V80:V83)</f>
        <v>3.31</v>
      </c>
      <c r="W79" s="236"/>
      <c r="X79" s="236"/>
      <c r="Y79" s="236"/>
      <c r="AG79" t="s">
        <v>118</v>
      </c>
    </row>
    <row r="80" spans="1:60" outlineLevel="1" x14ac:dyDescent="0.2">
      <c r="A80" s="244">
        <v>30</v>
      </c>
      <c r="B80" s="245" t="s">
        <v>223</v>
      </c>
      <c r="C80" s="259" t="s">
        <v>224</v>
      </c>
      <c r="D80" s="246" t="s">
        <v>154</v>
      </c>
      <c r="E80" s="247">
        <v>7.5</v>
      </c>
      <c r="F80" s="248"/>
      <c r="G80" s="249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21</v>
      </c>
      <c r="M80" s="231">
        <f>G80*(1+L80/100)</f>
        <v>0</v>
      </c>
      <c r="N80" s="230">
        <v>1.5970000000000002E-2</v>
      </c>
      <c r="O80" s="230">
        <f>ROUND(E80*N80,2)</f>
        <v>0.12</v>
      </c>
      <c r="P80" s="230">
        <v>0</v>
      </c>
      <c r="Q80" s="230">
        <f>ROUND(E80*P80,2)</f>
        <v>0</v>
      </c>
      <c r="R80" s="231"/>
      <c r="S80" s="231" t="s">
        <v>122</v>
      </c>
      <c r="T80" s="231" t="s">
        <v>123</v>
      </c>
      <c r="U80" s="231">
        <v>0.441</v>
      </c>
      <c r="V80" s="231">
        <f>ROUND(E80*U80,2)</f>
        <v>3.31</v>
      </c>
      <c r="W80" s="231"/>
      <c r="X80" s="231" t="s">
        <v>124</v>
      </c>
      <c r="Y80" s="231" t="s">
        <v>125</v>
      </c>
      <c r="Z80" s="211"/>
      <c r="AA80" s="211"/>
      <c r="AB80" s="211"/>
      <c r="AC80" s="211"/>
      <c r="AD80" s="211"/>
      <c r="AE80" s="211"/>
      <c r="AF80" s="211"/>
      <c r="AG80" s="211" t="s">
        <v>126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2" x14ac:dyDescent="0.2">
      <c r="A81" s="228"/>
      <c r="B81" s="229"/>
      <c r="C81" s="260" t="s">
        <v>225</v>
      </c>
      <c r="D81" s="233"/>
      <c r="E81" s="234">
        <v>7.5</v>
      </c>
      <c r="F81" s="231"/>
      <c r="G81" s="231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31"/>
      <c r="Z81" s="211"/>
      <c r="AA81" s="211"/>
      <c r="AB81" s="211"/>
      <c r="AC81" s="211"/>
      <c r="AD81" s="211"/>
      <c r="AE81" s="211"/>
      <c r="AF81" s="211"/>
      <c r="AG81" s="211" t="s">
        <v>128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4">
        <v>31</v>
      </c>
      <c r="B82" s="245" t="s">
        <v>226</v>
      </c>
      <c r="C82" s="259" t="s">
        <v>227</v>
      </c>
      <c r="D82" s="246" t="s">
        <v>154</v>
      </c>
      <c r="E82" s="247">
        <v>9</v>
      </c>
      <c r="F82" s="248"/>
      <c r="G82" s="249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0">
        <v>6.0000000000000001E-3</v>
      </c>
      <c r="O82" s="230">
        <f>ROUND(E82*N82,2)</f>
        <v>0.05</v>
      </c>
      <c r="P82" s="230">
        <v>0</v>
      </c>
      <c r="Q82" s="230">
        <f>ROUND(E82*P82,2)</f>
        <v>0</v>
      </c>
      <c r="R82" s="231" t="s">
        <v>228</v>
      </c>
      <c r="S82" s="231" t="s">
        <v>122</v>
      </c>
      <c r="T82" s="231" t="s">
        <v>123</v>
      </c>
      <c r="U82" s="231">
        <v>0</v>
      </c>
      <c r="V82" s="231">
        <f>ROUND(E82*U82,2)</f>
        <v>0</v>
      </c>
      <c r="W82" s="231"/>
      <c r="X82" s="231" t="s">
        <v>229</v>
      </c>
      <c r="Y82" s="231" t="s">
        <v>125</v>
      </c>
      <c r="Z82" s="211"/>
      <c r="AA82" s="211"/>
      <c r="AB82" s="211"/>
      <c r="AC82" s="211"/>
      <c r="AD82" s="211"/>
      <c r="AE82" s="211"/>
      <c r="AF82" s="211"/>
      <c r="AG82" s="211" t="s">
        <v>230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2" x14ac:dyDescent="0.2">
      <c r="A83" s="228"/>
      <c r="B83" s="229"/>
      <c r="C83" s="260" t="s">
        <v>231</v>
      </c>
      <c r="D83" s="233"/>
      <c r="E83" s="234">
        <v>9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1"/>
      <c r="AA83" s="211"/>
      <c r="AB83" s="211"/>
      <c r="AC83" s="211"/>
      <c r="AD83" s="211"/>
      <c r="AE83" s="211"/>
      <c r="AF83" s="211"/>
      <c r="AG83" s="211" t="s">
        <v>128</v>
      </c>
      <c r="AH83" s="211">
        <v>5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">
      <c r="A84" s="237" t="s">
        <v>117</v>
      </c>
      <c r="B84" s="238" t="s">
        <v>86</v>
      </c>
      <c r="C84" s="258" t="s">
        <v>87</v>
      </c>
      <c r="D84" s="239"/>
      <c r="E84" s="240"/>
      <c r="F84" s="241"/>
      <c r="G84" s="242">
        <f>SUMIF(AG85:AG89,"&lt;&gt;NOR",G85:G89)</f>
        <v>0</v>
      </c>
      <c r="H84" s="236"/>
      <c r="I84" s="236">
        <f>SUM(I85:I89)</f>
        <v>0</v>
      </c>
      <c r="J84" s="236"/>
      <c r="K84" s="236">
        <f>SUM(K85:K89)</f>
        <v>0</v>
      </c>
      <c r="L84" s="236"/>
      <c r="M84" s="236">
        <f>SUM(M85:M89)</f>
        <v>0</v>
      </c>
      <c r="N84" s="235"/>
      <c r="O84" s="235">
        <f>SUM(O85:O89)</f>
        <v>0</v>
      </c>
      <c r="P84" s="235"/>
      <c r="Q84" s="235">
        <f>SUM(Q85:Q89)</f>
        <v>0</v>
      </c>
      <c r="R84" s="236"/>
      <c r="S84" s="236"/>
      <c r="T84" s="236"/>
      <c r="U84" s="236"/>
      <c r="V84" s="236">
        <f>SUM(V85:V89)</f>
        <v>5.93</v>
      </c>
      <c r="W84" s="236"/>
      <c r="X84" s="236"/>
      <c r="Y84" s="236"/>
      <c r="AG84" t="s">
        <v>118</v>
      </c>
    </row>
    <row r="85" spans="1:60" outlineLevel="1" x14ac:dyDescent="0.2">
      <c r="A85" s="244">
        <v>32</v>
      </c>
      <c r="B85" s="245" t="s">
        <v>232</v>
      </c>
      <c r="C85" s="259" t="s">
        <v>233</v>
      </c>
      <c r="D85" s="246" t="s">
        <v>220</v>
      </c>
      <c r="E85" s="247">
        <v>4.1384999999999996</v>
      </c>
      <c r="F85" s="248"/>
      <c r="G85" s="249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0">
        <v>0</v>
      </c>
      <c r="O85" s="230">
        <f>ROUND(E85*N85,2)</f>
        <v>0</v>
      </c>
      <c r="P85" s="230">
        <v>0</v>
      </c>
      <c r="Q85" s="230">
        <f>ROUND(E85*P85,2)</f>
        <v>0</v>
      </c>
      <c r="R85" s="231"/>
      <c r="S85" s="231" t="s">
        <v>122</v>
      </c>
      <c r="T85" s="231" t="s">
        <v>123</v>
      </c>
      <c r="U85" s="231">
        <v>0.49</v>
      </c>
      <c r="V85" s="231">
        <f>ROUND(E85*U85,2)</f>
        <v>2.0299999999999998</v>
      </c>
      <c r="W85" s="231"/>
      <c r="X85" s="231" t="s">
        <v>234</v>
      </c>
      <c r="Y85" s="231" t="s">
        <v>125</v>
      </c>
      <c r="Z85" s="211"/>
      <c r="AA85" s="211"/>
      <c r="AB85" s="211"/>
      <c r="AC85" s="211"/>
      <c r="AD85" s="211"/>
      <c r="AE85" s="211"/>
      <c r="AF85" s="211"/>
      <c r="AG85" s="211" t="s">
        <v>235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2" x14ac:dyDescent="0.2">
      <c r="A86" s="228"/>
      <c r="B86" s="229"/>
      <c r="C86" s="261" t="s">
        <v>236</v>
      </c>
      <c r="D86" s="250"/>
      <c r="E86" s="250"/>
      <c r="F86" s="250"/>
      <c r="G86" s="250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31"/>
      <c r="Z86" s="211"/>
      <c r="AA86" s="211"/>
      <c r="AB86" s="211"/>
      <c r="AC86" s="211"/>
      <c r="AD86" s="211"/>
      <c r="AE86" s="211"/>
      <c r="AF86" s="211"/>
      <c r="AG86" s="211" t="s">
        <v>184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51">
        <v>33</v>
      </c>
      <c r="B87" s="252" t="s">
        <v>237</v>
      </c>
      <c r="C87" s="262" t="s">
        <v>238</v>
      </c>
      <c r="D87" s="253" t="s">
        <v>220</v>
      </c>
      <c r="E87" s="254">
        <v>82.77</v>
      </c>
      <c r="F87" s="255"/>
      <c r="G87" s="256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1"/>
      <c r="S87" s="231" t="s">
        <v>122</v>
      </c>
      <c r="T87" s="231" t="s">
        <v>123</v>
      </c>
      <c r="U87" s="231">
        <v>0</v>
      </c>
      <c r="V87" s="231">
        <f>ROUND(E87*U87,2)</f>
        <v>0</v>
      </c>
      <c r="W87" s="231"/>
      <c r="X87" s="231" t="s">
        <v>234</v>
      </c>
      <c r="Y87" s="231" t="s">
        <v>125</v>
      </c>
      <c r="Z87" s="211"/>
      <c r="AA87" s="211"/>
      <c r="AB87" s="211"/>
      <c r="AC87" s="211"/>
      <c r="AD87" s="211"/>
      <c r="AE87" s="211"/>
      <c r="AF87" s="211"/>
      <c r="AG87" s="211" t="s">
        <v>235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51">
        <v>34</v>
      </c>
      <c r="B88" s="252" t="s">
        <v>239</v>
      </c>
      <c r="C88" s="262" t="s">
        <v>240</v>
      </c>
      <c r="D88" s="253" t="s">
        <v>220</v>
      </c>
      <c r="E88" s="254">
        <v>4.1384999999999996</v>
      </c>
      <c r="F88" s="255"/>
      <c r="G88" s="256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1"/>
      <c r="S88" s="231" t="s">
        <v>122</v>
      </c>
      <c r="T88" s="231" t="s">
        <v>123</v>
      </c>
      <c r="U88" s="231">
        <v>0.94199999999999995</v>
      </c>
      <c r="V88" s="231">
        <f>ROUND(E88*U88,2)</f>
        <v>3.9</v>
      </c>
      <c r="W88" s="231"/>
      <c r="X88" s="231" t="s">
        <v>234</v>
      </c>
      <c r="Y88" s="231" t="s">
        <v>125</v>
      </c>
      <c r="Z88" s="211"/>
      <c r="AA88" s="211"/>
      <c r="AB88" s="211"/>
      <c r="AC88" s="211"/>
      <c r="AD88" s="211"/>
      <c r="AE88" s="211"/>
      <c r="AF88" s="211"/>
      <c r="AG88" s="211" t="s">
        <v>235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51">
        <v>35</v>
      </c>
      <c r="B89" s="252" t="s">
        <v>241</v>
      </c>
      <c r="C89" s="262" t="s">
        <v>242</v>
      </c>
      <c r="D89" s="253" t="s">
        <v>220</v>
      </c>
      <c r="E89" s="254">
        <v>4.1384999999999996</v>
      </c>
      <c r="F89" s="255"/>
      <c r="G89" s="256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1"/>
      <c r="S89" s="231" t="s">
        <v>122</v>
      </c>
      <c r="T89" s="231" t="s">
        <v>123</v>
      </c>
      <c r="U89" s="231">
        <v>0</v>
      </c>
      <c r="V89" s="231">
        <f>ROUND(E89*U89,2)</f>
        <v>0</v>
      </c>
      <c r="W89" s="231"/>
      <c r="X89" s="231" t="s">
        <v>234</v>
      </c>
      <c r="Y89" s="231" t="s">
        <v>125</v>
      </c>
      <c r="Z89" s="211"/>
      <c r="AA89" s="211"/>
      <c r="AB89" s="211"/>
      <c r="AC89" s="211"/>
      <c r="AD89" s="211"/>
      <c r="AE89" s="211"/>
      <c r="AF89" s="211"/>
      <c r="AG89" s="211" t="s">
        <v>235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37" t="s">
        <v>117</v>
      </c>
      <c r="B90" s="238" t="s">
        <v>89</v>
      </c>
      <c r="C90" s="258" t="s">
        <v>29</v>
      </c>
      <c r="D90" s="239"/>
      <c r="E90" s="240"/>
      <c r="F90" s="241"/>
      <c r="G90" s="242">
        <f>SUMIF(AG91:AG92,"&lt;&gt;NOR",G91:G92)</f>
        <v>0</v>
      </c>
      <c r="H90" s="236"/>
      <c r="I90" s="236">
        <f>SUM(I91:I92)</f>
        <v>0</v>
      </c>
      <c r="J90" s="236"/>
      <c r="K90" s="236">
        <f>SUM(K91:K92)</f>
        <v>0</v>
      </c>
      <c r="L90" s="236"/>
      <c r="M90" s="236">
        <f>SUM(M91:M92)</f>
        <v>0</v>
      </c>
      <c r="N90" s="235"/>
      <c r="O90" s="235">
        <f>SUM(O91:O92)</f>
        <v>0</v>
      </c>
      <c r="P90" s="235"/>
      <c r="Q90" s="235">
        <f>SUM(Q91:Q92)</f>
        <v>0</v>
      </c>
      <c r="R90" s="236"/>
      <c r="S90" s="236"/>
      <c r="T90" s="236"/>
      <c r="U90" s="236"/>
      <c r="V90" s="236">
        <f>SUM(V91:V92)</f>
        <v>0</v>
      </c>
      <c r="W90" s="236"/>
      <c r="X90" s="236"/>
      <c r="Y90" s="236"/>
      <c r="AG90" t="s">
        <v>118</v>
      </c>
    </row>
    <row r="91" spans="1:60" ht="22.5" outlineLevel="1" x14ac:dyDescent="0.2">
      <c r="A91" s="244">
        <v>36</v>
      </c>
      <c r="B91" s="245" t="s">
        <v>243</v>
      </c>
      <c r="C91" s="259" t="s">
        <v>244</v>
      </c>
      <c r="D91" s="246" t="s">
        <v>245</v>
      </c>
      <c r="E91" s="247">
        <v>6</v>
      </c>
      <c r="F91" s="248"/>
      <c r="G91" s="249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1"/>
      <c r="S91" s="231" t="s">
        <v>122</v>
      </c>
      <c r="T91" s="231" t="s">
        <v>150</v>
      </c>
      <c r="U91" s="231">
        <v>0</v>
      </c>
      <c r="V91" s="231">
        <f>ROUND(E91*U91,2)</f>
        <v>0</v>
      </c>
      <c r="W91" s="231"/>
      <c r="X91" s="231" t="s">
        <v>246</v>
      </c>
      <c r="Y91" s="231" t="s">
        <v>125</v>
      </c>
      <c r="Z91" s="211"/>
      <c r="AA91" s="211"/>
      <c r="AB91" s="211"/>
      <c r="AC91" s="211"/>
      <c r="AD91" s="211"/>
      <c r="AE91" s="211"/>
      <c r="AF91" s="211"/>
      <c r="AG91" s="211" t="s">
        <v>247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2" x14ac:dyDescent="0.2">
      <c r="A92" s="228"/>
      <c r="B92" s="229"/>
      <c r="C92" s="260" t="s">
        <v>248</v>
      </c>
      <c r="D92" s="233"/>
      <c r="E92" s="234">
        <v>6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31"/>
      <c r="Z92" s="211"/>
      <c r="AA92" s="211"/>
      <c r="AB92" s="211"/>
      <c r="AC92" s="211"/>
      <c r="AD92" s="211"/>
      <c r="AE92" s="211"/>
      <c r="AF92" s="211"/>
      <c r="AG92" s="211" t="s">
        <v>128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x14ac:dyDescent="0.2">
      <c r="A93" s="237" t="s">
        <v>117</v>
      </c>
      <c r="B93" s="238" t="s">
        <v>90</v>
      </c>
      <c r="C93" s="258" t="s">
        <v>30</v>
      </c>
      <c r="D93" s="239"/>
      <c r="E93" s="240"/>
      <c r="F93" s="241"/>
      <c r="G93" s="242">
        <f>SUMIF(AG94:AG103,"&lt;&gt;NOR",G94:G103)</f>
        <v>0</v>
      </c>
      <c r="H93" s="236"/>
      <c r="I93" s="236">
        <f>SUM(I94:I103)</f>
        <v>0</v>
      </c>
      <c r="J93" s="236"/>
      <c r="K93" s="236">
        <f>SUM(K94:K103)</f>
        <v>0</v>
      </c>
      <c r="L93" s="236"/>
      <c r="M93" s="236">
        <f>SUM(M94:M103)</f>
        <v>0</v>
      </c>
      <c r="N93" s="235"/>
      <c r="O93" s="235">
        <f>SUM(O94:O103)</f>
        <v>0</v>
      </c>
      <c r="P93" s="235"/>
      <c r="Q93" s="235">
        <f>SUM(Q94:Q103)</f>
        <v>0</v>
      </c>
      <c r="R93" s="236"/>
      <c r="S93" s="236"/>
      <c r="T93" s="236"/>
      <c r="U93" s="236"/>
      <c r="V93" s="236">
        <f>SUM(V94:V103)</f>
        <v>0</v>
      </c>
      <c r="W93" s="236"/>
      <c r="X93" s="236"/>
      <c r="Y93" s="236"/>
      <c r="AG93" t="s">
        <v>118</v>
      </c>
    </row>
    <row r="94" spans="1:60" outlineLevel="1" x14ac:dyDescent="0.2">
      <c r="A94" s="244">
        <v>37</v>
      </c>
      <c r="B94" s="245" t="s">
        <v>249</v>
      </c>
      <c r="C94" s="259" t="s">
        <v>250</v>
      </c>
      <c r="D94" s="246" t="s">
        <v>251</v>
      </c>
      <c r="E94" s="247">
        <v>1</v>
      </c>
      <c r="F94" s="248"/>
      <c r="G94" s="249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1"/>
      <c r="S94" s="231" t="s">
        <v>122</v>
      </c>
      <c r="T94" s="231" t="s">
        <v>150</v>
      </c>
      <c r="U94" s="231">
        <v>0</v>
      </c>
      <c r="V94" s="231">
        <f>ROUND(E94*U94,2)</f>
        <v>0</v>
      </c>
      <c r="W94" s="231"/>
      <c r="X94" s="231" t="s">
        <v>246</v>
      </c>
      <c r="Y94" s="231" t="s">
        <v>125</v>
      </c>
      <c r="Z94" s="211"/>
      <c r="AA94" s="211"/>
      <c r="AB94" s="211"/>
      <c r="AC94" s="211"/>
      <c r="AD94" s="211"/>
      <c r="AE94" s="211"/>
      <c r="AF94" s="211"/>
      <c r="AG94" s="211" t="s">
        <v>252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2" x14ac:dyDescent="0.2">
      <c r="A95" s="228"/>
      <c r="B95" s="229"/>
      <c r="C95" s="261" t="s">
        <v>253</v>
      </c>
      <c r="D95" s="250"/>
      <c r="E95" s="250"/>
      <c r="F95" s="250"/>
      <c r="G95" s="250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1"/>
      <c r="AA95" s="211"/>
      <c r="AB95" s="211"/>
      <c r="AC95" s="211"/>
      <c r="AD95" s="211"/>
      <c r="AE95" s="211"/>
      <c r="AF95" s="211"/>
      <c r="AG95" s="211" t="s">
        <v>184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4">
        <v>38</v>
      </c>
      <c r="B96" s="245" t="s">
        <v>254</v>
      </c>
      <c r="C96" s="259" t="s">
        <v>255</v>
      </c>
      <c r="D96" s="246" t="s">
        <v>251</v>
      </c>
      <c r="E96" s="247">
        <v>1</v>
      </c>
      <c r="F96" s="248"/>
      <c r="G96" s="249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21</v>
      </c>
      <c r="M96" s="231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1"/>
      <c r="S96" s="231" t="s">
        <v>122</v>
      </c>
      <c r="T96" s="231" t="s">
        <v>150</v>
      </c>
      <c r="U96" s="231">
        <v>0</v>
      </c>
      <c r="V96" s="231">
        <f>ROUND(E96*U96,2)</f>
        <v>0</v>
      </c>
      <c r="W96" s="231"/>
      <c r="X96" s="231" t="s">
        <v>246</v>
      </c>
      <c r="Y96" s="231" t="s">
        <v>125</v>
      </c>
      <c r="Z96" s="211"/>
      <c r="AA96" s="211"/>
      <c r="AB96" s="211"/>
      <c r="AC96" s="211"/>
      <c r="AD96" s="211"/>
      <c r="AE96" s="211"/>
      <c r="AF96" s="211"/>
      <c r="AG96" s="211" t="s">
        <v>247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ht="33.75" outlineLevel="2" x14ac:dyDescent="0.2">
      <c r="A97" s="228"/>
      <c r="B97" s="229"/>
      <c r="C97" s="261" t="s">
        <v>256</v>
      </c>
      <c r="D97" s="250"/>
      <c r="E97" s="250"/>
      <c r="F97" s="250"/>
      <c r="G97" s="250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31"/>
      <c r="Z97" s="211"/>
      <c r="AA97" s="211"/>
      <c r="AB97" s="211"/>
      <c r="AC97" s="211"/>
      <c r="AD97" s="211"/>
      <c r="AE97" s="211"/>
      <c r="AF97" s="211"/>
      <c r="AG97" s="211" t="s">
        <v>184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57" t="str">
        <f>C97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4">
        <v>39</v>
      </c>
      <c r="B98" s="245" t="s">
        <v>257</v>
      </c>
      <c r="C98" s="259" t="s">
        <v>258</v>
      </c>
      <c r="D98" s="246" t="s">
        <v>251</v>
      </c>
      <c r="E98" s="247">
        <v>1</v>
      </c>
      <c r="F98" s="248"/>
      <c r="G98" s="249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21</v>
      </c>
      <c r="M98" s="231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1"/>
      <c r="S98" s="231" t="s">
        <v>122</v>
      </c>
      <c r="T98" s="231" t="s">
        <v>150</v>
      </c>
      <c r="U98" s="231">
        <v>0</v>
      </c>
      <c r="V98" s="231">
        <f>ROUND(E98*U98,2)</f>
        <v>0</v>
      </c>
      <c r="W98" s="231"/>
      <c r="X98" s="231" t="s">
        <v>246</v>
      </c>
      <c r="Y98" s="231" t="s">
        <v>125</v>
      </c>
      <c r="Z98" s="211"/>
      <c r="AA98" s="211"/>
      <c r="AB98" s="211"/>
      <c r="AC98" s="211"/>
      <c r="AD98" s="211"/>
      <c r="AE98" s="211"/>
      <c r="AF98" s="211"/>
      <c r="AG98" s="211" t="s">
        <v>247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45" outlineLevel="2" x14ac:dyDescent="0.2">
      <c r="A99" s="228"/>
      <c r="B99" s="229"/>
      <c r="C99" s="261" t="s">
        <v>259</v>
      </c>
      <c r="D99" s="250"/>
      <c r="E99" s="250"/>
      <c r="F99" s="250"/>
      <c r="G99" s="250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1"/>
      <c r="AA99" s="211"/>
      <c r="AB99" s="211"/>
      <c r="AC99" s="211"/>
      <c r="AD99" s="211"/>
      <c r="AE99" s="211"/>
      <c r="AF99" s="211"/>
      <c r="AG99" s="211" t="s">
        <v>184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57" t="str">
        <f>C99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4">
        <v>40</v>
      </c>
      <c r="B100" s="245" t="s">
        <v>260</v>
      </c>
      <c r="C100" s="259" t="s">
        <v>261</v>
      </c>
      <c r="D100" s="246" t="s">
        <v>251</v>
      </c>
      <c r="E100" s="247">
        <v>1</v>
      </c>
      <c r="F100" s="248"/>
      <c r="G100" s="249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1"/>
      <c r="S100" s="231" t="s">
        <v>122</v>
      </c>
      <c r="T100" s="231" t="s">
        <v>150</v>
      </c>
      <c r="U100" s="231">
        <v>0</v>
      </c>
      <c r="V100" s="231">
        <f>ROUND(E100*U100,2)</f>
        <v>0</v>
      </c>
      <c r="W100" s="231"/>
      <c r="X100" s="231" t="s">
        <v>246</v>
      </c>
      <c r="Y100" s="231" t="s">
        <v>125</v>
      </c>
      <c r="Z100" s="211"/>
      <c r="AA100" s="211"/>
      <c r="AB100" s="211"/>
      <c r="AC100" s="211"/>
      <c r="AD100" s="211"/>
      <c r="AE100" s="211"/>
      <c r="AF100" s="211"/>
      <c r="AG100" s="211" t="s">
        <v>247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2" x14ac:dyDescent="0.2">
      <c r="A101" s="228"/>
      <c r="B101" s="229"/>
      <c r="C101" s="261" t="s">
        <v>262</v>
      </c>
      <c r="D101" s="250"/>
      <c r="E101" s="250"/>
      <c r="F101" s="250"/>
      <c r="G101" s="250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1"/>
      <c r="AA101" s="211"/>
      <c r="AB101" s="211"/>
      <c r="AC101" s="211"/>
      <c r="AD101" s="211"/>
      <c r="AE101" s="211"/>
      <c r="AF101" s="211"/>
      <c r="AG101" s="211" t="s">
        <v>184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44">
        <v>41</v>
      </c>
      <c r="B102" s="245" t="s">
        <v>263</v>
      </c>
      <c r="C102" s="259" t="s">
        <v>264</v>
      </c>
      <c r="D102" s="246" t="s">
        <v>251</v>
      </c>
      <c r="E102" s="247">
        <v>1</v>
      </c>
      <c r="F102" s="248"/>
      <c r="G102" s="249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0">
        <v>0</v>
      </c>
      <c r="O102" s="230">
        <f>ROUND(E102*N102,2)</f>
        <v>0</v>
      </c>
      <c r="P102" s="230">
        <v>0</v>
      </c>
      <c r="Q102" s="230">
        <f>ROUND(E102*P102,2)</f>
        <v>0</v>
      </c>
      <c r="R102" s="231"/>
      <c r="S102" s="231" t="s">
        <v>122</v>
      </c>
      <c r="T102" s="231" t="s">
        <v>150</v>
      </c>
      <c r="U102" s="231">
        <v>0</v>
      </c>
      <c r="V102" s="231">
        <f>ROUND(E102*U102,2)</f>
        <v>0</v>
      </c>
      <c r="W102" s="231"/>
      <c r="X102" s="231" t="s">
        <v>246</v>
      </c>
      <c r="Y102" s="231" t="s">
        <v>125</v>
      </c>
      <c r="Z102" s="211"/>
      <c r="AA102" s="211"/>
      <c r="AB102" s="211"/>
      <c r="AC102" s="211"/>
      <c r="AD102" s="211"/>
      <c r="AE102" s="211"/>
      <c r="AF102" s="211"/>
      <c r="AG102" s="211" t="s">
        <v>247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2" x14ac:dyDescent="0.2">
      <c r="A103" s="228"/>
      <c r="B103" s="229"/>
      <c r="C103" s="261" t="s">
        <v>265</v>
      </c>
      <c r="D103" s="250"/>
      <c r="E103" s="250"/>
      <c r="F103" s="250"/>
      <c r="G103" s="250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31"/>
      <c r="Z103" s="211"/>
      <c r="AA103" s="211"/>
      <c r="AB103" s="211"/>
      <c r="AC103" s="211"/>
      <c r="AD103" s="211"/>
      <c r="AE103" s="211"/>
      <c r="AF103" s="211"/>
      <c r="AG103" s="211" t="s">
        <v>184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57" t="str">
        <f>C103</f>
        <v>Náklady zhotovitele, které vzniknou v souvislosti s povinnostmi zhotovitele při předání a převzetí díla.</v>
      </c>
      <c r="BB103" s="211"/>
      <c r="BC103" s="211"/>
      <c r="BD103" s="211"/>
      <c r="BE103" s="211"/>
      <c r="BF103" s="211"/>
      <c r="BG103" s="211"/>
      <c r="BH103" s="211"/>
    </row>
    <row r="104" spans="1:60" x14ac:dyDescent="0.2">
      <c r="A104" s="3"/>
      <c r="B104" s="4"/>
      <c r="C104" s="263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AE104">
        <v>15</v>
      </c>
      <c r="AF104">
        <v>21</v>
      </c>
      <c r="AG104" t="s">
        <v>103</v>
      </c>
    </row>
    <row r="105" spans="1:60" x14ac:dyDescent="0.2">
      <c r="A105" s="214"/>
      <c r="B105" s="215" t="s">
        <v>31</v>
      </c>
      <c r="C105" s="264"/>
      <c r="D105" s="216"/>
      <c r="E105" s="217"/>
      <c r="F105" s="217"/>
      <c r="G105" s="243">
        <f>G8+G15+G20+G32+G35+G40+G47+G59+G62+G69+G77+G79+G84+G90+G93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AE105">
        <f>SUMIF(L7:L103,AE104,G7:G103)</f>
        <v>0</v>
      </c>
      <c r="AF105">
        <f>SUMIF(L7:L103,AF104,G7:G103)</f>
        <v>0</v>
      </c>
      <c r="AG105" t="s">
        <v>266</v>
      </c>
    </row>
    <row r="106" spans="1:60" x14ac:dyDescent="0.2">
      <c r="A106" s="3"/>
      <c r="B106" s="4"/>
      <c r="C106" s="263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">
      <c r="A107" s="3"/>
      <c r="B107" s="4"/>
      <c r="C107" s="263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60" x14ac:dyDescent="0.2">
      <c r="A108" s="218" t="s">
        <v>267</v>
      </c>
      <c r="B108" s="218"/>
      <c r="C108" s="265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">
      <c r="A109" s="219"/>
      <c r="B109" s="220"/>
      <c r="C109" s="266"/>
      <c r="D109" s="220"/>
      <c r="E109" s="220"/>
      <c r="F109" s="220"/>
      <c r="G109" s="221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AG109" t="s">
        <v>268</v>
      </c>
    </row>
    <row r="110" spans="1:60" x14ac:dyDescent="0.2">
      <c r="A110" s="222"/>
      <c r="B110" s="223"/>
      <c r="C110" s="267"/>
      <c r="D110" s="223"/>
      <c r="E110" s="223"/>
      <c r="F110" s="223"/>
      <c r="G110" s="224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">
      <c r="A111" s="222"/>
      <c r="B111" s="223"/>
      <c r="C111" s="267"/>
      <c r="D111" s="223"/>
      <c r="E111" s="223"/>
      <c r="F111" s="223"/>
      <c r="G111" s="22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">
      <c r="A112" s="222"/>
      <c r="B112" s="223"/>
      <c r="C112" s="267"/>
      <c r="D112" s="223"/>
      <c r="E112" s="223"/>
      <c r="F112" s="223"/>
      <c r="G112" s="224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33" x14ac:dyDescent="0.2">
      <c r="A113" s="225"/>
      <c r="B113" s="226"/>
      <c r="C113" s="268"/>
      <c r="D113" s="226"/>
      <c r="E113" s="226"/>
      <c r="F113" s="226"/>
      <c r="G113" s="227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 x14ac:dyDescent="0.2">
      <c r="A114" s="3"/>
      <c r="B114" s="4"/>
      <c r="C114" s="263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2">
      <c r="C115" s="269"/>
      <c r="D115" s="10"/>
      <c r="AG115" t="s">
        <v>269</v>
      </c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C99:G99"/>
    <mergeCell ref="C101:G101"/>
    <mergeCell ref="C103:G103"/>
    <mergeCell ref="A1:G1"/>
    <mergeCell ref="C2:G2"/>
    <mergeCell ref="C3:G3"/>
    <mergeCell ref="C4:G4"/>
    <mergeCell ref="A108:C108"/>
    <mergeCell ref="A109:G113"/>
    <mergeCell ref="C51:G51"/>
    <mergeCell ref="C86:G86"/>
    <mergeCell ref="C95:G95"/>
    <mergeCell ref="C97:G97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23641-6A5D-4952-AD07-932D7CDAF223}">
  <sheetPr>
    <outlinePr summaryBelow="0"/>
  </sheetPr>
  <dimension ref="A1:BH5000"/>
  <sheetViews>
    <sheetView tabSelected="1" workbookViewId="0">
      <pane ySplit="7" topLeftCell="A92" activePane="bottomLeft" state="frozen"/>
      <selection pane="bottomLeft" activeCell="AD26" sqref="AD26"/>
    </sheetView>
  </sheetViews>
  <sheetFormatPr defaultRowHeight="12.75" outlineLevelRow="3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91</v>
      </c>
    </row>
    <row r="2" spans="1:60" ht="24.95" customHeight="1" x14ac:dyDescent="0.2">
      <c r="A2" s="197" t="s">
        <v>8</v>
      </c>
      <c r="B2" s="49" t="s">
        <v>41</v>
      </c>
      <c r="C2" s="200" t="s">
        <v>42</v>
      </c>
      <c r="D2" s="198"/>
      <c r="E2" s="198"/>
      <c r="F2" s="198"/>
      <c r="G2" s="199"/>
      <c r="AG2" t="s">
        <v>92</v>
      </c>
    </row>
    <row r="3" spans="1:60" ht="24.95" customHeight="1" x14ac:dyDescent="0.2">
      <c r="A3" s="197" t="s">
        <v>9</v>
      </c>
      <c r="B3" s="49" t="s">
        <v>50</v>
      </c>
      <c r="C3" s="200" t="s">
        <v>51</v>
      </c>
      <c r="D3" s="198"/>
      <c r="E3" s="198"/>
      <c r="F3" s="198"/>
      <c r="G3" s="199"/>
      <c r="AC3" s="175" t="s">
        <v>92</v>
      </c>
      <c r="AG3" t="s">
        <v>93</v>
      </c>
    </row>
    <row r="4" spans="1:60" ht="24.95" customHeight="1" x14ac:dyDescent="0.2">
      <c r="A4" s="201" t="s">
        <v>10</v>
      </c>
      <c r="B4" s="202" t="s">
        <v>54</v>
      </c>
      <c r="C4" s="203" t="s">
        <v>55</v>
      </c>
      <c r="D4" s="204"/>
      <c r="E4" s="204"/>
      <c r="F4" s="204"/>
      <c r="G4" s="205"/>
      <c r="AG4" t="s">
        <v>94</v>
      </c>
    </row>
    <row r="5" spans="1:60" x14ac:dyDescent="0.2">
      <c r="D5" s="10"/>
    </row>
    <row r="6" spans="1:60" ht="38.25" x14ac:dyDescent="0.2">
      <c r="A6" s="207" t="s">
        <v>95</v>
      </c>
      <c r="B6" s="209" t="s">
        <v>96</v>
      </c>
      <c r="C6" s="209" t="s">
        <v>97</v>
      </c>
      <c r="D6" s="208" t="s">
        <v>98</v>
      </c>
      <c r="E6" s="207" t="s">
        <v>99</v>
      </c>
      <c r="F6" s="206" t="s">
        <v>100</v>
      </c>
      <c r="G6" s="207" t="s">
        <v>31</v>
      </c>
      <c r="H6" s="210" t="s">
        <v>32</v>
      </c>
      <c r="I6" s="210" t="s">
        <v>101</v>
      </c>
      <c r="J6" s="210" t="s">
        <v>33</v>
      </c>
      <c r="K6" s="210" t="s">
        <v>102</v>
      </c>
      <c r="L6" s="210" t="s">
        <v>103</v>
      </c>
      <c r="M6" s="210" t="s">
        <v>104</v>
      </c>
      <c r="N6" s="210" t="s">
        <v>105</v>
      </c>
      <c r="O6" s="210" t="s">
        <v>106</v>
      </c>
      <c r="P6" s="210" t="s">
        <v>107</v>
      </c>
      <c r="Q6" s="210" t="s">
        <v>108</v>
      </c>
      <c r="R6" s="210" t="s">
        <v>109</v>
      </c>
      <c r="S6" s="210" t="s">
        <v>110</v>
      </c>
      <c r="T6" s="210" t="s">
        <v>111</v>
      </c>
      <c r="U6" s="210" t="s">
        <v>112</v>
      </c>
      <c r="V6" s="210" t="s">
        <v>113</v>
      </c>
      <c r="W6" s="210" t="s">
        <v>114</v>
      </c>
      <c r="X6" s="210" t="s">
        <v>115</v>
      </c>
      <c r="Y6" s="210" t="s">
        <v>116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37" t="s">
        <v>117</v>
      </c>
      <c r="B8" s="238" t="s">
        <v>60</v>
      </c>
      <c r="C8" s="258" t="s">
        <v>61</v>
      </c>
      <c r="D8" s="239"/>
      <c r="E8" s="240"/>
      <c r="F8" s="241"/>
      <c r="G8" s="242">
        <f>SUMIF(AG9:AG14,"&lt;&gt;NOR",G9:G14)</f>
        <v>0</v>
      </c>
      <c r="H8" s="236"/>
      <c r="I8" s="236">
        <f>SUM(I9:I14)</f>
        <v>0</v>
      </c>
      <c r="J8" s="236"/>
      <c r="K8" s="236">
        <f>SUM(K9:K14)</f>
        <v>0</v>
      </c>
      <c r="L8" s="236"/>
      <c r="M8" s="236">
        <f>SUM(M9:M14)</f>
        <v>0</v>
      </c>
      <c r="N8" s="235"/>
      <c r="O8" s="235">
        <f>SUM(O9:O14)</f>
        <v>0</v>
      </c>
      <c r="P8" s="235"/>
      <c r="Q8" s="235">
        <f>SUM(Q9:Q14)</f>
        <v>10.96</v>
      </c>
      <c r="R8" s="236"/>
      <c r="S8" s="236"/>
      <c r="T8" s="236"/>
      <c r="U8" s="236"/>
      <c r="V8" s="236">
        <f>SUM(V9:V14)</f>
        <v>17.32</v>
      </c>
      <c r="W8" s="236"/>
      <c r="X8" s="236"/>
      <c r="Y8" s="236"/>
      <c r="AG8" t="s">
        <v>118</v>
      </c>
    </row>
    <row r="9" spans="1:60" outlineLevel="1" x14ac:dyDescent="0.2">
      <c r="A9" s="244">
        <v>1</v>
      </c>
      <c r="B9" s="245" t="s">
        <v>119</v>
      </c>
      <c r="C9" s="259" t="s">
        <v>120</v>
      </c>
      <c r="D9" s="246" t="s">
        <v>121</v>
      </c>
      <c r="E9" s="247">
        <v>25.2</v>
      </c>
      <c r="F9" s="248"/>
      <c r="G9" s="249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0.24</v>
      </c>
      <c r="Q9" s="230">
        <f>ROUND(E9*P9,2)</f>
        <v>6.05</v>
      </c>
      <c r="R9" s="231"/>
      <c r="S9" s="231" t="s">
        <v>122</v>
      </c>
      <c r="T9" s="231" t="s">
        <v>123</v>
      </c>
      <c r="U9" s="231">
        <v>0.16900000000000001</v>
      </c>
      <c r="V9" s="231">
        <f>ROUND(E9*U9,2)</f>
        <v>4.26</v>
      </c>
      <c r="W9" s="231"/>
      <c r="X9" s="231" t="s">
        <v>124</v>
      </c>
      <c r="Y9" s="231" t="s">
        <v>125</v>
      </c>
      <c r="Z9" s="211"/>
      <c r="AA9" s="211"/>
      <c r="AB9" s="211"/>
      <c r="AC9" s="211"/>
      <c r="AD9" s="211"/>
      <c r="AE9" s="211"/>
      <c r="AF9" s="211"/>
      <c r="AG9" s="211" t="s">
        <v>126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">
      <c r="A10" s="228"/>
      <c r="B10" s="229"/>
      <c r="C10" s="260" t="s">
        <v>270</v>
      </c>
      <c r="D10" s="233"/>
      <c r="E10" s="234">
        <v>25.2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1"/>
      <c r="AA10" s="211"/>
      <c r="AB10" s="211"/>
      <c r="AC10" s="211"/>
      <c r="AD10" s="211"/>
      <c r="AE10" s="211"/>
      <c r="AF10" s="211"/>
      <c r="AG10" s="211" t="s">
        <v>128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4">
        <v>2</v>
      </c>
      <c r="B11" s="245" t="s">
        <v>129</v>
      </c>
      <c r="C11" s="259" t="s">
        <v>130</v>
      </c>
      <c r="D11" s="246" t="s">
        <v>131</v>
      </c>
      <c r="E11" s="247">
        <v>3.78</v>
      </c>
      <c r="F11" s="248"/>
      <c r="G11" s="249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0</v>
      </c>
      <c r="O11" s="230">
        <f>ROUND(E11*N11,2)</f>
        <v>0</v>
      </c>
      <c r="P11" s="230">
        <v>1.3</v>
      </c>
      <c r="Q11" s="230">
        <f>ROUND(E11*P11,2)</f>
        <v>4.91</v>
      </c>
      <c r="R11" s="231"/>
      <c r="S11" s="231" t="s">
        <v>122</v>
      </c>
      <c r="T11" s="231" t="s">
        <v>123</v>
      </c>
      <c r="U11" s="231">
        <v>0.51</v>
      </c>
      <c r="V11" s="231">
        <f>ROUND(E11*U11,2)</f>
        <v>1.93</v>
      </c>
      <c r="W11" s="231"/>
      <c r="X11" s="231" t="s">
        <v>124</v>
      </c>
      <c r="Y11" s="231" t="s">
        <v>125</v>
      </c>
      <c r="Z11" s="211"/>
      <c r="AA11" s="211"/>
      <c r="AB11" s="211"/>
      <c r="AC11" s="211"/>
      <c r="AD11" s="211"/>
      <c r="AE11" s="211"/>
      <c r="AF11" s="211"/>
      <c r="AG11" s="211" t="s">
        <v>126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2" x14ac:dyDescent="0.2">
      <c r="A12" s="228"/>
      <c r="B12" s="229"/>
      <c r="C12" s="260" t="s">
        <v>271</v>
      </c>
      <c r="D12" s="233"/>
      <c r="E12" s="234">
        <v>3.78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1"/>
      <c r="AA12" s="211"/>
      <c r="AB12" s="211"/>
      <c r="AC12" s="211"/>
      <c r="AD12" s="211"/>
      <c r="AE12" s="211"/>
      <c r="AF12" s="211"/>
      <c r="AG12" s="211" t="s">
        <v>128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4">
        <v>3</v>
      </c>
      <c r="B13" s="245" t="s">
        <v>133</v>
      </c>
      <c r="C13" s="259" t="s">
        <v>134</v>
      </c>
      <c r="D13" s="246" t="s">
        <v>131</v>
      </c>
      <c r="E13" s="247">
        <v>3.15</v>
      </c>
      <c r="F13" s="248"/>
      <c r="G13" s="249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122</v>
      </c>
      <c r="T13" s="231" t="s">
        <v>123</v>
      </c>
      <c r="U13" s="231">
        <v>3.5329999999999999</v>
      </c>
      <c r="V13" s="231">
        <f>ROUND(E13*U13,2)</f>
        <v>11.13</v>
      </c>
      <c r="W13" s="231"/>
      <c r="X13" s="231" t="s">
        <v>124</v>
      </c>
      <c r="Y13" s="231" t="s">
        <v>125</v>
      </c>
      <c r="Z13" s="211"/>
      <c r="AA13" s="211"/>
      <c r="AB13" s="211"/>
      <c r="AC13" s="211"/>
      <c r="AD13" s="211"/>
      <c r="AE13" s="211"/>
      <c r="AF13" s="211"/>
      <c r="AG13" s="211" t="s">
        <v>126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2" x14ac:dyDescent="0.2">
      <c r="A14" s="228"/>
      <c r="B14" s="229"/>
      <c r="C14" s="260" t="s">
        <v>272</v>
      </c>
      <c r="D14" s="233"/>
      <c r="E14" s="234">
        <v>3.15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1"/>
      <c r="AA14" s="211"/>
      <c r="AB14" s="211"/>
      <c r="AC14" s="211"/>
      <c r="AD14" s="211"/>
      <c r="AE14" s="211"/>
      <c r="AF14" s="211"/>
      <c r="AG14" s="211" t="s">
        <v>128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37" t="s">
        <v>117</v>
      </c>
      <c r="B15" s="238" t="s">
        <v>62</v>
      </c>
      <c r="C15" s="258" t="s">
        <v>63</v>
      </c>
      <c r="D15" s="239"/>
      <c r="E15" s="240"/>
      <c r="F15" s="241"/>
      <c r="G15" s="242">
        <f>SUMIF(AG16:AG19,"&lt;&gt;NOR",G16:G19)</f>
        <v>0</v>
      </c>
      <c r="H15" s="236"/>
      <c r="I15" s="236">
        <f>SUM(I16:I19)</f>
        <v>0</v>
      </c>
      <c r="J15" s="236"/>
      <c r="K15" s="236">
        <f>SUM(K16:K19)</f>
        <v>0</v>
      </c>
      <c r="L15" s="236"/>
      <c r="M15" s="236">
        <f>SUM(M16:M19)</f>
        <v>0</v>
      </c>
      <c r="N15" s="235"/>
      <c r="O15" s="235">
        <f>SUM(O16:O19)</f>
        <v>0</v>
      </c>
      <c r="P15" s="235"/>
      <c r="Q15" s="235">
        <f>SUM(Q16:Q19)</f>
        <v>0</v>
      </c>
      <c r="R15" s="236"/>
      <c r="S15" s="236"/>
      <c r="T15" s="236"/>
      <c r="U15" s="236"/>
      <c r="V15" s="236">
        <f>SUM(V16:V19)</f>
        <v>27.4</v>
      </c>
      <c r="W15" s="236"/>
      <c r="X15" s="236"/>
      <c r="Y15" s="236"/>
      <c r="AG15" t="s">
        <v>118</v>
      </c>
    </row>
    <row r="16" spans="1:60" outlineLevel="1" x14ac:dyDescent="0.2">
      <c r="A16" s="244">
        <v>4</v>
      </c>
      <c r="B16" s="245" t="s">
        <v>136</v>
      </c>
      <c r="C16" s="259" t="s">
        <v>137</v>
      </c>
      <c r="D16" s="246" t="s">
        <v>121</v>
      </c>
      <c r="E16" s="247">
        <v>32.39</v>
      </c>
      <c r="F16" s="248"/>
      <c r="G16" s="249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0">
        <v>2.0000000000000002E-5</v>
      </c>
      <c r="O16" s="230">
        <f>ROUND(E16*N16,2)</f>
        <v>0</v>
      </c>
      <c r="P16" s="230">
        <v>0</v>
      </c>
      <c r="Q16" s="230">
        <f>ROUND(E16*P16,2)</f>
        <v>0</v>
      </c>
      <c r="R16" s="231"/>
      <c r="S16" s="231" t="s">
        <v>122</v>
      </c>
      <c r="T16" s="231" t="s">
        <v>123</v>
      </c>
      <c r="U16" s="231">
        <v>0.32</v>
      </c>
      <c r="V16" s="231">
        <f>ROUND(E16*U16,2)</f>
        <v>10.36</v>
      </c>
      <c r="W16" s="231"/>
      <c r="X16" s="231" t="s">
        <v>124</v>
      </c>
      <c r="Y16" s="231" t="s">
        <v>125</v>
      </c>
      <c r="Z16" s="211"/>
      <c r="AA16" s="211"/>
      <c r="AB16" s="211"/>
      <c r="AC16" s="211"/>
      <c r="AD16" s="211"/>
      <c r="AE16" s="211"/>
      <c r="AF16" s="211"/>
      <c r="AG16" s="211" t="s">
        <v>126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2" x14ac:dyDescent="0.2">
      <c r="A17" s="228"/>
      <c r="B17" s="229"/>
      <c r="C17" s="260" t="s">
        <v>273</v>
      </c>
      <c r="D17" s="233"/>
      <c r="E17" s="234">
        <v>32.39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1"/>
      <c r="AA17" s="211"/>
      <c r="AB17" s="211"/>
      <c r="AC17" s="211"/>
      <c r="AD17" s="211"/>
      <c r="AE17" s="211"/>
      <c r="AF17" s="211"/>
      <c r="AG17" s="211" t="s">
        <v>128</v>
      </c>
      <c r="AH17" s="211">
        <v>5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4">
        <v>5</v>
      </c>
      <c r="B18" s="245" t="s">
        <v>139</v>
      </c>
      <c r="C18" s="259" t="s">
        <v>140</v>
      </c>
      <c r="D18" s="246" t="s">
        <v>121</v>
      </c>
      <c r="E18" s="247">
        <v>32.39</v>
      </c>
      <c r="F18" s="248"/>
      <c r="G18" s="249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1"/>
      <c r="S18" s="231" t="s">
        <v>122</v>
      </c>
      <c r="T18" s="231" t="s">
        <v>123</v>
      </c>
      <c r="U18" s="231">
        <v>0.52600000000000002</v>
      </c>
      <c r="V18" s="231">
        <f>ROUND(E18*U18,2)</f>
        <v>17.04</v>
      </c>
      <c r="W18" s="231"/>
      <c r="X18" s="231" t="s">
        <v>124</v>
      </c>
      <c r="Y18" s="231" t="s">
        <v>125</v>
      </c>
      <c r="Z18" s="211"/>
      <c r="AA18" s="211"/>
      <c r="AB18" s="211"/>
      <c r="AC18" s="211"/>
      <c r="AD18" s="211"/>
      <c r="AE18" s="211"/>
      <c r="AF18" s="211"/>
      <c r="AG18" s="211" t="s">
        <v>126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2" x14ac:dyDescent="0.2">
      <c r="A19" s="228"/>
      <c r="B19" s="229"/>
      <c r="C19" s="260" t="s">
        <v>274</v>
      </c>
      <c r="D19" s="233"/>
      <c r="E19" s="234">
        <v>32.39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1"/>
      <c r="AA19" s="211"/>
      <c r="AB19" s="211"/>
      <c r="AC19" s="211"/>
      <c r="AD19" s="211"/>
      <c r="AE19" s="211"/>
      <c r="AF19" s="211"/>
      <c r="AG19" s="211" t="s">
        <v>128</v>
      </c>
      <c r="AH19" s="211">
        <v>5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37" t="s">
        <v>117</v>
      </c>
      <c r="B20" s="238" t="s">
        <v>64</v>
      </c>
      <c r="C20" s="258" t="s">
        <v>65</v>
      </c>
      <c r="D20" s="239"/>
      <c r="E20" s="240"/>
      <c r="F20" s="241"/>
      <c r="G20" s="242">
        <f>SUMIF(AG21:AG31,"&lt;&gt;NOR",G21:G31)</f>
        <v>0</v>
      </c>
      <c r="H20" s="236"/>
      <c r="I20" s="236">
        <f>SUM(I21:I31)</f>
        <v>0</v>
      </c>
      <c r="J20" s="236"/>
      <c r="K20" s="236">
        <f>SUM(K21:K31)</f>
        <v>0</v>
      </c>
      <c r="L20" s="236"/>
      <c r="M20" s="236">
        <f>SUM(M21:M31)</f>
        <v>0</v>
      </c>
      <c r="N20" s="235"/>
      <c r="O20" s="235">
        <f>SUM(O21:O31)</f>
        <v>1.04</v>
      </c>
      <c r="P20" s="235"/>
      <c r="Q20" s="235">
        <f>SUM(Q21:Q31)</f>
        <v>0</v>
      </c>
      <c r="R20" s="236"/>
      <c r="S20" s="236"/>
      <c r="T20" s="236"/>
      <c r="U20" s="236"/>
      <c r="V20" s="236">
        <f>SUM(V21:V31)</f>
        <v>26.33</v>
      </c>
      <c r="W20" s="236"/>
      <c r="X20" s="236"/>
      <c r="Y20" s="236"/>
      <c r="AG20" t="s">
        <v>118</v>
      </c>
    </row>
    <row r="21" spans="1:60" outlineLevel="1" x14ac:dyDescent="0.2">
      <c r="A21" s="244">
        <v>6</v>
      </c>
      <c r="B21" s="245" t="s">
        <v>142</v>
      </c>
      <c r="C21" s="259" t="s">
        <v>143</v>
      </c>
      <c r="D21" s="246" t="s">
        <v>121</v>
      </c>
      <c r="E21" s="247">
        <v>7.56</v>
      </c>
      <c r="F21" s="248"/>
      <c r="G21" s="249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3.7670000000000002E-2</v>
      </c>
      <c r="O21" s="230">
        <f>ROUND(E21*N21,2)</f>
        <v>0.28000000000000003</v>
      </c>
      <c r="P21" s="230">
        <v>0</v>
      </c>
      <c r="Q21" s="230">
        <f>ROUND(E21*P21,2)</f>
        <v>0</v>
      </c>
      <c r="R21" s="231"/>
      <c r="S21" s="231" t="s">
        <v>122</v>
      </c>
      <c r="T21" s="231" t="s">
        <v>123</v>
      </c>
      <c r="U21" s="231">
        <v>0.41</v>
      </c>
      <c r="V21" s="231">
        <f>ROUND(E21*U21,2)</f>
        <v>3.1</v>
      </c>
      <c r="W21" s="231"/>
      <c r="X21" s="231" t="s">
        <v>124</v>
      </c>
      <c r="Y21" s="231" t="s">
        <v>125</v>
      </c>
      <c r="Z21" s="211"/>
      <c r="AA21" s="211"/>
      <c r="AB21" s="211"/>
      <c r="AC21" s="211"/>
      <c r="AD21" s="211"/>
      <c r="AE21" s="211"/>
      <c r="AF21" s="211"/>
      <c r="AG21" s="211" t="s">
        <v>126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2" x14ac:dyDescent="0.2">
      <c r="A22" s="228"/>
      <c r="B22" s="229"/>
      <c r="C22" s="260" t="s">
        <v>275</v>
      </c>
      <c r="D22" s="233"/>
      <c r="E22" s="234">
        <v>7.56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1"/>
      <c r="AA22" s="211"/>
      <c r="AB22" s="211"/>
      <c r="AC22" s="211"/>
      <c r="AD22" s="211"/>
      <c r="AE22" s="211"/>
      <c r="AF22" s="211"/>
      <c r="AG22" s="211" t="s">
        <v>128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4">
        <v>7</v>
      </c>
      <c r="B23" s="245" t="s">
        <v>145</v>
      </c>
      <c r="C23" s="259" t="s">
        <v>146</v>
      </c>
      <c r="D23" s="246" t="s">
        <v>121</v>
      </c>
      <c r="E23" s="247">
        <v>27.86</v>
      </c>
      <c r="F23" s="248"/>
      <c r="G23" s="249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1.0500000000000001E-2</v>
      </c>
      <c r="O23" s="230">
        <f>ROUND(E23*N23,2)</f>
        <v>0.28999999999999998</v>
      </c>
      <c r="P23" s="230">
        <v>0</v>
      </c>
      <c r="Q23" s="230">
        <f>ROUND(E23*P23,2)</f>
        <v>0</v>
      </c>
      <c r="R23" s="231"/>
      <c r="S23" s="231" t="s">
        <v>122</v>
      </c>
      <c r="T23" s="231" t="s">
        <v>123</v>
      </c>
      <c r="U23" s="231">
        <v>0.32</v>
      </c>
      <c r="V23" s="231">
        <f>ROUND(E23*U23,2)</f>
        <v>8.92</v>
      </c>
      <c r="W23" s="231"/>
      <c r="X23" s="231" t="s">
        <v>124</v>
      </c>
      <c r="Y23" s="231" t="s">
        <v>125</v>
      </c>
      <c r="Z23" s="211"/>
      <c r="AA23" s="211"/>
      <c r="AB23" s="211"/>
      <c r="AC23" s="211"/>
      <c r="AD23" s="211"/>
      <c r="AE23" s="211"/>
      <c r="AF23" s="211"/>
      <c r="AG23" s="211" t="s">
        <v>126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2" x14ac:dyDescent="0.2">
      <c r="A24" s="228"/>
      <c r="B24" s="229"/>
      <c r="C24" s="260" t="s">
        <v>276</v>
      </c>
      <c r="D24" s="233"/>
      <c r="E24" s="234">
        <v>27.86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1"/>
      <c r="AA24" s="211"/>
      <c r="AB24" s="211"/>
      <c r="AC24" s="211"/>
      <c r="AD24" s="211"/>
      <c r="AE24" s="211"/>
      <c r="AF24" s="211"/>
      <c r="AG24" s="211" t="s">
        <v>128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4">
        <v>8</v>
      </c>
      <c r="B25" s="245" t="s">
        <v>148</v>
      </c>
      <c r="C25" s="259" t="s">
        <v>149</v>
      </c>
      <c r="D25" s="246" t="s">
        <v>121</v>
      </c>
      <c r="E25" s="247">
        <v>27.86</v>
      </c>
      <c r="F25" s="248"/>
      <c r="G25" s="249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9.4500000000000001E-3</v>
      </c>
      <c r="O25" s="230">
        <f>ROUND(E25*N25,2)</f>
        <v>0.26</v>
      </c>
      <c r="P25" s="230">
        <v>0</v>
      </c>
      <c r="Q25" s="230">
        <f>ROUND(E25*P25,2)</f>
        <v>0</v>
      </c>
      <c r="R25" s="231"/>
      <c r="S25" s="231" t="s">
        <v>122</v>
      </c>
      <c r="T25" s="231" t="s">
        <v>150</v>
      </c>
      <c r="U25" s="231">
        <v>0.25</v>
      </c>
      <c r="V25" s="231">
        <f>ROUND(E25*U25,2)</f>
        <v>6.97</v>
      </c>
      <c r="W25" s="231"/>
      <c r="X25" s="231" t="s">
        <v>124</v>
      </c>
      <c r="Y25" s="231" t="s">
        <v>125</v>
      </c>
      <c r="Z25" s="211"/>
      <c r="AA25" s="211"/>
      <c r="AB25" s="211"/>
      <c r="AC25" s="211"/>
      <c r="AD25" s="211"/>
      <c r="AE25" s="211"/>
      <c r="AF25" s="211"/>
      <c r="AG25" s="211" t="s">
        <v>126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2" x14ac:dyDescent="0.2">
      <c r="A26" s="228"/>
      <c r="B26" s="229"/>
      <c r="C26" s="260" t="s">
        <v>277</v>
      </c>
      <c r="D26" s="233"/>
      <c r="E26" s="234">
        <v>27.86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31"/>
      <c r="Z26" s="211"/>
      <c r="AA26" s="211"/>
      <c r="AB26" s="211"/>
      <c r="AC26" s="211"/>
      <c r="AD26" s="211"/>
      <c r="AE26" s="211"/>
      <c r="AF26" s="211"/>
      <c r="AG26" s="211" t="s">
        <v>128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4">
        <v>9</v>
      </c>
      <c r="B27" s="245" t="s">
        <v>152</v>
      </c>
      <c r="C27" s="259" t="s">
        <v>153</v>
      </c>
      <c r="D27" s="246" t="s">
        <v>154</v>
      </c>
      <c r="E27" s="247">
        <v>25.2</v>
      </c>
      <c r="F27" s="248"/>
      <c r="G27" s="249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0">
        <v>3.6000000000000002E-4</v>
      </c>
      <c r="O27" s="230">
        <f>ROUND(E27*N27,2)</f>
        <v>0.01</v>
      </c>
      <c r="P27" s="230">
        <v>0</v>
      </c>
      <c r="Q27" s="230">
        <f>ROUND(E27*P27,2)</f>
        <v>0</v>
      </c>
      <c r="R27" s="231"/>
      <c r="S27" s="231" t="s">
        <v>122</v>
      </c>
      <c r="T27" s="231" t="s">
        <v>123</v>
      </c>
      <c r="U27" s="231">
        <v>0.2014</v>
      </c>
      <c r="V27" s="231">
        <f>ROUND(E27*U27,2)</f>
        <v>5.08</v>
      </c>
      <c r="W27" s="231"/>
      <c r="X27" s="231" t="s">
        <v>124</v>
      </c>
      <c r="Y27" s="231" t="s">
        <v>125</v>
      </c>
      <c r="Z27" s="211"/>
      <c r="AA27" s="211"/>
      <c r="AB27" s="211"/>
      <c r="AC27" s="211"/>
      <c r="AD27" s="211"/>
      <c r="AE27" s="211"/>
      <c r="AF27" s="211"/>
      <c r="AG27" s="211" t="s">
        <v>126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2" x14ac:dyDescent="0.2">
      <c r="A28" s="228"/>
      <c r="B28" s="229"/>
      <c r="C28" s="260" t="s">
        <v>278</v>
      </c>
      <c r="D28" s="233"/>
      <c r="E28" s="234">
        <v>25.2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1"/>
      <c r="AA28" s="211"/>
      <c r="AB28" s="211"/>
      <c r="AC28" s="211"/>
      <c r="AD28" s="211"/>
      <c r="AE28" s="211"/>
      <c r="AF28" s="211"/>
      <c r="AG28" s="211" t="s">
        <v>128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4">
        <v>10</v>
      </c>
      <c r="B29" s="245" t="s">
        <v>156</v>
      </c>
      <c r="C29" s="259" t="s">
        <v>157</v>
      </c>
      <c r="D29" s="246" t="s">
        <v>121</v>
      </c>
      <c r="E29" s="247">
        <v>27.86</v>
      </c>
      <c r="F29" s="248"/>
      <c r="G29" s="249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7.3499999999999998E-3</v>
      </c>
      <c r="O29" s="230">
        <f>ROUND(E29*N29,2)</f>
        <v>0.2</v>
      </c>
      <c r="P29" s="230">
        <v>0</v>
      </c>
      <c r="Q29" s="230">
        <f>ROUND(E29*P29,2)</f>
        <v>0</v>
      </c>
      <c r="R29" s="231"/>
      <c r="S29" s="231" t="s">
        <v>122</v>
      </c>
      <c r="T29" s="231" t="s">
        <v>123</v>
      </c>
      <c r="U29" s="231">
        <v>8.1000000000000003E-2</v>
      </c>
      <c r="V29" s="231">
        <f>ROUND(E29*U29,2)</f>
        <v>2.2599999999999998</v>
      </c>
      <c r="W29" s="231"/>
      <c r="X29" s="231" t="s">
        <v>124</v>
      </c>
      <c r="Y29" s="231" t="s">
        <v>125</v>
      </c>
      <c r="Z29" s="211"/>
      <c r="AA29" s="211"/>
      <c r="AB29" s="211"/>
      <c r="AC29" s="211"/>
      <c r="AD29" s="211"/>
      <c r="AE29" s="211"/>
      <c r="AF29" s="211"/>
      <c r="AG29" s="211" t="s">
        <v>126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2" x14ac:dyDescent="0.2">
      <c r="A30" s="228"/>
      <c r="B30" s="229"/>
      <c r="C30" s="260" t="s">
        <v>158</v>
      </c>
      <c r="D30" s="233"/>
      <c r="E30" s="234"/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31"/>
      <c r="Z30" s="211"/>
      <c r="AA30" s="211"/>
      <c r="AB30" s="211"/>
      <c r="AC30" s="211"/>
      <c r="AD30" s="211"/>
      <c r="AE30" s="211"/>
      <c r="AF30" s="211"/>
      <c r="AG30" s="211" t="s">
        <v>128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3" x14ac:dyDescent="0.2">
      <c r="A31" s="228"/>
      <c r="B31" s="229"/>
      <c r="C31" s="260" t="s">
        <v>279</v>
      </c>
      <c r="D31" s="233"/>
      <c r="E31" s="234">
        <v>27.86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1"/>
      <c r="AA31" s="211"/>
      <c r="AB31" s="211"/>
      <c r="AC31" s="211"/>
      <c r="AD31" s="211"/>
      <c r="AE31" s="211"/>
      <c r="AF31" s="211"/>
      <c r="AG31" s="211" t="s">
        <v>128</v>
      </c>
      <c r="AH31" s="211">
        <v>5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237" t="s">
        <v>117</v>
      </c>
      <c r="B32" s="238" t="s">
        <v>66</v>
      </c>
      <c r="C32" s="258" t="s">
        <v>67</v>
      </c>
      <c r="D32" s="239"/>
      <c r="E32" s="240"/>
      <c r="F32" s="241"/>
      <c r="G32" s="242">
        <f>SUMIF(AG33:AG34,"&lt;&gt;NOR",G33:G34)</f>
        <v>0</v>
      </c>
      <c r="H32" s="236"/>
      <c r="I32" s="236">
        <f>SUM(I33:I34)</f>
        <v>0</v>
      </c>
      <c r="J32" s="236"/>
      <c r="K32" s="236">
        <f>SUM(K33:K34)</f>
        <v>0</v>
      </c>
      <c r="L32" s="236"/>
      <c r="M32" s="236">
        <f>SUM(M33:M34)</f>
        <v>0</v>
      </c>
      <c r="N32" s="235"/>
      <c r="O32" s="235">
        <f>SUM(O33:O34)</f>
        <v>4.63</v>
      </c>
      <c r="P32" s="235"/>
      <c r="Q32" s="235">
        <f>SUM(Q33:Q34)</f>
        <v>0</v>
      </c>
      <c r="R32" s="236"/>
      <c r="S32" s="236"/>
      <c r="T32" s="236"/>
      <c r="U32" s="236"/>
      <c r="V32" s="236">
        <f>SUM(V33:V34)</f>
        <v>2.27</v>
      </c>
      <c r="W32" s="236"/>
      <c r="X32" s="236"/>
      <c r="Y32" s="236"/>
      <c r="AG32" t="s">
        <v>118</v>
      </c>
    </row>
    <row r="33" spans="1:60" outlineLevel="1" x14ac:dyDescent="0.2">
      <c r="A33" s="244">
        <v>11</v>
      </c>
      <c r="B33" s="245" t="s">
        <v>160</v>
      </c>
      <c r="C33" s="259" t="s">
        <v>161</v>
      </c>
      <c r="D33" s="246" t="s">
        <v>121</v>
      </c>
      <c r="E33" s="247">
        <v>25.2</v>
      </c>
      <c r="F33" s="248"/>
      <c r="G33" s="249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21</v>
      </c>
      <c r="M33" s="231">
        <f>G33*(1+L33/100)</f>
        <v>0</v>
      </c>
      <c r="N33" s="230">
        <v>0.18360000000000001</v>
      </c>
      <c r="O33" s="230">
        <f>ROUND(E33*N33,2)</f>
        <v>4.63</v>
      </c>
      <c r="P33" s="230">
        <v>0</v>
      </c>
      <c r="Q33" s="230">
        <f>ROUND(E33*P33,2)</f>
        <v>0</v>
      </c>
      <c r="R33" s="231"/>
      <c r="S33" s="231" t="s">
        <v>122</v>
      </c>
      <c r="T33" s="231" t="s">
        <v>123</v>
      </c>
      <c r="U33" s="231">
        <v>0.09</v>
      </c>
      <c r="V33" s="231">
        <f>ROUND(E33*U33,2)</f>
        <v>2.27</v>
      </c>
      <c r="W33" s="231"/>
      <c r="X33" s="231" t="s">
        <v>124</v>
      </c>
      <c r="Y33" s="231" t="s">
        <v>125</v>
      </c>
      <c r="Z33" s="211"/>
      <c r="AA33" s="211"/>
      <c r="AB33" s="211"/>
      <c r="AC33" s="211"/>
      <c r="AD33" s="211"/>
      <c r="AE33" s="211"/>
      <c r="AF33" s="211"/>
      <c r="AG33" s="211" t="s">
        <v>126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">
      <c r="A34" s="228"/>
      <c r="B34" s="229"/>
      <c r="C34" s="260" t="s">
        <v>270</v>
      </c>
      <c r="D34" s="233"/>
      <c r="E34" s="234">
        <v>25.2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31"/>
      <c r="Z34" s="211"/>
      <c r="AA34" s="211"/>
      <c r="AB34" s="211"/>
      <c r="AC34" s="211"/>
      <c r="AD34" s="211"/>
      <c r="AE34" s="211"/>
      <c r="AF34" s="211"/>
      <c r="AG34" s="211" t="s">
        <v>128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37" t="s">
        <v>117</v>
      </c>
      <c r="B35" s="238" t="s">
        <v>68</v>
      </c>
      <c r="C35" s="258" t="s">
        <v>69</v>
      </c>
      <c r="D35" s="239"/>
      <c r="E35" s="240"/>
      <c r="F35" s="241"/>
      <c r="G35" s="242">
        <f>SUMIF(AG36:AG39,"&lt;&gt;NOR",G36:G39)</f>
        <v>0</v>
      </c>
      <c r="H35" s="236"/>
      <c r="I35" s="236">
        <f>SUM(I36:I39)</f>
        <v>0</v>
      </c>
      <c r="J35" s="236"/>
      <c r="K35" s="236">
        <f>SUM(K36:K39)</f>
        <v>0</v>
      </c>
      <c r="L35" s="236"/>
      <c r="M35" s="236">
        <f>SUM(M36:M39)</f>
        <v>0</v>
      </c>
      <c r="N35" s="235"/>
      <c r="O35" s="235">
        <f>SUM(O36:O39)</f>
        <v>12.969999999999999</v>
      </c>
      <c r="P35" s="235"/>
      <c r="Q35" s="235">
        <f>SUM(Q36:Q39)</f>
        <v>0</v>
      </c>
      <c r="R35" s="236"/>
      <c r="S35" s="236"/>
      <c r="T35" s="236"/>
      <c r="U35" s="236"/>
      <c r="V35" s="236">
        <f>SUM(V36:V39)</f>
        <v>19.78</v>
      </c>
      <c r="W35" s="236"/>
      <c r="X35" s="236"/>
      <c r="Y35" s="236"/>
      <c r="AG35" t="s">
        <v>118</v>
      </c>
    </row>
    <row r="36" spans="1:60" ht="22.5" outlineLevel="1" x14ac:dyDescent="0.2">
      <c r="A36" s="244">
        <v>12</v>
      </c>
      <c r="B36" s="245" t="s">
        <v>162</v>
      </c>
      <c r="C36" s="259" t="s">
        <v>163</v>
      </c>
      <c r="D36" s="246" t="s">
        <v>131</v>
      </c>
      <c r="E36" s="247">
        <v>5.04</v>
      </c>
      <c r="F36" s="248"/>
      <c r="G36" s="249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0">
        <v>2.2040000000000002</v>
      </c>
      <c r="O36" s="230">
        <f>ROUND(E36*N36,2)</f>
        <v>11.11</v>
      </c>
      <c r="P36" s="230">
        <v>0</v>
      </c>
      <c r="Q36" s="230">
        <f>ROUND(E36*P36,2)</f>
        <v>0</v>
      </c>
      <c r="R36" s="231"/>
      <c r="S36" s="231" t="s">
        <v>122</v>
      </c>
      <c r="T36" s="231" t="s">
        <v>123</v>
      </c>
      <c r="U36" s="231">
        <v>0.185</v>
      </c>
      <c r="V36" s="231">
        <f>ROUND(E36*U36,2)</f>
        <v>0.93</v>
      </c>
      <c r="W36" s="231"/>
      <c r="X36" s="231" t="s">
        <v>124</v>
      </c>
      <c r="Y36" s="231" t="s">
        <v>125</v>
      </c>
      <c r="Z36" s="211"/>
      <c r="AA36" s="211"/>
      <c r="AB36" s="211"/>
      <c r="AC36" s="211"/>
      <c r="AD36" s="211"/>
      <c r="AE36" s="211"/>
      <c r="AF36" s="211"/>
      <c r="AG36" s="211" t="s">
        <v>126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2" x14ac:dyDescent="0.2">
      <c r="A37" s="228"/>
      <c r="B37" s="229"/>
      <c r="C37" s="260" t="s">
        <v>280</v>
      </c>
      <c r="D37" s="233"/>
      <c r="E37" s="234">
        <v>5.04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31"/>
      <c r="Z37" s="211"/>
      <c r="AA37" s="211"/>
      <c r="AB37" s="211"/>
      <c r="AC37" s="211"/>
      <c r="AD37" s="211"/>
      <c r="AE37" s="211"/>
      <c r="AF37" s="211"/>
      <c r="AG37" s="211" t="s">
        <v>128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4">
        <v>13</v>
      </c>
      <c r="B38" s="245" t="s">
        <v>165</v>
      </c>
      <c r="C38" s="259" t="s">
        <v>166</v>
      </c>
      <c r="D38" s="246" t="s">
        <v>121</v>
      </c>
      <c r="E38" s="247">
        <v>25.2</v>
      </c>
      <c r="F38" s="248"/>
      <c r="G38" s="249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0">
        <v>7.3899999999999993E-2</v>
      </c>
      <c r="O38" s="230">
        <f>ROUND(E38*N38,2)</f>
        <v>1.86</v>
      </c>
      <c r="P38" s="230">
        <v>0</v>
      </c>
      <c r="Q38" s="230">
        <f>ROUND(E38*P38,2)</f>
        <v>0</v>
      </c>
      <c r="R38" s="231"/>
      <c r="S38" s="231" t="s">
        <v>122</v>
      </c>
      <c r="T38" s="231" t="s">
        <v>123</v>
      </c>
      <c r="U38" s="231">
        <v>0.748</v>
      </c>
      <c r="V38" s="231">
        <f>ROUND(E38*U38,2)</f>
        <v>18.850000000000001</v>
      </c>
      <c r="W38" s="231"/>
      <c r="X38" s="231" t="s">
        <v>124</v>
      </c>
      <c r="Y38" s="231" t="s">
        <v>125</v>
      </c>
      <c r="Z38" s="211"/>
      <c r="AA38" s="211"/>
      <c r="AB38" s="211"/>
      <c r="AC38" s="211"/>
      <c r="AD38" s="211"/>
      <c r="AE38" s="211"/>
      <c r="AF38" s="211"/>
      <c r="AG38" s="211" t="s">
        <v>126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2" x14ac:dyDescent="0.2">
      <c r="A39" s="228"/>
      <c r="B39" s="229"/>
      <c r="C39" s="260" t="s">
        <v>281</v>
      </c>
      <c r="D39" s="233"/>
      <c r="E39" s="234">
        <v>25.2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1"/>
      <c r="AA39" s="211"/>
      <c r="AB39" s="211"/>
      <c r="AC39" s="211"/>
      <c r="AD39" s="211"/>
      <c r="AE39" s="211"/>
      <c r="AF39" s="211"/>
      <c r="AG39" s="211" t="s">
        <v>128</v>
      </c>
      <c r="AH39" s="211">
        <v>5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37" t="s">
        <v>117</v>
      </c>
      <c r="B40" s="238" t="s">
        <v>70</v>
      </c>
      <c r="C40" s="258" t="s">
        <v>71</v>
      </c>
      <c r="D40" s="239"/>
      <c r="E40" s="240"/>
      <c r="F40" s="241"/>
      <c r="G40" s="242">
        <f>SUMIF(AG41:AG46,"&lt;&gt;NOR",G41:G46)</f>
        <v>0</v>
      </c>
      <c r="H40" s="236"/>
      <c r="I40" s="236">
        <f>SUM(I41:I46)</f>
        <v>0</v>
      </c>
      <c r="J40" s="236"/>
      <c r="K40" s="236">
        <f>SUM(K41:K46)</f>
        <v>0</v>
      </c>
      <c r="L40" s="236"/>
      <c r="M40" s="236">
        <f>SUM(M41:M46)</f>
        <v>0</v>
      </c>
      <c r="N40" s="235"/>
      <c r="O40" s="235">
        <f>SUM(O41:O46)</f>
        <v>1.2999999999999998</v>
      </c>
      <c r="P40" s="235"/>
      <c r="Q40" s="235">
        <f>SUM(Q41:Q46)</f>
        <v>0</v>
      </c>
      <c r="R40" s="236"/>
      <c r="S40" s="236"/>
      <c r="T40" s="236"/>
      <c r="U40" s="236"/>
      <c r="V40" s="236">
        <f>SUM(V41:V46)</f>
        <v>24.58</v>
      </c>
      <c r="W40" s="236"/>
      <c r="X40" s="236"/>
      <c r="Y40" s="236"/>
      <c r="AG40" t="s">
        <v>118</v>
      </c>
    </row>
    <row r="41" spans="1:60" ht="22.5" outlineLevel="1" x14ac:dyDescent="0.2">
      <c r="A41" s="244">
        <v>14</v>
      </c>
      <c r="B41" s="245" t="s">
        <v>168</v>
      </c>
      <c r="C41" s="259" t="s">
        <v>169</v>
      </c>
      <c r="D41" s="246" t="s">
        <v>121</v>
      </c>
      <c r="E41" s="247">
        <v>7.56</v>
      </c>
      <c r="F41" s="248"/>
      <c r="G41" s="249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0">
        <v>3.9E-2</v>
      </c>
      <c r="O41" s="230">
        <f>ROUND(E41*N41,2)</f>
        <v>0.28999999999999998</v>
      </c>
      <c r="P41" s="230">
        <v>0</v>
      </c>
      <c r="Q41" s="230">
        <f>ROUND(E41*P41,2)</f>
        <v>0</v>
      </c>
      <c r="R41" s="231"/>
      <c r="S41" s="231" t="s">
        <v>122</v>
      </c>
      <c r="T41" s="231" t="s">
        <v>123</v>
      </c>
      <c r="U41" s="231">
        <v>0.60399999999999998</v>
      </c>
      <c r="V41" s="231">
        <f>ROUND(E41*U41,2)</f>
        <v>4.57</v>
      </c>
      <c r="W41" s="231"/>
      <c r="X41" s="231" t="s">
        <v>124</v>
      </c>
      <c r="Y41" s="231" t="s">
        <v>125</v>
      </c>
      <c r="Z41" s="211"/>
      <c r="AA41" s="211"/>
      <c r="AB41" s="211"/>
      <c r="AC41" s="211"/>
      <c r="AD41" s="211"/>
      <c r="AE41" s="211"/>
      <c r="AF41" s="211"/>
      <c r="AG41" s="211" t="s">
        <v>126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2" x14ac:dyDescent="0.2">
      <c r="A42" s="228"/>
      <c r="B42" s="229"/>
      <c r="C42" s="260" t="s">
        <v>282</v>
      </c>
      <c r="D42" s="233"/>
      <c r="E42" s="234">
        <v>7.56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31"/>
      <c r="Z42" s="211"/>
      <c r="AA42" s="211"/>
      <c r="AB42" s="211"/>
      <c r="AC42" s="211"/>
      <c r="AD42" s="211"/>
      <c r="AE42" s="211"/>
      <c r="AF42" s="211"/>
      <c r="AG42" s="211" t="s">
        <v>128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4">
        <v>15</v>
      </c>
      <c r="B43" s="245" t="s">
        <v>171</v>
      </c>
      <c r="C43" s="259" t="s">
        <v>172</v>
      </c>
      <c r="D43" s="246" t="s">
        <v>121</v>
      </c>
      <c r="E43" s="247">
        <v>27.86</v>
      </c>
      <c r="F43" s="248"/>
      <c r="G43" s="249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6.5100000000000002E-3</v>
      </c>
      <c r="O43" s="230">
        <f>ROUND(E43*N43,2)</f>
        <v>0.18</v>
      </c>
      <c r="P43" s="230">
        <v>0</v>
      </c>
      <c r="Q43" s="230">
        <f>ROUND(E43*P43,2)</f>
        <v>0</v>
      </c>
      <c r="R43" s="231"/>
      <c r="S43" s="231" t="s">
        <v>122</v>
      </c>
      <c r="T43" s="231" t="s">
        <v>123</v>
      </c>
      <c r="U43" s="231">
        <v>0.255</v>
      </c>
      <c r="V43" s="231">
        <f>ROUND(E43*U43,2)</f>
        <v>7.1</v>
      </c>
      <c r="W43" s="231"/>
      <c r="X43" s="231" t="s">
        <v>124</v>
      </c>
      <c r="Y43" s="231" t="s">
        <v>125</v>
      </c>
      <c r="Z43" s="211"/>
      <c r="AA43" s="211"/>
      <c r="AB43" s="211"/>
      <c r="AC43" s="211"/>
      <c r="AD43" s="211"/>
      <c r="AE43" s="211"/>
      <c r="AF43" s="211"/>
      <c r="AG43" s="211" t="s">
        <v>126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2" x14ac:dyDescent="0.2">
      <c r="A44" s="228"/>
      <c r="B44" s="229"/>
      <c r="C44" s="260" t="s">
        <v>283</v>
      </c>
      <c r="D44" s="233"/>
      <c r="E44" s="234">
        <v>27.86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31"/>
      <c r="Z44" s="211"/>
      <c r="AA44" s="211"/>
      <c r="AB44" s="211"/>
      <c r="AC44" s="211"/>
      <c r="AD44" s="211"/>
      <c r="AE44" s="211"/>
      <c r="AF44" s="211"/>
      <c r="AG44" s="211" t="s">
        <v>128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4">
        <v>16</v>
      </c>
      <c r="B45" s="245" t="s">
        <v>174</v>
      </c>
      <c r="C45" s="259" t="s">
        <v>175</v>
      </c>
      <c r="D45" s="246" t="s">
        <v>121</v>
      </c>
      <c r="E45" s="247">
        <v>21.38</v>
      </c>
      <c r="F45" s="248"/>
      <c r="G45" s="249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3.9E-2</v>
      </c>
      <c r="O45" s="230">
        <f>ROUND(E45*N45,2)</f>
        <v>0.83</v>
      </c>
      <c r="P45" s="230">
        <v>0</v>
      </c>
      <c r="Q45" s="230">
        <f>ROUND(E45*P45,2)</f>
        <v>0</v>
      </c>
      <c r="R45" s="231"/>
      <c r="S45" s="231" t="s">
        <v>176</v>
      </c>
      <c r="T45" s="231" t="s">
        <v>123</v>
      </c>
      <c r="U45" s="231">
        <v>0.60399999999999998</v>
      </c>
      <c r="V45" s="231">
        <f>ROUND(E45*U45,2)</f>
        <v>12.91</v>
      </c>
      <c r="W45" s="231"/>
      <c r="X45" s="231" t="s">
        <v>124</v>
      </c>
      <c r="Y45" s="231" t="s">
        <v>125</v>
      </c>
      <c r="Z45" s="211"/>
      <c r="AA45" s="211"/>
      <c r="AB45" s="211"/>
      <c r="AC45" s="211"/>
      <c r="AD45" s="211"/>
      <c r="AE45" s="211"/>
      <c r="AF45" s="211"/>
      <c r="AG45" s="211" t="s">
        <v>126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2" x14ac:dyDescent="0.2">
      <c r="A46" s="228"/>
      <c r="B46" s="229"/>
      <c r="C46" s="260" t="s">
        <v>284</v>
      </c>
      <c r="D46" s="233"/>
      <c r="E46" s="234">
        <v>21.38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31"/>
      <c r="Z46" s="211"/>
      <c r="AA46" s="211"/>
      <c r="AB46" s="211"/>
      <c r="AC46" s="211"/>
      <c r="AD46" s="211"/>
      <c r="AE46" s="211"/>
      <c r="AF46" s="211"/>
      <c r="AG46" s="211" t="s">
        <v>128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x14ac:dyDescent="0.2">
      <c r="A47" s="237" t="s">
        <v>117</v>
      </c>
      <c r="B47" s="238" t="s">
        <v>72</v>
      </c>
      <c r="C47" s="258" t="s">
        <v>73</v>
      </c>
      <c r="D47" s="239"/>
      <c r="E47" s="240"/>
      <c r="F47" s="241"/>
      <c r="G47" s="242">
        <f>SUMIF(AG48:AG55,"&lt;&gt;NOR",G48:G55)</f>
        <v>0</v>
      </c>
      <c r="H47" s="236"/>
      <c r="I47" s="236">
        <f>SUM(I48:I55)</f>
        <v>0</v>
      </c>
      <c r="J47" s="236"/>
      <c r="K47" s="236">
        <f>SUM(K48:K55)</f>
        <v>0</v>
      </c>
      <c r="L47" s="236"/>
      <c r="M47" s="236">
        <f>SUM(M48:M55)</f>
        <v>0</v>
      </c>
      <c r="N47" s="235"/>
      <c r="O47" s="235">
        <f>SUM(O48:O55)</f>
        <v>0.05</v>
      </c>
      <c r="P47" s="235"/>
      <c r="Q47" s="235">
        <f>SUM(Q48:Q55)</f>
        <v>0</v>
      </c>
      <c r="R47" s="236"/>
      <c r="S47" s="236"/>
      <c r="T47" s="236"/>
      <c r="U47" s="236"/>
      <c r="V47" s="236">
        <f>SUM(V48:V55)</f>
        <v>39.76</v>
      </c>
      <c r="W47" s="236"/>
      <c r="X47" s="236"/>
      <c r="Y47" s="236"/>
      <c r="AG47" t="s">
        <v>118</v>
      </c>
    </row>
    <row r="48" spans="1:60" outlineLevel="1" x14ac:dyDescent="0.2">
      <c r="A48" s="244">
        <v>17</v>
      </c>
      <c r="B48" s="245" t="s">
        <v>178</v>
      </c>
      <c r="C48" s="259" t="s">
        <v>179</v>
      </c>
      <c r="D48" s="246" t="s">
        <v>121</v>
      </c>
      <c r="E48" s="247">
        <v>50</v>
      </c>
      <c r="F48" s="248"/>
      <c r="G48" s="249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0">
        <v>4.0000000000000003E-5</v>
      </c>
      <c r="O48" s="230">
        <f>ROUND(E48*N48,2)</f>
        <v>0</v>
      </c>
      <c r="P48" s="230">
        <v>0</v>
      </c>
      <c r="Q48" s="230">
        <f>ROUND(E48*P48,2)</f>
        <v>0</v>
      </c>
      <c r="R48" s="231"/>
      <c r="S48" s="231" t="s">
        <v>122</v>
      </c>
      <c r="T48" s="231" t="s">
        <v>123</v>
      </c>
      <c r="U48" s="231">
        <v>7.8E-2</v>
      </c>
      <c r="V48" s="231">
        <f>ROUND(E48*U48,2)</f>
        <v>3.9</v>
      </c>
      <c r="W48" s="231"/>
      <c r="X48" s="231" t="s">
        <v>124</v>
      </c>
      <c r="Y48" s="231" t="s">
        <v>125</v>
      </c>
      <c r="Z48" s="211"/>
      <c r="AA48" s="211"/>
      <c r="AB48" s="211"/>
      <c r="AC48" s="211"/>
      <c r="AD48" s="211"/>
      <c r="AE48" s="211"/>
      <c r="AF48" s="211"/>
      <c r="AG48" s="211" t="s">
        <v>126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2" x14ac:dyDescent="0.2">
      <c r="A49" s="228"/>
      <c r="B49" s="229"/>
      <c r="C49" s="260" t="s">
        <v>285</v>
      </c>
      <c r="D49" s="233"/>
      <c r="E49" s="234">
        <v>50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1"/>
      <c r="AA49" s="211"/>
      <c r="AB49" s="211"/>
      <c r="AC49" s="211"/>
      <c r="AD49" s="211"/>
      <c r="AE49" s="211"/>
      <c r="AF49" s="211"/>
      <c r="AG49" s="211" t="s">
        <v>128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4">
        <v>18</v>
      </c>
      <c r="B50" s="245" t="s">
        <v>181</v>
      </c>
      <c r="C50" s="259" t="s">
        <v>182</v>
      </c>
      <c r="D50" s="246" t="s">
        <v>121</v>
      </c>
      <c r="E50" s="247">
        <v>78.2</v>
      </c>
      <c r="F50" s="248"/>
      <c r="G50" s="249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0">
        <v>6.3000000000000003E-4</v>
      </c>
      <c r="O50" s="230">
        <f>ROUND(E50*N50,2)</f>
        <v>0.05</v>
      </c>
      <c r="P50" s="230">
        <v>0</v>
      </c>
      <c r="Q50" s="230">
        <f>ROUND(E50*P50,2)</f>
        <v>0</v>
      </c>
      <c r="R50" s="231"/>
      <c r="S50" s="231" t="s">
        <v>122</v>
      </c>
      <c r="T50" s="231" t="s">
        <v>123</v>
      </c>
      <c r="U50" s="231">
        <v>0.23</v>
      </c>
      <c r="V50" s="231">
        <f>ROUND(E50*U50,2)</f>
        <v>17.989999999999998</v>
      </c>
      <c r="W50" s="231"/>
      <c r="X50" s="231" t="s">
        <v>124</v>
      </c>
      <c r="Y50" s="231" t="s">
        <v>125</v>
      </c>
      <c r="Z50" s="211"/>
      <c r="AA50" s="211"/>
      <c r="AB50" s="211"/>
      <c r="AC50" s="211"/>
      <c r="AD50" s="211"/>
      <c r="AE50" s="211"/>
      <c r="AF50" s="211"/>
      <c r="AG50" s="211" t="s">
        <v>126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2" x14ac:dyDescent="0.2">
      <c r="A51" s="228"/>
      <c r="B51" s="229"/>
      <c r="C51" s="261" t="s">
        <v>183</v>
      </c>
      <c r="D51" s="250"/>
      <c r="E51" s="250"/>
      <c r="F51" s="250"/>
      <c r="G51" s="250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31"/>
      <c r="Z51" s="211"/>
      <c r="AA51" s="211"/>
      <c r="AB51" s="211"/>
      <c r="AC51" s="211"/>
      <c r="AD51" s="211"/>
      <c r="AE51" s="211"/>
      <c r="AF51" s="211"/>
      <c r="AG51" s="211" t="s">
        <v>184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2" x14ac:dyDescent="0.2">
      <c r="A52" s="228"/>
      <c r="B52" s="229"/>
      <c r="C52" s="260" t="s">
        <v>286</v>
      </c>
      <c r="D52" s="233"/>
      <c r="E52" s="234">
        <v>78.2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1"/>
      <c r="AA52" s="211"/>
      <c r="AB52" s="211"/>
      <c r="AC52" s="211"/>
      <c r="AD52" s="211"/>
      <c r="AE52" s="211"/>
      <c r="AF52" s="211"/>
      <c r="AG52" s="211" t="s">
        <v>128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4">
        <v>19</v>
      </c>
      <c r="B53" s="245" t="s">
        <v>186</v>
      </c>
      <c r="C53" s="259" t="s">
        <v>187</v>
      </c>
      <c r="D53" s="246" t="s">
        <v>121</v>
      </c>
      <c r="E53" s="247">
        <v>7.56</v>
      </c>
      <c r="F53" s="248"/>
      <c r="G53" s="249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1"/>
      <c r="S53" s="231" t="s">
        <v>122</v>
      </c>
      <c r="T53" s="231" t="s">
        <v>123</v>
      </c>
      <c r="U53" s="231">
        <v>0.38</v>
      </c>
      <c r="V53" s="231">
        <f>ROUND(E53*U53,2)</f>
        <v>2.87</v>
      </c>
      <c r="W53" s="231"/>
      <c r="X53" s="231" t="s">
        <v>124</v>
      </c>
      <c r="Y53" s="231" t="s">
        <v>125</v>
      </c>
      <c r="Z53" s="211"/>
      <c r="AA53" s="211"/>
      <c r="AB53" s="211"/>
      <c r="AC53" s="211"/>
      <c r="AD53" s="211"/>
      <c r="AE53" s="211"/>
      <c r="AF53" s="211"/>
      <c r="AG53" s="211" t="s">
        <v>126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2" x14ac:dyDescent="0.2">
      <c r="A54" s="228"/>
      <c r="B54" s="229"/>
      <c r="C54" s="260" t="s">
        <v>275</v>
      </c>
      <c r="D54" s="233"/>
      <c r="E54" s="234">
        <v>7.56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31"/>
      <c r="Z54" s="211"/>
      <c r="AA54" s="211"/>
      <c r="AB54" s="211"/>
      <c r="AC54" s="211"/>
      <c r="AD54" s="211"/>
      <c r="AE54" s="211"/>
      <c r="AF54" s="211"/>
      <c r="AG54" s="211" t="s">
        <v>128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51">
        <v>20</v>
      </c>
      <c r="B55" s="252" t="s">
        <v>192</v>
      </c>
      <c r="C55" s="262" t="s">
        <v>193</v>
      </c>
      <c r="D55" s="253" t="s">
        <v>194</v>
      </c>
      <c r="E55" s="254">
        <v>15</v>
      </c>
      <c r="F55" s="255"/>
      <c r="G55" s="256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1" t="s">
        <v>195</v>
      </c>
      <c r="S55" s="231" t="s">
        <v>122</v>
      </c>
      <c r="T55" s="231" t="s">
        <v>123</v>
      </c>
      <c r="U55" s="231">
        <v>1</v>
      </c>
      <c r="V55" s="231">
        <f>ROUND(E55*U55,2)</f>
        <v>15</v>
      </c>
      <c r="W55" s="231"/>
      <c r="X55" s="231" t="s">
        <v>196</v>
      </c>
      <c r="Y55" s="231" t="s">
        <v>125</v>
      </c>
      <c r="Z55" s="211"/>
      <c r="AA55" s="211"/>
      <c r="AB55" s="211"/>
      <c r="AC55" s="211"/>
      <c r="AD55" s="211"/>
      <c r="AE55" s="211"/>
      <c r="AF55" s="211"/>
      <c r="AG55" s="211" t="s">
        <v>197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x14ac:dyDescent="0.2">
      <c r="A56" s="237" t="s">
        <v>117</v>
      </c>
      <c r="B56" s="238" t="s">
        <v>74</v>
      </c>
      <c r="C56" s="258" t="s">
        <v>75</v>
      </c>
      <c r="D56" s="239"/>
      <c r="E56" s="240"/>
      <c r="F56" s="241"/>
      <c r="G56" s="242">
        <f>SUMIF(AG57:AG58,"&lt;&gt;NOR",G57:G58)</f>
        <v>0</v>
      </c>
      <c r="H56" s="236"/>
      <c r="I56" s="236">
        <f>SUM(I57:I58)</f>
        <v>0</v>
      </c>
      <c r="J56" s="236"/>
      <c r="K56" s="236">
        <f>SUM(K57:K58)</f>
        <v>0</v>
      </c>
      <c r="L56" s="236"/>
      <c r="M56" s="236">
        <f>SUM(M57:M58)</f>
        <v>0</v>
      </c>
      <c r="N56" s="235"/>
      <c r="O56" s="235">
        <f>SUM(O57:O58)</f>
        <v>0.22</v>
      </c>
      <c r="P56" s="235"/>
      <c r="Q56" s="235">
        <f>SUM(Q57:Q58)</f>
        <v>0</v>
      </c>
      <c r="R56" s="236"/>
      <c r="S56" s="236"/>
      <c r="T56" s="236"/>
      <c r="U56" s="236"/>
      <c r="V56" s="236">
        <f>SUM(V57:V58)</f>
        <v>9.83</v>
      </c>
      <c r="W56" s="236"/>
      <c r="X56" s="236"/>
      <c r="Y56" s="236"/>
      <c r="AG56" t="s">
        <v>118</v>
      </c>
    </row>
    <row r="57" spans="1:60" outlineLevel="1" x14ac:dyDescent="0.2">
      <c r="A57" s="244">
        <v>21</v>
      </c>
      <c r="B57" s="245" t="s">
        <v>287</v>
      </c>
      <c r="C57" s="259" t="s">
        <v>288</v>
      </c>
      <c r="D57" s="246" t="s">
        <v>121</v>
      </c>
      <c r="E57" s="247">
        <v>37.799999999999997</v>
      </c>
      <c r="F57" s="248"/>
      <c r="G57" s="249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0">
        <v>5.9199999999999999E-3</v>
      </c>
      <c r="O57" s="230">
        <f>ROUND(E57*N57,2)</f>
        <v>0.22</v>
      </c>
      <c r="P57" s="230">
        <v>0</v>
      </c>
      <c r="Q57" s="230">
        <f>ROUND(E57*P57,2)</f>
        <v>0</v>
      </c>
      <c r="R57" s="231"/>
      <c r="S57" s="231" t="s">
        <v>122</v>
      </c>
      <c r="T57" s="231" t="s">
        <v>123</v>
      </c>
      <c r="U57" s="231">
        <v>0.26</v>
      </c>
      <c r="V57" s="231">
        <f>ROUND(E57*U57,2)</f>
        <v>9.83</v>
      </c>
      <c r="W57" s="231"/>
      <c r="X57" s="231" t="s">
        <v>124</v>
      </c>
      <c r="Y57" s="231" t="s">
        <v>125</v>
      </c>
      <c r="Z57" s="211"/>
      <c r="AA57" s="211"/>
      <c r="AB57" s="211"/>
      <c r="AC57" s="211"/>
      <c r="AD57" s="211"/>
      <c r="AE57" s="211"/>
      <c r="AF57" s="211"/>
      <c r="AG57" s="211" t="s">
        <v>126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2" x14ac:dyDescent="0.2">
      <c r="A58" s="228"/>
      <c r="B58" s="229"/>
      <c r="C58" s="260" t="s">
        <v>289</v>
      </c>
      <c r="D58" s="233"/>
      <c r="E58" s="234">
        <v>37.799999999999997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1"/>
      <c r="AA58" s="211"/>
      <c r="AB58" s="211"/>
      <c r="AC58" s="211"/>
      <c r="AD58" s="211"/>
      <c r="AE58" s="211"/>
      <c r="AF58" s="211"/>
      <c r="AG58" s="211" t="s">
        <v>128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5.5" x14ac:dyDescent="0.2">
      <c r="A59" s="237" t="s">
        <v>117</v>
      </c>
      <c r="B59" s="238" t="s">
        <v>76</v>
      </c>
      <c r="C59" s="258" t="s">
        <v>77</v>
      </c>
      <c r="D59" s="239"/>
      <c r="E59" s="240"/>
      <c r="F59" s="241"/>
      <c r="G59" s="242">
        <f>SUMIF(AG60:AG65,"&lt;&gt;NOR",G60:G65)</f>
        <v>0</v>
      </c>
      <c r="H59" s="236"/>
      <c r="I59" s="236">
        <f>SUM(I60:I65)</f>
        <v>0</v>
      </c>
      <c r="J59" s="236"/>
      <c r="K59" s="236">
        <f>SUM(K60:K65)</f>
        <v>0</v>
      </c>
      <c r="L59" s="236"/>
      <c r="M59" s="236">
        <f>SUM(M60:M65)</f>
        <v>0</v>
      </c>
      <c r="N59" s="235"/>
      <c r="O59" s="235">
        <f>SUM(O60:O65)</f>
        <v>0</v>
      </c>
      <c r="P59" s="235"/>
      <c r="Q59" s="235">
        <f>SUM(Q60:Q65)</f>
        <v>0</v>
      </c>
      <c r="R59" s="236"/>
      <c r="S59" s="236"/>
      <c r="T59" s="236"/>
      <c r="U59" s="236"/>
      <c r="V59" s="236">
        <f>SUM(V60:V65)</f>
        <v>30.17</v>
      </c>
      <c r="W59" s="236"/>
      <c r="X59" s="236"/>
      <c r="Y59" s="236"/>
      <c r="AG59" t="s">
        <v>118</v>
      </c>
    </row>
    <row r="60" spans="1:60" outlineLevel="1" x14ac:dyDescent="0.2">
      <c r="A60" s="244">
        <v>22</v>
      </c>
      <c r="B60" s="245" t="s">
        <v>201</v>
      </c>
      <c r="C60" s="259" t="s">
        <v>202</v>
      </c>
      <c r="D60" s="246" t="s">
        <v>121</v>
      </c>
      <c r="E60" s="247">
        <v>90</v>
      </c>
      <c r="F60" s="248"/>
      <c r="G60" s="249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1"/>
      <c r="S60" s="231" t="s">
        <v>122</v>
      </c>
      <c r="T60" s="231" t="s">
        <v>123</v>
      </c>
      <c r="U60" s="231">
        <v>0.13900000000000001</v>
      </c>
      <c r="V60" s="231">
        <f>ROUND(E60*U60,2)</f>
        <v>12.51</v>
      </c>
      <c r="W60" s="231"/>
      <c r="X60" s="231" t="s">
        <v>124</v>
      </c>
      <c r="Y60" s="231" t="s">
        <v>125</v>
      </c>
      <c r="Z60" s="211"/>
      <c r="AA60" s="211"/>
      <c r="AB60" s="211"/>
      <c r="AC60" s="211"/>
      <c r="AD60" s="211"/>
      <c r="AE60" s="211"/>
      <c r="AF60" s="211"/>
      <c r="AG60" s="211" t="s">
        <v>126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2" x14ac:dyDescent="0.2">
      <c r="A61" s="228"/>
      <c r="B61" s="229"/>
      <c r="C61" s="260" t="s">
        <v>290</v>
      </c>
      <c r="D61" s="233"/>
      <c r="E61" s="234">
        <v>90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1"/>
      <c r="AA61" s="211"/>
      <c r="AB61" s="211"/>
      <c r="AC61" s="211"/>
      <c r="AD61" s="211"/>
      <c r="AE61" s="211"/>
      <c r="AF61" s="211"/>
      <c r="AG61" s="211" t="s">
        <v>128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4">
        <v>23</v>
      </c>
      <c r="B62" s="245" t="s">
        <v>204</v>
      </c>
      <c r="C62" s="259" t="s">
        <v>205</v>
      </c>
      <c r="D62" s="246" t="s">
        <v>121</v>
      </c>
      <c r="E62" s="247">
        <v>32</v>
      </c>
      <c r="F62" s="248"/>
      <c r="G62" s="249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21</v>
      </c>
      <c r="M62" s="231">
        <f>G62*(1+L62/100)</f>
        <v>0</v>
      </c>
      <c r="N62" s="230">
        <v>1.0000000000000001E-5</v>
      </c>
      <c r="O62" s="230">
        <f>ROUND(E62*N62,2)</f>
        <v>0</v>
      </c>
      <c r="P62" s="230">
        <v>0</v>
      </c>
      <c r="Q62" s="230">
        <f>ROUND(E62*P62,2)</f>
        <v>0</v>
      </c>
      <c r="R62" s="231"/>
      <c r="S62" s="231" t="s">
        <v>122</v>
      </c>
      <c r="T62" s="231" t="s">
        <v>123</v>
      </c>
      <c r="U62" s="231">
        <v>0.13</v>
      </c>
      <c r="V62" s="231">
        <f>ROUND(E62*U62,2)</f>
        <v>4.16</v>
      </c>
      <c r="W62" s="231"/>
      <c r="X62" s="231" t="s">
        <v>124</v>
      </c>
      <c r="Y62" s="231" t="s">
        <v>125</v>
      </c>
      <c r="Z62" s="211"/>
      <c r="AA62" s="211"/>
      <c r="AB62" s="211"/>
      <c r="AC62" s="211"/>
      <c r="AD62" s="211"/>
      <c r="AE62" s="211"/>
      <c r="AF62" s="211"/>
      <c r="AG62" s="211" t="s">
        <v>126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2" x14ac:dyDescent="0.2">
      <c r="A63" s="228"/>
      <c r="B63" s="229"/>
      <c r="C63" s="260" t="s">
        <v>291</v>
      </c>
      <c r="D63" s="233"/>
      <c r="E63" s="234">
        <v>32</v>
      </c>
      <c r="F63" s="231"/>
      <c r="G63" s="231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31"/>
      <c r="Z63" s="211"/>
      <c r="AA63" s="211"/>
      <c r="AB63" s="211"/>
      <c r="AC63" s="211"/>
      <c r="AD63" s="211"/>
      <c r="AE63" s="211"/>
      <c r="AF63" s="211"/>
      <c r="AG63" s="211" t="s">
        <v>128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44">
        <v>24</v>
      </c>
      <c r="B64" s="245" t="s">
        <v>207</v>
      </c>
      <c r="C64" s="259" t="s">
        <v>208</v>
      </c>
      <c r="D64" s="246" t="s">
        <v>121</v>
      </c>
      <c r="E64" s="247">
        <v>900</v>
      </c>
      <c r="F64" s="248"/>
      <c r="G64" s="249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1"/>
      <c r="S64" s="231" t="s">
        <v>122</v>
      </c>
      <c r="T64" s="231" t="s">
        <v>123</v>
      </c>
      <c r="U64" s="231">
        <v>1.4999999999999999E-2</v>
      </c>
      <c r="V64" s="231">
        <f>ROUND(E64*U64,2)</f>
        <v>13.5</v>
      </c>
      <c r="W64" s="231"/>
      <c r="X64" s="231" t="s">
        <v>124</v>
      </c>
      <c r="Y64" s="231" t="s">
        <v>125</v>
      </c>
      <c r="Z64" s="211"/>
      <c r="AA64" s="211"/>
      <c r="AB64" s="211"/>
      <c r="AC64" s="211"/>
      <c r="AD64" s="211"/>
      <c r="AE64" s="211"/>
      <c r="AF64" s="211"/>
      <c r="AG64" s="211" t="s">
        <v>126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2" x14ac:dyDescent="0.2">
      <c r="A65" s="228"/>
      <c r="B65" s="229"/>
      <c r="C65" s="260" t="s">
        <v>292</v>
      </c>
      <c r="D65" s="233"/>
      <c r="E65" s="234">
        <v>900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31"/>
      <c r="Z65" s="211"/>
      <c r="AA65" s="211"/>
      <c r="AB65" s="211"/>
      <c r="AC65" s="211"/>
      <c r="AD65" s="211"/>
      <c r="AE65" s="211"/>
      <c r="AF65" s="211"/>
      <c r="AG65" s="211" t="s">
        <v>128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">
      <c r="A66" s="237" t="s">
        <v>117</v>
      </c>
      <c r="B66" s="238" t="s">
        <v>78</v>
      </c>
      <c r="C66" s="258" t="s">
        <v>79</v>
      </c>
      <c r="D66" s="239"/>
      <c r="E66" s="240"/>
      <c r="F66" s="241"/>
      <c r="G66" s="242">
        <f>SUMIF(AG67:AG73,"&lt;&gt;NOR",G67:G73)</f>
        <v>0</v>
      </c>
      <c r="H66" s="236"/>
      <c r="I66" s="236">
        <f>SUM(I67:I73)</f>
        <v>0</v>
      </c>
      <c r="J66" s="236"/>
      <c r="K66" s="236">
        <f>SUM(K67:K73)</f>
        <v>0</v>
      </c>
      <c r="L66" s="236"/>
      <c r="M66" s="236">
        <f>SUM(M67:M73)</f>
        <v>0</v>
      </c>
      <c r="N66" s="235"/>
      <c r="O66" s="235">
        <f>SUM(O67:O73)</f>
        <v>0</v>
      </c>
      <c r="P66" s="235"/>
      <c r="Q66" s="235">
        <f>SUM(Q67:Q73)</f>
        <v>2.36</v>
      </c>
      <c r="R66" s="236"/>
      <c r="S66" s="236"/>
      <c r="T66" s="236"/>
      <c r="U66" s="236"/>
      <c r="V66" s="236">
        <f>SUM(V67:V73)</f>
        <v>19.559999999999999</v>
      </c>
      <c r="W66" s="236"/>
      <c r="X66" s="236"/>
      <c r="Y66" s="236"/>
      <c r="AG66" t="s">
        <v>118</v>
      </c>
    </row>
    <row r="67" spans="1:60" outlineLevel="1" x14ac:dyDescent="0.2">
      <c r="A67" s="244">
        <v>25</v>
      </c>
      <c r="B67" s="245" t="s">
        <v>210</v>
      </c>
      <c r="C67" s="259" t="s">
        <v>211</v>
      </c>
      <c r="D67" s="246" t="s">
        <v>121</v>
      </c>
      <c r="E67" s="247">
        <v>32.39</v>
      </c>
      <c r="F67" s="248"/>
      <c r="G67" s="249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0">
        <v>0</v>
      </c>
      <c r="O67" s="230">
        <f>ROUND(E67*N67,2)</f>
        <v>0</v>
      </c>
      <c r="P67" s="230">
        <v>5.8999999999999997E-2</v>
      </c>
      <c r="Q67" s="230">
        <f>ROUND(E67*P67,2)</f>
        <v>1.91</v>
      </c>
      <c r="R67" s="231"/>
      <c r="S67" s="231" t="s">
        <v>122</v>
      </c>
      <c r="T67" s="231" t="s">
        <v>123</v>
      </c>
      <c r="U67" s="231">
        <v>0.2</v>
      </c>
      <c r="V67" s="231">
        <f>ROUND(E67*U67,2)</f>
        <v>6.48</v>
      </c>
      <c r="W67" s="231"/>
      <c r="X67" s="231" t="s">
        <v>124</v>
      </c>
      <c r="Y67" s="231" t="s">
        <v>125</v>
      </c>
      <c r="Z67" s="211"/>
      <c r="AA67" s="211"/>
      <c r="AB67" s="211"/>
      <c r="AC67" s="211"/>
      <c r="AD67" s="211"/>
      <c r="AE67" s="211"/>
      <c r="AF67" s="211"/>
      <c r="AG67" s="211" t="s">
        <v>126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2" x14ac:dyDescent="0.2">
      <c r="A68" s="228"/>
      <c r="B68" s="229"/>
      <c r="C68" s="260" t="s">
        <v>293</v>
      </c>
      <c r="D68" s="233"/>
      <c r="E68" s="234">
        <v>29.16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1"/>
      <c r="AA68" s="211"/>
      <c r="AB68" s="211"/>
      <c r="AC68" s="211"/>
      <c r="AD68" s="211"/>
      <c r="AE68" s="211"/>
      <c r="AF68" s="211"/>
      <c r="AG68" s="211" t="s">
        <v>128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3" x14ac:dyDescent="0.2">
      <c r="A69" s="228"/>
      <c r="B69" s="229"/>
      <c r="C69" s="260" t="s">
        <v>294</v>
      </c>
      <c r="D69" s="233"/>
      <c r="E69" s="234">
        <v>3.23</v>
      </c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31"/>
      <c r="Z69" s="211"/>
      <c r="AA69" s="211"/>
      <c r="AB69" s="211"/>
      <c r="AC69" s="211"/>
      <c r="AD69" s="211"/>
      <c r="AE69" s="211"/>
      <c r="AF69" s="211"/>
      <c r="AG69" s="211" t="s">
        <v>128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4">
        <v>26</v>
      </c>
      <c r="B70" s="245" t="s">
        <v>214</v>
      </c>
      <c r="C70" s="259" t="s">
        <v>215</v>
      </c>
      <c r="D70" s="246" t="s">
        <v>121</v>
      </c>
      <c r="E70" s="247">
        <v>32.39</v>
      </c>
      <c r="F70" s="248"/>
      <c r="G70" s="249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21</v>
      </c>
      <c r="M70" s="231">
        <f>G70*(1+L70/100)</f>
        <v>0</v>
      </c>
      <c r="N70" s="230">
        <v>0</v>
      </c>
      <c r="O70" s="230">
        <f>ROUND(E70*N70,2)</f>
        <v>0</v>
      </c>
      <c r="P70" s="230">
        <v>1.4E-2</v>
      </c>
      <c r="Q70" s="230">
        <f>ROUND(E70*P70,2)</f>
        <v>0.45</v>
      </c>
      <c r="R70" s="231"/>
      <c r="S70" s="231" t="s">
        <v>122</v>
      </c>
      <c r="T70" s="231" t="s">
        <v>123</v>
      </c>
      <c r="U70" s="231">
        <v>0.22</v>
      </c>
      <c r="V70" s="231">
        <f>ROUND(E70*U70,2)</f>
        <v>7.13</v>
      </c>
      <c r="W70" s="231"/>
      <c r="X70" s="231" t="s">
        <v>124</v>
      </c>
      <c r="Y70" s="231" t="s">
        <v>125</v>
      </c>
      <c r="Z70" s="211"/>
      <c r="AA70" s="211"/>
      <c r="AB70" s="211"/>
      <c r="AC70" s="211"/>
      <c r="AD70" s="211"/>
      <c r="AE70" s="211"/>
      <c r="AF70" s="211"/>
      <c r="AG70" s="211" t="s">
        <v>126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2" x14ac:dyDescent="0.2">
      <c r="A71" s="228"/>
      <c r="B71" s="229"/>
      <c r="C71" s="260" t="s">
        <v>273</v>
      </c>
      <c r="D71" s="233"/>
      <c r="E71" s="234">
        <v>32.39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31"/>
      <c r="Z71" s="211"/>
      <c r="AA71" s="211"/>
      <c r="AB71" s="211"/>
      <c r="AC71" s="211"/>
      <c r="AD71" s="211"/>
      <c r="AE71" s="211"/>
      <c r="AF71" s="211"/>
      <c r="AG71" s="211" t="s">
        <v>128</v>
      </c>
      <c r="AH71" s="211">
        <v>5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4">
        <v>27</v>
      </c>
      <c r="B72" s="245" t="s">
        <v>216</v>
      </c>
      <c r="C72" s="259" t="s">
        <v>217</v>
      </c>
      <c r="D72" s="246" t="s">
        <v>121</v>
      </c>
      <c r="E72" s="247">
        <v>25.2</v>
      </c>
      <c r="F72" s="248"/>
      <c r="G72" s="249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21</v>
      </c>
      <c r="M72" s="231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1"/>
      <c r="S72" s="231" t="s">
        <v>122</v>
      </c>
      <c r="T72" s="231" t="s">
        <v>123</v>
      </c>
      <c r="U72" s="231">
        <v>0.23599999999999999</v>
      </c>
      <c r="V72" s="231">
        <f>ROUND(E72*U72,2)</f>
        <v>5.95</v>
      </c>
      <c r="W72" s="231"/>
      <c r="X72" s="231" t="s">
        <v>124</v>
      </c>
      <c r="Y72" s="231" t="s">
        <v>125</v>
      </c>
      <c r="Z72" s="211"/>
      <c r="AA72" s="211"/>
      <c r="AB72" s="211"/>
      <c r="AC72" s="211"/>
      <c r="AD72" s="211"/>
      <c r="AE72" s="211"/>
      <c r="AF72" s="211"/>
      <c r="AG72" s="211" t="s">
        <v>126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2" x14ac:dyDescent="0.2">
      <c r="A73" s="228"/>
      <c r="B73" s="229"/>
      <c r="C73" s="260" t="s">
        <v>270</v>
      </c>
      <c r="D73" s="233"/>
      <c r="E73" s="234">
        <v>25.2</v>
      </c>
      <c r="F73" s="231"/>
      <c r="G73" s="231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31"/>
      <c r="Z73" s="211"/>
      <c r="AA73" s="211"/>
      <c r="AB73" s="211"/>
      <c r="AC73" s="211"/>
      <c r="AD73" s="211"/>
      <c r="AE73" s="211"/>
      <c r="AF73" s="211"/>
      <c r="AG73" s="211" t="s">
        <v>128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x14ac:dyDescent="0.2">
      <c r="A74" s="237" t="s">
        <v>117</v>
      </c>
      <c r="B74" s="238" t="s">
        <v>80</v>
      </c>
      <c r="C74" s="258" t="s">
        <v>81</v>
      </c>
      <c r="D74" s="239"/>
      <c r="E74" s="240"/>
      <c r="F74" s="241"/>
      <c r="G74" s="242">
        <f>SUMIF(AG75:AG75,"&lt;&gt;NOR",G75:G75)</f>
        <v>0</v>
      </c>
      <c r="H74" s="236"/>
      <c r="I74" s="236">
        <f>SUM(I75:I75)</f>
        <v>0</v>
      </c>
      <c r="J74" s="236"/>
      <c r="K74" s="236">
        <f>SUM(K75:K75)</f>
        <v>0</v>
      </c>
      <c r="L74" s="236"/>
      <c r="M74" s="236">
        <f>SUM(M75:M75)</f>
        <v>0</v>
      </c>
      <c r="N74" s="235"/>
      <c r="O74" s="235">
        <f>SUM(O75:O75)</f>
        <v>0</v>
      </c>
      <c r="P74" s="235"/>
      <c r="Q74" s="235">
        <f>SUM(Q75:Q75)</f>
        <v>0</v>
      </c>
      <c r="R74" s="236"/>
      <c r="S74" s="236"/>
      <c r="T74" s="236"/>
      <c r="U74" s="236"/>
      <c r="V74" s="236">
        <f>SUM(V75:V75)</f>
        <v>18.989999999999998</v>
      </c>
      <c r="W74" s="236"/>
      <c r="X74" s="236"/>
      <c r="Y74" s="236"/>
      <c r="AG74" t="s">
        <v>118</v>
      </c>
    </row>
    <row r="75" spans="1:60" outlineLevel="1" x14ac:dyDescent="0.2">
      <c r="A75" s="251">
        <v>28</v>
      </c>
      <c r="B75" s="252" t="s">
        <v>218</v>
      </c>
      <c r="C75" s="262" t="s">
        <v>219</v>
      </c>
      <c r="D75" s="253" t="s">
        <v>220</v>
      </c>
      <c r="E75" s="254">
        <v>20.237629999999999</v>
      </c>
      <c r="F75" s="255"/>
      <c r="G75" s="256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1"/>
      <c r="S75" s="231" t="s">
        <v>122</v>
      </c>
      <c r="T75" s="231" t="s">
        <v>123</v>
      </c>
      <c r="U75" s="231">
        <v>0.9385</v>
      </c>
      <c r="V75" s="231">
        <f>ROUND(E75*U75,2)</f>
        <v>18.989999999999998</v>
      </c>
      <c r="W75" s="231"/>
      <c r="X75" s="231" t="s">
        <v>221</v>
      </c>
      <c r="Y75" s="231" t="s">
        <v>125</v>
      </c>
      <c r="Z75" s="211"/>
      <c r="AA75" s="211"/>
      <c r="AB75" s="211"/>
      <c r="AC75" s="211"/>
      <c r="AD75" s="211"/>
      <c r="AE75" s="211"/>
      <c r="AF75" s="211"/>
      <c r="AG75" s="211" t="s">
        <v>222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x14ac:dyDescent="0.2">
      <c r="A76" s="237" t="s">
        <v>117</v>
      </c>
      <c r="B76" s="238" t="s">
        <v>82</v>
      </c>
      <c r="C76" s="258" t="s">
        <v>83</v>
      </c>
      <c r="D76" s="239"/>
      <c r="E76" s="240"/>
      <c r="F76" s="241"/>
      <c r="G76" s="242">
        <f>SUMIF(AG77:AG80,"&lt;&gt;NOR",G77:G80)</f>
        <v>0</v>
      </c>
      <c r="H76" s="236"/>
      <c r="I76" s="236">
        <f>SUM(I77:I80)</f>
        <v>0</v>
      </c>
      <c r="J76" s="236"/>
      <c r="K76" s="236">
        <f>SUM(K77:K80)</f>
        <v>0</v>
      </c>
      <c r="L76" s="236"/>
      <c r="M76" s="236">
        <f>SUM(M77:M80)</f>
        <v>0</v>
      </c>
      <c r="N76" s="235"/>
      <c r="O76" s="235">
        <f>SUM(O77:O80)</f>
        <v>0.52</v>
      </c>
      <c r="P76" s="235"/>
      <c r="Q76" s="235">
        <f>SUM(Q77:Q80)</f>
        <v>0</v>
      </c>
      <c r="R76" s="236"/>
      <c r="S76" s="236"/>
      <c r="T76" s="236"/>
      <c r="U76" s="236"/>
      <c r="V76" s="236">
        <f>SUM(V77:V80)</f>
        <v>9.9700000000000006</v>
      </c>
      <c r="W76" s="236"/>
      <c r="X76" s="236"/>
      <c r="Y76" s="236"/>
      <c r="AG76" t="s">
        <v>118</v>
      </c>
    </row>
    <row r="77" spans="1:60" outlineLevel="1" x14ac:dyDescent="0.2">
      <c r="A77" s="244">
        <v>29</v>
      </c>
      <c r="B77" s="245" t="s">
        <v>223</v>
      </c>
      <c r="C77" s="259" t="s">
        <v>224</v>
      </c>
      <c r="D77" s="246" t="s">
        <v>154</v>
      </c>
      <c r="E77" s="247">
        <v>22.6</v>
      </c>
      <c r="F77" s="248"/>
      <c r="G77" s="249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21</v>
      </c>
      <c r="M77" s="231">
        <f>G77*(1+L77/100)</f>
        <v>0</v>
      </c>
      <c r="N77" s="230">
        <v>1.5970000000000002E-2</v>
      </c>
      <c r="O77" s="230">
        <f>ROUND(E77*N77,2)</f>
        <v>0.36</v>
      </c>
      <c r="P77" s="230">
        <v>0</v>
      </c>
      <c r="Q77" s="230">
        <f>ROUND(E77*P77,2)</f>
        <v>0</v>
      </c>
      <c r="R77" s="231"/>
      <c r="S77" s="231" t="s">
        <v>122</v>
      </c>
      <c r="T77" s="231" t="s">
        <v>123</v>
      </c>
      <c r="U77" s="231">
        <v>0.441</v>
      </c>
      <c r="V77" s="231">
        <f>ROUND(E77*U77,2)</f>
        <v>9.9700000000000006</v>
      </c>
      <c r="W77" s="231"/>
      <c r="X77" s="231" t="s">
        <v>124</v>
      </c>
      <c r="Y77" s="231" t="s">
        <v>125</v>
      </c>
      <c r="Z77" s="211"/>
      <c r="AA77" s="211"/>
      <c r="AB77" s="211"/>
      <c r="AC77" s="211"/>
      <c r="AD77" s="211"/>
      <c r="AE77" s="211"/>
      <c r="AF77" s="211"/>
      <c r="AG77" s="211" t="s">
        <v>126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2" x14ac:dyDescent="0.2">
      <c r="A78" s="228"/>
      <c r="B78" s="229"/>
      <c r="C78" s="260" t="s">
        <v>295</v>
      </c>
      <c r="D78" s="233"/>
      <c r="E78" s="234">
        <v>22.6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31"/>
      <c r="Z78" s="211"/>
      <c r="AA78" s="211"/>
      <c r="AB78" s="211"/>
      <c r="AC78" s="211"/>
      <c r="AD78" s="211"/>
      <c r="AE78" s="211"/>
      <c r="AF78" s="211"/>
      <c r="AG78" s="211" t="s">
        <v>128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4">
        <v>30</v>
      </c>
      <c r="B79" s="245" t="s">
        <v>226</v>
      </c>
      <c r="C79" s="259" t="s">
        <v>227</v>
      </c>
      <c r="D79" s="246" t="s">
        <v>154</v>
      </c>
      <c r="E79" s="247">
        <v>27.12</v>
      </c>
      <c r="F79" s="248"/>
      <c r="G79" s="249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0">
        <v>6.0000000000000001E-3</v>
      </c>
      <c r="O79" s="230">
        <f>ROUND(E79*N79,2)</f>
        <v>0.16</v>
      </c>
      <c r="P79" s="230">
        <v>0</v>
      </c>
      <c r="Q79" s="230">
        <f>ROUND(E79*P79,2)</f>
        <v>0</v>
      </c>
      <c r="R79" s="231" t="s">
        <v>228</v>
      </c>
      <c r="S79" s="231" t="s">
        <v>122</v>
      </c>
      <c r="T79" s="231" t="s">
        <v>123</v>
      </c>
      <c r="U79" s="231">
        <v>0</v>
      </c>
      <c r="V79" s="231">
        <f>ROUND(E79*U79,2)</f>
        <v>0</v>
      </c>
      <c r="W79" s="231"/>
      <c r="X79" s="231" t="s">
        <v>229</v>
      </c>
      <c r="Y79" s="231" t="s">
        <v>125</v>
      </c>
      <c r="Z79" s="211"/>
      <c r="AA79" s="211"/>
      <c r="AB79" s="211"/>
      <c r="AC79" s="211"/>
      <c r="AD79" s="211"/>
      <c r="AE79" s="211"/>
      <c r="AF79" s="211"/>
      <c r="AG79" s="211" t="s">
        <v>230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2" x14ac:dyDescent="0.2">
      <c r="A80" s="228"/>
      <c r="B80" s="229"/>
      <c r="C80" s="260" t="s">
        <v>296</v>
      </c>
      <c r="D80" s="233"/>
      <c r="E80" s="234">
        <v>27.12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1"/>
      <c r="AA80" s="211"/>
      <c r="AB80" s="211"/>
      <c r="AC80" s="211"/>
      <c r="AD80" s="211"/>
      <c r="AE80" s="211"/>
      <c r="AF80" s="211"/>
      <c r="AG80" s="211" t="s">
        <v>128</v>
      </c>
      <c r="AH80" s="211">
        <v>5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x14ac:dyDescent="0.2">
      <c r="A81" s="237" t="s">
        <v>117</v>
      </c>
      <c r="B81" s="238" t="s">
        <v>84</v>
      </c>
      <c r="C81" s="258" t="s">
        <v>85</v>
      </c>
      <c r="D81" s="239"/>
      <c r="E81" s="240"/>
      <c r="F81" s="241"/>
      <c r="G81" s="242">
        <f>SUMIF(AG82:AG83,"&lt;&gt;NOR",G82:G83)</f>
        <v>0</v>
      </c>
      <c r="H81" s="236"/>
      <c r="I81" s="236">
        <f>SUM(I82:I83)</f>
        <v>0</v>
      </c>
      <c r="J81" s="236"/>
      <c r="K81" s="236">
        <f>SUM(K82:K83)</f>
        <v>0</v>
      </c>
      <c r="L81" s="236"/>
      <c r="M81" s="236">
        <f>SUM(M82:M83)</f>
        <v>0</v>
      </c>
      <c r="N81" s="235"/>
      <c r="O81" s="235">
        <f>SUM(O82:O83)</f>
        <v>0</v>
      </c>
      <c r="P81" s="235"/>
      <c r="Q81" s="235">
        <f>SUM(Q82:Q83)</f>
        <v>0</v>
      </c>
      <c r="R81" s="236"/>
      <c r="S81" s="236"/>
      <c r="T81" s="236"/>
      <c r="U81" s="236"/>
      <c r="V81" s="236">
        <f>SUM(V82:V83)</f>
        <v>0</v>
      </c>
      <c r="W81" s="236"/>
      <c r="X81" s="236"/>
      <c r="Y81" s="236"/>
      <c r="AG81" t="s">
        <v>118</v>
      </c>
    </row>
    <row r="82" spans="1:60" ht="22.5" outlineLevel="1" x14ac:dyDescent="0.2">
      <c r="A82" s="251">
        <v>31</v>
      </c>
      <c r="B82" s="252" t="s">
        <v>297</v>
      </c>
      <c r="C82" s="262" t="s">
        <v>298</v>
      </c>
      <c r="D82" s="253" t="s">
        <v>299</v>
      </c>
      <c r="E82" s="254">
        <v>2</v>
      </c>
      <c r="F82" s="255"/>
      <c r="G82" s="256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1"/>
      <c r="S82" s="231" t="s">
        <v>176</v>
      </c>
      <c r="T82" s="231" t="s">
        <v>150</v>
      </c>
      <c r="U82" s="231">
        <v>0</v>
      </c>
      <c r="V82" s="231">
        <f>ROUND(E82*U82,2)</f>
        <v>0</v>
      </c>
      <c r="W82" s="231"/>
      <c r="X82" s="231" t="s">
        <v>124</v>
      </c>
      <c r="Y82" s="231" t="s">
        <v>125</v>
      </c>
      <c r="Z82" s="211"/>
      <c r="AA82" s="211"/>
      <c r="AB82" s="211"/>
      <c r="AC82" s="211"/>
      <c r="AD82" s="211"/>
      <c r="AE82" s="211"/>
      <c r="AF82" s="211"/>
      <c r="AG82" s="211" t="s">
        <v>126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51">
        <v>32</v>
      </c>
      <c r="B83" s="252" t="s">
        <v>300</v>
      </c>
      <c r="C83" s="262" t="s">
        <v>301</v>
      </c>
      <c r="D83" s="253" t="s">
        <v>299</v>
      </c>
      <c r="E83" s="254">
        <v>2</v>
      </c>
      <c r="F83" s="255"/>
      <c r="G83" s="256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21</v>
      </c>
      <c r="M83" s="231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1"/>
      <c r="S83" s="231" t="s">
        <v>176</v>
      </c>
      <c r="T83" s="231" t="s">
        <v>150</v>
      </c>
      <c r="U83" s="231">
        <v>0</v>
      </c>
      <c r="V83" s="231">
        <f>ROUND(E83*U83,2)</f>
        <v>0</v>
      </c>
      <c r="W83" s="231"/>
      <c r="X83" s="231" t="s">
        <v>124</v>
      </c>
      <c r="Y83" s="231" t="s">
        <v>125</v>
      </c>
      <c r="Z83" s="211"/>
      <c r="AA83" s="211"/>
      <c r="AB83" s="211"/>
      <c r="AC83" s="211"/>
      <c r="AD83" s="211"/>
      <c r="AE83" s="211"/>
      <c r="AF83" s="211"/>
      <c r="AG83" s="211" t="s">
        <v>126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">
      <c r="A84" s="237" t="s">
        <v>117</v>
      </c>
      <c r="B84" s="238" t="s">
        <v>86</v>
      </c>
      <c r="C84" s="258" t="s">
        <v>87</v>
      </c>
      <c r="D84" s="239"/>
      <c r="E84" s="240"/>
      <c r="F84" s="241"/>
      <c r="G84" s="242">
        <f>SUMIF(AG85:AG89,"&lt;&gt;NOR",G85:G89)</f>
        <v>0</v>
      </c>
      <c r="H84" s="236"/>
      <c r="I84" s="236">
        <f>SUM(I85:I89)</f>
        <v>0</v>
      </c>
      <c r="J84" s="236"/>
      <c r="K84" s="236">
        <f>SUM(K85:K89)</f>
        <v>0</v>
      </c>
      <c r="L84" s="236"/>
      <c r="M84" s="236">
        <f>SUM(M85:M89)</f>
        <v>0</v>
      </c>
      <c r="N84" s="235"/>
      <c r="O84" s="235">
        <f>SUM(O85:O89)</f>
        <v>0</v>
      </c>
      <c r="P84" s="235"/>
      <c r="Q84" s="235">
        <f>SUM(Q85:Q89)</f>
        <v>0</v>
      </c>
      <c r="R84" s="236"/>
      <c r="S84" s="236"/>
      <c r="T84" s="236"/>
      <c r="U84" s="236"/>
      <c r="V84" s="236">
        <f>SUM(V85:V89)</f>
        <v>19.080000000000002</v>
      </c>
      <c r="W84" s="236"/>
      <c r="X84" s="236"/>
      <c r="Y84" s="236"/>
      <c r="AG84" t="s">
        <v>118</v>
      </c>
    </row>
    <row r="85" spans="1:60" outlineLevel="1" x14ac:dyDescent="0.2">
      <c r="A85" s="244">
        <v>33</v>
      </c>
      <c r="B85" s="245" t="s">
        <v>232</v>
      </c>
      <c r="C85" s="259" t="s">
        <v>233</v>
      </c>
      <c r="D85" s="246" t="s">
        <v>220</v>
      </c>
      <c r="E85" s="247">
        <v>13.32647</v>
      </c>
      <c r="F85" s="248"/>
      <c r="G85" s="249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0">
        <v>0</v>
      </c>
      <c r="O85" s="230">
        <f>ROUND(E85*N85,2)</f>
        <v>0</v>
      </c>
      <c r="P85" s="230">
        <v>0</v>
      </c>
      <c r="Q85" s="230">
        <f>ROUND(E85*P85,2)</f>
        <v>0</v>
      </c>
      <c r="R85" s="231"/>
      <c r="S85" s="231" t="s">
        <v>122</v>
      </c>
      <c r="T85" s="231" t="s">
        <v>123</v>
      </c>
      <c r="U85" s="231">
        <v>0.49</v>
      </c>
      <c r="V85" s="231">
        <f>ROUND(E85*U85,2)</f>
        <v>6.53</v>
      </c>
      <c r="W85" s="231"/>
      <c r="X85" s="231" t="s">
        <v>234</v>
      </c>
      <c r="Y85" s="231" t="s">
        <v>125</v>
      </c>
      <c r="Z85" s="211"/>
      <c r="AA85" s="211"/>
      <c r="AB85" s="211"/>
      <c r="AC85" s="211"/>
      <c r="AD85" s="211"/>
      <c r="AE85" s="211"/>
      <c r="AF85" s="211"/>
      <c r="AG85" s="211" t="s">
        <v>235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2" x14ac:dyDescent="0.2">
      <c r="A86" s="228"/>
      <c r="B86" s="229"/>
      <c r="C86" s="261" t="s">
        <v>236</v>
      </c>
      <c r="D86" s="250"/>
      <c r="E86" s="250"/>
      <c r="F86" s="250"/>
      <c r="G86" s="250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31"/>
      <c r="Z86" s="211"/>
      <c r="AA86" s="211"/>
      <c r="AB86" s="211"/>
      <c r="AC86" s="211"/>
      <c r="AD86" s="211"/>
      <c r="AE86" s="211"/>
      <c r="AF86" s="211"/>
      <c r="AG86" s="211" t="s">
        <v>184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51">
        <v>34</v>
      </c>
      <c r="B87" s="252" t="s">
        <v>237</v>
      </c>
      <c r="C87" s="262" t="s">
        <v>238</v>
      </c>
      <c r="D87" s="253" t="s">
        <v>220</v>
      </c>
      <c r="E87" s="254">
        <v>266.52940000000001</v>
      </c>
      <c r="F87" s="255"/>
      <c r="G87" s="256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1"/>
      <c r="S87" s="231" t="s">
        <v>122</v>
      </c>
      <c r="T87" s="231" t="s">
        <v>123</v>
      </c>
      <c r="U87" s="231">
        <v>0</v>
      </c>
      <c r="V87" s="231">
        <f>ROUND(E87*U87,2)</f>
        <v>0</v>
      </c>
      <c r="W87" s="231"/>
      <c r="X87" s="231" t="s">
        <v>234</v>
      </c>
      <c r="Y87" s="231" t="s">
        <v>125</v>
      </c>
      <c r="Z87" s="211"/>
      <c r="AA87" s="211"/>
      <c r="AB87" s="211"/>
      <c r="AC87" s="211"/>
      <c r="AD87" s="211"/>
      <c r="AE87" s="211"/>
      <c r="AF87" s="211"/>
      <c r="AG87" s="211" t="s">
        <v>235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51">
        <v>35</v>
      </c>
      <c r="B88" s="252" t="s">
        <v>239</v>
      </c>
      <c r="C88" s="262" t="s">
        <v>240</v>
      </c>
      <c r="D88" s="253" t="s">
        <v>220</v>
      </c>
      <c r="E88" s="254">
        <v>13.32647</v>
      </c>
      <c r="F88" s="255"/>
      <c r="G88" s="256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1"/>
      <c r="S88" s="231" t="s">
        <v>122</v>
      </c>
      <c r="T88" s="231" t="s">
        <v>123</v>
      </c>
      <c r="U88" s="231">
        <v>0.94199999999999995</v>
      </c>
      <c r="V88" s="231">
        <f>ROUND(E88*U88,2)</f>
        <v>12.55</v>
      </c>
      <c r="W88" s="231"/>
      <c r="X88" s="231" t="s">
        <v>234</v>
      </c>
      <c r="Y88" s="231" t="s">
        <v>125</v>
      </c>
      <c r="Z88" s="211"/>
      <c r="AA88" s="211"/>
      <c r="AB88" s="211"/>
      <c r="AC88" s="211"/>
      <c r="AD88" s="211"/>
      <c r="AE88" s="211"/>
      <c r="AF88" s="211"/>
      <c r="AG88" s="211" t="s">
        <v>235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51">
        <v>36</v>
      </c>
      <c r="B89" s="252" t="s">
        <v>241</v>
      </c>
      <c r="C89" s="262" t="s">
        <v>242</v>
      </c>
      <c r="D89" s="253" t="s">
        <v>220</v>
      </c>
      <c r="E89" s="254">
        <v>13.32647</v>
      </c>
      <c r="F89" s="255"/>
      <c r="G89" s="256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1"/>
      <c r="S89" s="231" t="s">
        <v>122</v>
      </c>
      <c r="T89" s="231" t="s">
        <v>123</v>
      </c>
      <c r="U89" s="231">
        <v>0</v>
      </c>
      <c r="V89" s="231">
        <f>ROUND(E89*U89,2)</f>
        <v>0</v>
      </c>
      <c r="W89" s="231"/>
      <c r="X89" s="231" t="s">
        <v>234</v>
      </c>
      <c r="Y89" s="231" t="s">
        <v>125</v>
      </c>
      <c r="Z89" s="211"/>
      <c r="AA89" s="211"/>
      <c r="AB89" s="211"/>
      <c r="AC89" s="211"/>
      <c r="AD89" s="211"/>
      <c r="AE89" s="211"/>
      <c r="AF89" s="211"/>
      <c r="AG89" s="211" t="s">
        <v>235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37" t="s">
        <v>117</v>
      </c>
      <c r="B90" s="238" t="s">
        <v>89</v>
      </c>
      <c r="C90" s="258" t="s">
        <v>29</v>
      </c>
      <c r="D90" s="239"/>
      <c r="E90" s="240"/>
      <c r="F90" s="241"/>
      <c r="G90" s="242">
        <f>SUMIF(AG91:AG92,"&lt;&gt;NOR",G91:G92)</f>
        <v>0</v>
      </c>
      <c r="H90" s="236"/>
      <c r="I90" s="236">
        <f>SUM(I91:I92)</f>
        <v>0</v>
      </c>
      <c r="J90" s="236"/>
      <c r="K90" s="236">
        <f>SUM(K91:K92)</f>
        <v>0</v>
      </c>
      <c r="L90" s="236"/>
      <c r="M90" s="236">
        <f>SUM(M91:M92)</f>
        <v>0</v>
      </c>
      <c r="N90" s="235"/>
      <c r="O90" s="235">
        <f>SUM(O91:O92)</f>
        <v>0</v>
      </c>
      <c r="P90" s="235"/>
      <c r="Q90" s="235">
        <f>SUM(Q91:Q92)</f>
        <v>0</v>
      </c>
      <c r="R90" s="236"/>
      <c r="S90" s="236"/>
      <c r="T90" s="236"/>
      <c r="U90" s="236"/>
      <c r="V90" s="236">
        <f>SUM(V91:V92)</f>
        <v>0</v>
      </c>
      <c r="W90" s="236"/>
      <c r="X90" s="236"/>
      <c r="Y90" s="236"/>
      <c r="AG90" t="s">
        <v>118</v>
      </c>
    </row>
    <row r="91" spans="1:60" ht="22.5" outlineLevel="1" x14ac:dyDescent="0.2">
      <c r="A91" s="244">
        <v>37</v>
      </c>
      <c r="B91" s="245" t="s">
        <v>243</v>
      </c>
      <c r="C91" s="259" t="s">
        <v>244</v>
      </c>
      <c r="D91" s="246" t="s">
        <v>245</v>
      </c>
      <c r="E91" s="247">
        <v>9</v>
      </c>
      <c r="F91" s="248"/>
      <c r="G91" s="249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1"/>
      <c r="S91" s="231" t="s">
        <v>122</v>
      </c>
      <c r="T91" s="231" t="s">
        <v>150</v>
      </c>
      <c r="U91" s="231">
        <v>0</v>
      </c>
      <c r="V91" s="231">
        <f>ROUND(E91*U91,2)</f>
        <v>0</v>
      </c>
      <c r="W91" s="231"/>
      <c r="X91" s="231" t="s">
        <v>246</v>
      </c>
      <c r="Y91" s="231" t="s">
        <v>125</v>
      </c>
      <c r="Z91" s="211"/>
      <c r="AA91" s="211"/>
      <c r="AB91" s="211"/>
      <c r="AC91" s="211"/>
      <c r="AD91" s="211"/>
      <c r="AE91" s="211"/>
      <c r="AF91" s="211"/>
      <c r="AG91" s="211" t="s">
        <v>247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2" x14ac:dyDescent="0.2">
      <c r="A92" s="228"/>
      <c r="B92" s="229"/>
      <c r="C92" s="260" t="s">
        <v>302</v>
      </c>
      <c r="D92" s="233"/>
      <c r="E92" s="234">
        <v>9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31"/>
      <c r="Z92" s="211"/>
      <c r="AA92" s="211"/>
      <c r="AB92" s="211"/>
      <c r="AC92" s="211"/>
      <c r="AD92" s="211"/>
      <c r="AE92" s="211"/>
      <c r="AF92" s="211"/>
      <c r="AG92" s="211" t="s">
        <v>128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x14ac:dyDescent="0.2">
      <c r="A93" s="237" t="s">
        <v>117</v>
      </c>
      <c r="B93" s="238" t="s">
        <v>90</v>
      </c>
      <c r="C93" s="258" t="s">
        <v>30</v>
      </c>
      <c r="D93" s="239"/>
      <c r="E93" s="240"/>
      <c r="F93" s="241"/>
      <c r="G93" s="242">
        <f>SUMIF(AG94:AG103,"&lt;&gt;NOR",G94:G103)</f>
        <v>0</v>
      </c>
      <c r="H93" s="236"/>
      <c r="I93" s="236">
        <f>SUM(I94:I103)</f>
        <v>0</v>
      </c>
      <c r="J93" s="236"/>
      <c r="K93" s="236">
        <f>SUM(K94:K103)</f>
        <v>0</v>
      </c>
      <c r="L93" s="236"/>
      <c r="M93" s="236">
        <f>SUM(M94:M103)</f>
        <v>0</v>
      </c>
      <c r="N93" s="235"/>
      <c r="O93" s="235">
        <f>SUM(O94:O103)</f>
        <v>0</v>
      </c>
      <c r="P93" s="235"/>
      <c r="Q93" s="235">
        <f>SUM(Q94:Q103)</f>
        <v>0</v>
      </c>
      <c r="R93" s="236"/>
      <c r="S93" s="236"/>
      <c r="T93" s="236"/>
      <c r="U93" s="236"/>
      <c r="V93" s="236">
        <f>SUM(V94:V103)</f>
        <v>0</v>
      </c>
      <c r="W93" s="236"/>
      <c r="X93" s="236"/>
      <c r="Y93" s="236"/>
      <c r="AG93" t="s">
        <v>118</v>
      </c>
    </row>
    <row r="94" spans="1:60" outlineLevel="1" x14ac:dyDescent="0.2">
      <c r="A94" s="244">
        <v>38</v>
      </c>
      <c r="B94" s="245" t="s">
        <v>249</v>
      </c>
      <c r="C94" s="259" t="s">
        <v>250</v>
      </c>
      <c r="D94" s="246" t="s">
        <v>251</v>
      </c>
      <c r="E94" s="247">
        <v>1</v>
      </c>
      <c r="F94" s="248"/>
      <c r="G94" s="249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1"/>
      <c r="S94" s="231" t="s">
        <v>122</v>
      </c>
      <c r="T94" s="231" t="s">
        <v>150</v>
      </c>
      <c r="U94" s="231">
        <v>0</v>
      </c>
      <c r="V94" s="231">
        <f>ROUND(E94*U94,2)</f>
        <v>0</v>
      </c>
      <c r="W94" s="231"/>
      <c r="X94" s="231" t="s">
        <v>246</v>
      </c>
      <c r="Y94" s="231" t="s">
        <v>125</v>
      </c>
      <c r="Z94" s="211"/>
      <c r="AA94" s="211"/>
      <c r="AB94" s="211"/>
      <c r="AC94" s="211"/>
      <c r="AD94" s="211"/>
      <c r="AE94" s="211"/>
      <c r="AF94" s="211"/>
      <c r="AG94" s="211" t="s">
        <v>252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2" x14ac:dyDescent="0.2">
      <c r="A95" s="228"/>
      <c r="B95" s="229"/>
      <c r="C95" s="261" t="s">
        <v>253</v>
      </c>
      <c r="D95" s="250"/>
      <c r="E95" s="250"/>
      <c r="F95" s="250"/>
      <c r="G95" s="250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1"/>
      <c r="AA95" s="211"/>
      <c r="AB95" s="211"/>
      <c r="AC95" s="211"/>
      <c r="AD95" s="211"/>
      <c r="AE95" s="211"/>
      <c r="AF95" s="211"/>
      <c r="AG95" s="211" t="s">
        <v>184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4">
        <v>39</v>
      </c>
      <c r="B96" s="245" t="s">
        <v>254</v>
      </c>
      <c r="C96" s="259" t="s">
        <v>255</v>
      </c>
      <c r="D96" s="246" t="s">
        <v>251</v>
      </c>
      <c r="E96" s="247">
        <v>1</v>
      </c>
      <c r="F96" s="248"/>
      <c r="G96" s="249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21</v>
      </c>
      <c r="M96" s="231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1"/>
      <c r="S96" s="231" t="s">
        <v>122</v>
      </c>
      <c r="T96" s="231" t="s">
        <v>150</v>
      </c>
      <c r="U96" s="231">
        <v>0</v>
      </c>
      <c r="V96" s="231">
        <f>ROUND(E96*U96,2)</f>
        <v>0</v>
      </c>
      <c r="W96" s="231"/>
      <c r="X96" s="231" t="s">
        <v>246</v>
      </c>
      <c r="Y96" s="231" t="s">
        <v>125</v>
      </c>
      <c r="Z96" s="211"/>
      <c r="AA96" s="211"/>
      <c r="AB96" s="211"/>
      <c r="AC96" s="211"/>
      <c r="AD96" s="211"/>
      <c r="AE96" s="211"/>
      <c r="AF96" s="211"/>
      <c r="AG96" s="211" t="s">
        <v>247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ht="33.75" outlineLevel="2" x14ac:dyDescent="0.2">
      <c r="A97" s="228"/>
      <c r="B97" s="229"/>
      <c r="C97" s="261" t="s">
        <v>256</v>
      </c>
      <c r="D97" s="250"/>
      <c r="E97" s="250"/>
      <c r="F97" s="250"/>
      <c r="G97" s="250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31"/>
      <c r="Z97" s="211"/>
      <c r="AA97" s="211"/>
      <c r="AB97" s="211"/>
      <c r="AC97" s="211"/>
      <c r="AD97" s="211"/>
      <c r="AE97" s="211"/>
      <c r="AF97" s="211"/>
      <c r="AG97" s="211" t="s">
        <v>184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57" t="str">
        <f>C97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4">
        <v>40</v>
      </c>
      <c r="B98" s="245" t="s">
        <v>257</v>
      </c>
      <c r="C98" s="259" t="s">
        <v>258</v>
      </c>
      <c r="D98" s="246" t="s">
        <v>251</v>
      </c>
      <c r="E98" s="247">
        <v>1</v>
      </c>
      <c r="F98" s="248"/>
      <c r="G98" s="249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21</v>
      </c>
      <c r="M98" s="231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1"/>
      <c r="S98" s="231" t="s">
        <v>122</v>
      </c>
      <c r="T98" s="231" t="s">
        <v>150</v>
      </c>
      <c r="U98" s="231">
        <v>0</v>
      </c>
      <c r="V98" s="231">
        <f>ROUND(E98*U98,2)</f>
        <v>0</v>
      </c>
      <c r="W98" s="231"/>
      <c r="X98" s="231" t="s">
        <v>246</v>
      </c>
      <c r="Y98" s="231" t="s">
        <v>125</v>
      </c>
      <c r="Z98" s="211"/>
      <c r="AA98" s="211"/>
      <c r="AB98" s="211"/>
      <c r="AC98" s="211"/>
      <c r="AD98" s="211"/>
      <c r="AE98" s="211"/>
      <c r="AF98" s="211"/>
      <c r="AG98" s="211" t="s">
        <v>247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45" outlineLevel="2" x14ac:dyDescent="0.2">
      <c r="A99" s="228"/>
      <c r="B99" s="229"/>
      <c r="C99" s="261" t="s">
        <v>259</v>
      </c>
      <c r="D99" s="250"/>
      <c r="E99" s="250"/>
      <c r="F99" s="250"/>
      <c r="G99" s="250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1"/>
      <c r="AA99" s="211"/>
      <c r="AB99" s="211"/>
      <c r="AC99" s="211"/>
      <c r="AD99" s="211"/>
      <c r="AE99" s="211"/>
      <c r="AF99" s="211"/>
      <c r="AG99" s="211" t="s">
        <v>184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57" t="str">
        <f>C99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4">
        <v>41</v>
      </c>
      <c r="B100" s="245" t="s">
        <v>260</v>
      </c>
      <c r="C100" s="259" t="s">
        <v>261</v>
      </c>
      <c r="D100" s="246" t="s">
        <v>251</v>
      </c>
      <c r="E100" s="247">
        <v>1</v>
      </c>
      <c r="F100" s="248"/>
      <c r="G100" s="249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1"/>
      <c r="S100" s="231" t="s">
        <v>122</v>
      </c>
      <c r="T100" s="231" t="s">
        <v>150</v>
      </c>
      <c r="U100" s="231">
        <v>0</v>
      </c>
      <c r="V100" s="231">
        <f>ROUND(E100*U100,2)</f>
        <v>0</v>
      </c>
      <c r="W100" s="231"/>
      <c r="X100" s="231" t="s">
        <v>246</v>
      </c>
      <c r="Y100" s="231" t="s">
        <v>125</v>
      </c>
      <c r="Z100" s="211"/>
      <c r="AA100" s="211"/>
      <c r="AB100" s="211"/>
      <c r="AC100" s="211"/>
      <c r="AD100" s="211"/>
      <c r="AE100" s="211"/>
      <c r="AF100" s="211"/>
      <c r="AG100" s="211" t="s">
        <v>247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2" x14ac:dyDescent="0.2">
      <c r="A101" s="228"/>
      <c r="B101" s="229"/>
      <c r="C101" s="261" t="s">
        <v>262</v>
      </c>
      <c r="D101" s="250"/>
      <c r="E101" s="250"/>
      <c r="F101" s="250"/>
      <c r="G101" s="250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1"/>
      <c r="AA101" s="211"/>
      <c r="AB101" s="211"/>
      <c r="AC101" s="211"/>
      <c r="AD101" s="211"/>
      <c r="AE101" s="211"/>
      <c r="AF101" s="211"/>
      <c r="AG101" s="211" t="s">
        <v>184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44">
        <v>42</v>
      </c>
      <c r="B102" s="245" t="s">
        <v>263</v>
      </c>
      <c r="C102" s="259" t="s">
        <v>264</v>
      </c>
      <c r="D102" s="246" t="s">
        <v>251</v>
      </c>
      <c r="E102" s="247">
        <v>1</v>
      </c>
      <c r="F102" s="248"/>
      <c r="G102" s="249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0">
        <v>0</v>
      </c>
      <c r="O102" s="230">
        <f>ROUND(E102*N102,2)</f>
        <v>0</v>
      </c>
      <c r="P102" s="230">
        <v>0</v>
      </c>
      <c r="Q102" s="230">
        <f>ROUND(E102*P102,2)</f>
        <v>0</v>
      </c>
      <c r="R102" s="231"/>
      <c r="S102" s="231" t="s">
        <v>122</v>
      </c>
      <c r="T102" s="231" t="s">
        <v>150</v>
      </c>
      <c r="U102" s="231">
        <v>0</v>
      </c>
      <c r="V102" s="231">
        <f>ROUND(E102*U102,2)</f>
        <v>0</v>
      </c>
      <c r="W102" s="231"/>
      <c r="X102" s="231" t="s">
        <v>246</v>
      </c>
      <c r="Y102" s="231" t="s">
        <v>125</v>
      </c>
      <c r="Z102" s="211"/>
      <c r="AA102" s="211"/>
      <c r="AB102" s="211"/>
      <c r="AC102" s="211"/>
      <c r="AD102" s="211"/>
      <c r="AE102" s="211"/>
      <c r="AF102" s="211"/>
      <c r="AG102" s="211" t="s">
        <v>247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2" x14ac:dyDescent="0.2">
      <c r="A103" s="228"/>
      <c r="B103" s="229"/>
      <c r="C103" s="261" t="s">
        <v>265</v>
      </c>
      <c r="D103" s="250"/>
      <c r="E103" s="250"/>
      <c r="F103" s="250"/>
      <c r="G103" s="250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31"/>
      <c r="Z103" s="211"/>
      <c r="AA103" s="211"/>
      <c r="AB103" s="211"/>
      <c r="AC103" s="211"/>
      <c r="AD103" s="211"/>
      <c r="AE103" s="211"/>
      <c r="AF103" s="211"/>
      <c r="AG103" s="211" t="s">
        <v>184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57" t="str">
        <f>C103</f>
        <v>Náklady zhotovitele, které vzniknou v souvislosti s povinnostmi zhotovitele při předání a převzetí díla.</v>
      </c>
      <c r="BB103" s="211"/>
      <c r="BC103" s="211"/>
      <c r="BD103" s="211"/>
      <c r="BE103" s="211"/>
      <c r="BF103" s="211"/>
      <c r="BG103" s="211"/>
      <c r="BH103" s="211"/>
    </row>
    <row r="104" spans="1:60" x14ac:dyDescent="0.2">
      <c r="A104" s="3"/>
      <c r="B104" s="4"/>
      <c r="C104" s="263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AE104">
        <v>15</v>
      </c>
      <c r="AF104">
        <v>21</v>
      </c>
      <c r="AG104" t="s">
        <v>103</v>
      </c>
    </row>
    <row r="105" spans="1:60" x14ac:dyDescent="0.2">
      <c r="A105" s="214"/>
      <c r="B105" s="215" t="s">
        <v>31</v>
      </c>
      <c r="C105" s="264"/>
      <c r="D105" s="216"/>
      <c r="E105" s="217"/>
      <c r="F105" s="217"/>
      <c r="G105" s="243">
        <f>G8+G15+G20+G32+G35+G40+G47+G56+G59+G66+G74+G76+G81+G84+G90+G93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AE105">
        <f>SUMIF(L7:L103,AE104,G7:G103)</f>
        <v>0</v>
      </c>
      <c r="AF105">
        <f>SUMIF(L7:L103,AF104,G7:G103)</f>
        <v>0</v>
      </c>
      <c r="AG105" t="s">
        <v>266</v>
      </c>
    </row>
    <row r="106" spans="1:60" x14ac:dyDescent="0.2">
      <c r="A106" s="3"/>
      <c r="B106" s="4"/>
      <c r="C106" s="263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">
      <c r="A107" s="3"/>
      <c r="B107" s="4"/>
      <c r="C107" s="263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60" x14ac:dyDescent="0.2">
      <c r="A108" s="218" t="s">
        <v>267</v>
      </c>
      <c r="B108" s="218"/>
      <c r="C108" s="265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">
      <c r="A109" s="219"/>
      <c r="B109" s="220"/>
      <c r="C109" s="266"/>
      <c r="D109" s="220"/>
      <c r="E109" s="220"/>
      <c r="F109" s="220"/>
      <c r="G109" s="221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AG109" t="s">
        <v>268</v>
      </c>
    </row>
    <row r="110" spans="1:60" x14ac:dyDescent="0.2">
      <c r="A110" s="222"/>
      <c r="B110" s="223"/>
      <c r="C110" s="267"/>
      <c r="D110" s="223"/>
      <c r="E110" s="223"/>
      <c r="F110" s="223"/>
      <c r="G110" s="224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">
      <c r="A111" s="222"/>
      <c r="B111" s="223"/>
      <c r="C111" s="267"/>
      <c r="D111" s="223"/>
      <c r="E111" s="223"/>
      <c r="F111" s="223"/>
      <c r="G111" s="22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">
      <c r="A112" s="222"/>
      <c r="B112" s="223"/>
      <c r="C112" s="267"/>
      <c r="D112" s="223"/>
      <c r="E112" s="223"/>
      <c r="F112" s="223"/>
      <c r="G112" s="224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33" x14ac:dyDescent="0.2">
      <c r="A113" s="225"/>
      <c r="B113" s="226"/>
      <c r="C113" s="268"/>
      <c r="D113" s="226"/>
      <c r="E113" s="226"/>
      <c r="F113" s="226"/>
      <c r="G113" s="227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 x14ac:dyDescent="0.2">
      <c r="A114" s="3"/>
      <c r="B114" s="4"/>
      <c r="C114" s="263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2">
      <c r="C115" s="269"/>
      <c r="D115" s="10"/>
      <c r="AG115" t="s">
        <v>269</v>
      </c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C99:G99"/>
    <mergeCell ref="C101:G101"/>
    <mergeCell ref="C103:G103"/>
    <mergeCell ref="A1:G1"/>
    <mergeCell ref="C2:G2"/>
    <mergeCell ref="C3:G3"/>
    <mergeCell ref="C4:G4"/>
    <mergeCell ref="A108:C108"/>
    <mergeCell ref="A109:G113"/>
    <mergeCell ref="C51:G51"/>
    <mergeCell ref="C86:G86"/>
    <mergeCell ref="C95:G95"/>
    <mergeCell ref="C97:G97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02 03 Pol</vt:lpstr>
      <vt:lpstr>02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03 Pol'!Názvy_tisku</vt:lpstr>
      <vt:lpstr>'02 04 Pol'!Názvy_tisku</vt:lpstr>
      <vt:lpstr>oadresa</vt:lpstr>
      <vt:lpstr>Stavba!Objednatel</vt:lpstr>
      <vt:lpstr>Stavba!Objekt</vt:lpstr>
      <vt:lpstr>'02 03 Pol'!Oblast_tisku</vt:lpstr>
      <vt:lpstr>'02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2023-04-06T09:44:30Z</dcterms:modified>
</cp:coreProperties>
</file>