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 330 - vodovod" sheetId="2" r:id="rId2"/>
    <sheet name="SO 340 - vodovodní přípojky" sheetId="3" r:id="rId3"/>
    <sheet name="SO 340.1 - vodoměrná šach..." sheetId="4" r:id="rId4"/>
    <sheet name="90 - OSTATNÍ NÁKLADY" sheetId="5" r:id="rId5"/>
    <sheet name="Seznam figur" sheetId="6" r:id="rId6"/>
  </sheets>
  <definedNames>
    <definedName name="_xlnm._FilterDatabase" localSheetId="4" hidden="1">'90 - OSTATNÍ NÁKLADY'!$C$126:$K$186</definedName>
    <definedName name="_xlnm._FilterDatabase" localSheetId="1" hidden="1">'SO 330 - vodovod'!$C$142:$K$918</definedName>
    <definedName name="_xlnm._FilterDatabase" localSheetId="2" hidden="1">'SO 340 - vodovodní přípojky'!$C$137:$K$231</definedName>
    <definedName name="_xlnm._FilterDatabase" localSheetId="3" hidden="1">'SO 340.1 - vodoměrná šach...'!$C$138:$K$281</definedName>
    <definedName name="_xlnm.Print_Area" localSheetId="4">'90 - OSTATNÍ NÁKLADY'!$C$4:$J$41,'90 - OSTATNÍ NÁKLADY'!$C$50:$J$76,'90 - OSTATNÍ NÁKLADY'!$C$82:$J$108,'90 - OSTATNÍ NÁKLADY'!$C$114:$K$186</definedName>
    <definedName name="_xlnm.Print_Area" localSheetId="0">'Rekapitulace stavby'!$D$4:$AO$76,'Rekapitulace stavby'!$C$82:$AQ$100</definedName>
    <definedName name="_xlnm.Print_Area" localSheetId="5">'Seznam figur'!$C$4:$G$734</definedName>
    <definedName name="_xlnm.Print_Area" localSheetId="1">'SO 330 - vodovod'!$C$4:$J$43,'SO 330 - vodovod'!$C$50:$J$76,'SO 330 - vodovod'!$C$82:$J$122,'SO 330 - vodovod'!$C$128:$K$918</definedName>
    <definedName name="_xlnm.Print_Area" localSheetId="2">'SO 340 - vodovodní přípojky'!$C$4:$J$43,'SO 340 - vodovodní přípojky'!$C$50:$J$76,'SO 340 - vodovodní přípojky'!$C$82:$J$117,'SO 340 - vodovodní přípojky'!$C$123:$K$231</definedName>
    <definedName name="_xlnm.Print_Area" localSheetId="3">'SO 340.1 - vodoměrná šach...'!$C$4:$J$43,'SO 340.1 - vodoměrná šach...'!$C$50:$J$76,'SO 340.1 - vodoměrná šach...'!$C$82:$J$118,'SO 340.1 - vodoměrná šach...'!$C$124:$K$281</definedName>
    <definedName name="_xlnm.Print_Titles" localSheetId="0">'Rekapitulace stavby'!$92:$92</definedName>
    <definedName name="_xlnm.Print_Titles" localSheetId="1">'SO 330 - vodovod'!$142:$142</definedName>
    <definedName name="_xlnm.Print_Titles" localSheetId="2">'SO 340 - vodovodní přípojky'!$137:$137</definedName>
    <definedName name="_xlnm.Print_Titles" localSheetId="3">'SO 340.1 - vodoměrná šach...'!$138:$138</definedName>
    <definedName name="_xlnm.Print_Titles" localSheetId="4">'90 - OSTATNÍ NÁKLADY'!$126:$126</definedName>
    <definedName name="_xlnm.Print_Titles" localSheetId="5">'Seznam figur'!$9:$9</definedName>
  </definedNames>
  <calcPr calcId="162913"/>
</workbook>
</file>

<file path=xl/sharedStrings.xml><?xml version="1.0" encoding="utf-8"?>
<sst xmlns="http://schemas.openxmlformats.org/spreadsheetml/2006/main" count="14715" uniqueCount="1632">
  <si>
    <t>Export Komplet</t>
  </si>
  <si>
    <t/>
  </si>
  <si>
    <t>2.0</t>
  </si>
  <si>
    <t>False</t>
  </si>
  <si>
    <t>{61d491de-24e5-43b9-ac41-e12f09374dd5}</t>
  </si>
  <si>
    <t>&gt;&gt;  skryté sloupce  &lt;&lt;</t>
  </si>
  <si>
    <t>0,01</t>
  </si>
  <si>
    <t>21</t>
  </si>
  <si>
    <t>10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</si>
  <si>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</si>
  <si>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</si>
  <si>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</si>
  <si>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</si>
  <si>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</si>
  <si>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22027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</si>
  <si>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</si>
  <si>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</si>
  <si>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BRNO, ZÁPADNÍ - VÝSTAVBA VODOVODU</t>
  </si>
  <si>
    <t>KSO:</t>
  </si>
  <si>
    <t>CC-CZ:</t>
  </si>
  <si>
    <t>Místo:</t>
  </si>
  <si>
    <t>Brno</t>
  </si>
  <si>
    <t>Datum:</t>
  </si>
  <si>
    <t>Zadavatel:</t>
  </si>
  <si>
    <t>IČ:</t>
  </si>
  <si>
    <t>Statutární město Brno</t>
  </si>
  <si>
    <t>DIČ:</t>
  </si>
  <si>
    <t>Uchazeč:</t>
  </si>
  <si>
    <t>Vyplň údaj</t>
  </si>
  <si>
    <t>Projektant:</t>
  </si>
  <si>
    <t>PROKAN smart s.r.o.  Brno</t>
  </si>
  <si>
    <t>True</t>
  </si>
  <si>
    <t>1</t>
  </si>
  <si>
    <t>Zpracovatel:</t>
  </si>
  <si>
    <t>Obrtel M.</t>
  </si>
  <si>
    <t>Poznámka:</t>
  </si>
  <si>
    <t xml:space="preserve">Soupis prací je sestaven za využití položek Cenové soustavy ÚRS, RTS aj. (CS). Cenové a technické podmínky položek CS ÚRS, které nejsou uvedeny v soupisu prací (tzv. úvodní části katalogů) jsou neomezeně dálkově k dispozici na www.cs-urs.cz. Položky soupisu prací, které mají ve sloupci "Cenová soustava" uveden údaj „ vlastní “, nepochází z CS. Tyto položky byly vytvořeny pouze pro tento rozpočet a nenacházejí se v žádné cenové soustavě. Pokud byl v rozpočtu uveden konkrétní obchodní název materiálu nebo výrobku, byl použit s cílem zadavatele stanovit minimální kvalitativní standard. Pokud je někde uveden obchodní název, slouží jen k upřesnění specifikace materiálu. Je možné použít jakýkoliv obdobný výrobek. Výkaz výměr, který se vztahuje k více položkám je nahrazen odpovídajícím slovem  "FIGUROU".  Figura je uvedena ve sloupci "Kód" v položce, kde byla spočítána. 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</si>
  <si>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</si>
  <si>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</si>
  <si>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</si>
  <si>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</si>
  <si>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</si>
  <si>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</si>
  <si>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</si>
  <si>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</si>
  <si>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</si>
  <si>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</si>
  <si>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</si>
  <si>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</si>
  <si>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</si>
  <si>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</si>
  <si>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</si>
  <si>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</si>
  <si>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</si>
  <si>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</si>
  <si>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</si>
  <si>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</si>
  <si>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</si>
  <si>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</si>
  <si>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</si>
  <si>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</si>
  <si>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</si>
  <si>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</si>
  <si>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</si>
  <si>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</si>
  <si>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</si>
  <si>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</si>
  <si>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</si>
  <si>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</si>
  <si>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</si>
  <si>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</si>
  <si>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</si>
  <si>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</si>
  <si>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</si>
  <si>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</si>
  <si>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</si>
  <si>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</si>
  <si>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</si>
  <si>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</si>
  <si>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</si>
  <si>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</si>
  <si>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300</t>
  </si>
  <si>
    <t>VODOHOSPODÁŘSKÉ OBJEKTY</t>
  </si>
  <si>
    <t>ING</t>
  </si>
  <si>
    <t>{d91f2534-a6f3-4743-8698-9e1f7c248649}</t>
  </si>
  <si>
    <t>827 29</t>
  </si>
  <si>
    <t>2</t>
  </si>
  <si>
    <t>/</t>
  </si>
  <si>
    <t>SO 330</t>
  </si>
  <si>
    <t>vodovod</t>
  </si>
  <si>
    <t>Soupis</t>
  </si>
  <si>
    <t>{cece4198-2ffd-4ff5-90f7-b4ac94cab8a3}</t>
  </si>
  <si>
    <t>827 11</t>
  </si>
  <si>
    <t>SO 340</t>
  </si>
  <si>
    <t>vodovodní přípojky</t>
  </si>
  <si>
    <t>{68feed54-a935-444e-a8e6-670061b2dc8e}</t>
  </si>
  <si>
    <t>SO 340.1</t>
  </si>
  <si>
    <t>vodoměrná šachta a zemní práce pro vp</t>
  </si>
  <si>
    <t>{94da9026-1412-4916-97a7-1ee18388599f}</t>
  </si>
  <si>
    <t>90</t>
  </si>
  <si>
    <t>OSTATNÍ NÁKLADY</t>
  </si>
  <si>
    <t>VON</t>
  </si>
  <si>
    <t>{ebc177c5-68e4-41ef-9852-e625ce385c42}</t>
  </si>
  <si>
    <t>celkKABELm</t>
  </si>
  <si>
    <t>120,8</t>
  </si>
  <si>
    <t>celkPOTRUBI1</t>
  </si>
  <si>
    <t>31,08</t>
  </si>
  <si>
    <t>KRYCÍ LIST SOUPISU PRACÍ</t>
  </si>
  <si>
    <t>DN100</t>
  </si>
  <si>
    <t>DN150</t>
  </si>
  <si>
    <t>DN80</t>
  </si>
  <si>
    <t>46</t>
  </si>
  <si>
    <t>DRN</t>
  </si>
  <si>
    <t>3,289</t>
  </si>
  <si>
    <t>Objekt:</t>
  </si>
  <si>
    <t>KABELm</t>
  </si>
  <si>
    <t>100</t>
  </si>
  <si>
    <t>SO 300 - VODOHOSPODÁŘSKÉ OBJEKTY</t>
  </si>
  <si>
    <t>KOSTKA32</t>
  </si>
  <si>
    <t>41</t>
  </si>
  <si>
    <t>Soupis:</t>
  </si>
  <si>
    <t>krizKABELm</t>
  </si>
  <si>
    <t>31,9</t>
  </si>
  <si>
    <t>SO 330 - vodovod</t>
  </si>
  <si>
    <t>krizKANAL200</t>
  </si>
  <si>
    <t>1,1</t>
  </si>
  <si>
    <t>krizKANAL500</t>
  </si>
  <si>
    <t>2,2</t>
  </si>
  <si>
    <t>krizPOTRUBI1</t>
  </si>
  <si>
    <t>16,5</t>
  </si>
  <si>
    <t>LOZEpisek</t>
  </si>
  <si>
    <t>15,719</t>
  </si>
  <si>
    <t>OBRUB1</t>
  </si>
  <si>
    <t>4</t>
  </si>
  <si>
    <t>OBRUB2</t>
  </si>
  <si>
    <t>ORNICE</t>
  </si>
  <si>
    <t>PE90</t>
  </si>
  <si>
    <t>88,9</t>
  </si>
  <si>
    <t>PODKOP</t>
  </si>
  <si>
    <t>7,5</t>
  </si>
  <si>
    <t>REZV10</t>
  </si>
  <si>
    <t>23,86</t>
  </si>
  <si>
    <t>REZV14</t>
  </si>
  <si>
    <t>22,54</t>
  </si>
  <si>
    <t>V10</t>
  </si>
  <si>
    <t>10,258</t>
  </si>
  <si>
    <t>V10r</t>
  </si>
  <si>
    <t>8,008</t>
  </si>
  <si>
    <t>V10š</t>
  </si>
  <si>
    <t>2,25</t>
  </si>
  <si>
    <t>V11</t>
  </si>
  <si>
    <t>10,192</t>
  </si>
  <si>
    <t>V12</t>
  </si>
  <si>
    <t>12,376</t>
  </si>
  <si>
    <t>V13</t>
  </si>
  <si>
    <t>14,56</t>
  </si>
  <si>
    <t>V14</t>
  </si>
  <si>
    <t>49</t>
  </si>
  <si>
    <t>V20</t>
  </si>
  <si>
    <t>30,751</t>
  </si>
  <si>
    <t>V20r</t>
  </si>
  <si>
    <t>28,501</t>
  </si>
  <si>
    <t>V20š</t>
  </si>
  <si>
    <t>Náklady z rozpočtu</t>
  </si>
  <si>
    <t>V21</t>
  </si>
  <si>
    <t>39,514</t>
  </si>
  <si>
    <t>V22</t>
  </si>
  <si>
    <t>48,457</t>
  </si>
  <si>
    <t>V23</t>
  </si>
  <si>
    <t>72</t>
  </si>
  <si>
    <t>V30</t>
  </si>
  <si>
    <t>109,912</t>
  </si>
  <si>
    <t>V30r</t>
  </si>
  <si>
    <t>V31</t>
  </si>
  <si>
    <t>139,888</t>
  </si>
  <si>
    <t>V32</t>
  </si>
  <si>
    <t>222</t>
  </si>
  <si>
    <t>V40</t>
  </si>
  <si>
    <t>2,717</t>
  </si>
  <si>
    <t>V40r</t>
  </si>
  <si>
    <t>V41</t>
  </si>
  <si>
    <t>3,458</t>
  </si>
  <si>
    <t>V42</t>
  </si>
  <si>
    <t>4,199</t>
  </si>
  <si>
    <t>V43</t>
  </si>
  <si>
    <t>8</t>
  </si>
  <si>
    <t>VYKOP1</t>
  </si>
  <si>
    <t>43,2319999999999</t>
  </si>
  <si>
    <t>VYKOP11</t>
  </si>
  <si>
    <t>250,074</t>
  </si>
  <si>
    <t>VYKOP2</t>
  </si>
  <si>
    <t>45</t>
  </si>
  <si>
    <t>VYKOP3</t>
  </si>
  <si>
    <t>6,884</t>
  </si>
  <si>
    <t>VYKOP31</t>
  </si>
  <si>
    <t>9</t>
  </si>
  <si>
    <t>VYKOPR</t>
  </si>
  <si>
    <t>160,267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</si>
  <si>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</si>
  <si>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</si>
  <si>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</si>
  <si>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</si>
  <si>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</si>
  <si>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</si>
  <si>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</si>
  <si>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</si>
  <si>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</si>
  <si>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</si>
  <si>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</si>
  <si>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</si>
  <si>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</si>
  <si>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</si>
  <si>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</si>
  <si>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</si>
  <si>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 xml:space="preserve">    46-M - Zemní práce při extr.mont.pracích</t>
  </si>
  <si>
    <t>VRN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</si>
  <si>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</si>
  <si>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</si>
  <si>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</si>
  <si>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</si>
  <si>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</si>
  <si>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</si>
  <si>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</si>
  <si>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</si>
  <si>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</si>
  <si>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</si>
  <si>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</si>
  <si>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</si>
  <si>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</si>
  <si>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</si>
  <si>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</si>
  <si>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</si>
  <si>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</si>
  <si>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</si>
  <si>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</si>
  <si>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113202111</t>
  </si>
  <si>
    <t>Vytrhání obrub krajníků obrubníků stojatých</t>
  </si>
  <si>
    <t>m</t>
  </si>
  <si>
    <t>CS ÚRS 2023 01</t>
  </si>
  <si>
    <t>-1628259628</t>
  </si>
  <si>
    <t>VV</t>
  </si>
  <si>
    <t>2,0*2</t>
  </si>
  <si>
    <t>Součet</t>
  </si>
  <si>
    <t>113201112</t>
  </si>
  <si>
    <t>Vytrhání obrub silničních ležatých</t>
  </si>
  <si>
    <t>153096509</t>
  </si>
  <si>
    <t>2,0*1</t>
  </si>
  <si>
    <t>3</t>
  </si>
  <si>
    <t>979021113</t>
  </si>
  <si>
    <t>Očištění vybouraných obrubníků a krajníků silničních při překopech inženýrských sítí</t>
  </si>
  <si>
    <t>-641276319</t>
  </si>
  <si>
    <t>OBRUB1+OBRUB2</t>
  </si>
  <si>
    <t>113106023</t>
  </si>
  <si>
    <t>Rozebrání dlažeb při překopech komunikací pro pěší ze zámkové dlažby ručně</t>
  </si>
  <si>
    <t>m2</t>
  </si>
  <si>
    <t>1444973964</t>
  </si>
  <si>
    <t>" chodník 3 -  zámková dlažba "</t>
  </si>
  <si>
    <t>" plocha nad výkopy "</t>
  </si>
  <si>
    <t>" vodovod I "     1,1*15,35</t>
  </si>
  <si>
    <t>" vodovod II "     1,1*(78,12+6,45)</t>
  </si>
  <si>
    <t>Mezisoučet</t>
  </si>
  <si>
    <t>" plocha celkem "     222,0</t>
  </si>
  <si>
    <t>5</t>
  </si>
  <si>
    <t>11310602-31</t>
  </si>
  <si>
    <t>Rozebrání dlažeb při překopech komunikací pro pěší z betonové dlažby ručně</t>
  </si>
  <si>
    <t>vlastní</t>
  </si>
  <si>
    <t>205145068</t>
  </si>
  <si>
    <t>" chodník dlažba - 4 "</t>
  </si>
  <si>
    <t>" plocha nad výkopem "</t>
  </si>
  <si>
    <t>" vodovod II "     1,1*2,47</t>
  </si>
  <si>
    <t>" plocha celkem "</t>
  </si>
  <si>
    <t>" vodovod II "     8,0</t>
  </si>
  <si>
    <t>6</t>
  </si>
  <si>
    <t>113106071</t>
  </si>
  <si>
    <t>Rozebrání dlažeb při překopech vozovek ze zámkové dlažby s ložem z kameniva ručně</t>
  </si>
  <si>
    <t>823633325</t>
  </si>
  <si>
    <t xml:space="preserve">" dlážděná vozovka 2 "     </t>
  </si>
  <si>
    <t>" plocha nad výkopem rýhy "</t>
  </si>
  <si>
    <t>" vodovod I "     1,1*25,91</t>
  </si>
  <si>
    <t>" plocha nad výkopem MJ "</t>
  </si>
  <si>
    <t>" MJ2 "     1,5*1,5</t>
  </si>
  <si>
    <t>" plocha celkem "     72,0</t>
  </si>
  <si>
    <t>7</t>
  </si>
  <si>
    <t>979051121</t>
  </si>
  <si>
    <t>Očištění zámkových dlaždic se spárováním z kameniva těženého při překopech inženýrských sítí</t>
  </si>
  <si>
    <t>746369996</t>
  </si>
  <si>
    <t>113106062</t>
  </si>
  <si>
    <t>Rozebrání dlažeb při překopech vozovek z drobných kostek s ložem ze živice ručně</t>
  </si>
  <si>
    <t>-1288663419</t>
  </si>
  <si>
    <t xml:space="preserve">" vozovka 2 - kostka "    </t>
  </si>
  <si>
    <t>" vodovod I "     1,1*0,44</t>
  </si>
  <si>
    <t>" vodovod II "     1,1*0,87</t>
  </si>
  <si>
    <t>KOSTKA30</t>
  </si>
  <si>
    <t>" plocha celkem "     41,0</t>
  </si>
  <si>
    <t>979071022</t>
  </si>
  <si>
    <t>Očištění dlažebních kostek drobných se spárováním živičnou směsí nebo MC při překopech inženýrských sítí</t>
  </si>
  <si>
    <t>-2103893422</t>
  </si>
  <si>
    <t>113107522</t>
  </si>
  <si>
    <t>Odstranění podkladu z kameniva drceného tl přes 100 do 200 mm při překopech strojně pl přes 15 m2</t>
  </si>
  <si>
    <t>1282493273</t>
  </si>
  <si>
    <t xml:space="preserve">" asfalt. vozovka -1 - 150mm "     </t>
  </si>
  <si>
    <t>" vodovod I "     (1,1+0,15*2*1)*4,28</t>
  </si>
  <si>
    <t xml:space="preserve">" napojení na stáv.vodovod DN150  / vodovod I "  </t>
  </si>
  <si>
    <t>(1,1+0,15*2*1)*(0,5+2,0+0,5)</t>
  </si>
  <si>
    <t xml:space="preserve">" vozovka 2 - dlažba zámková "   </t>
  </si>
  <si>
    <t xml:space="preserve">" vozovka 2 - zámková dlažba - 150mm " </t>
  </si>
  <si>
    <t>" vodovod I "     (1,1+0,15*2*1)*25,91</t>
  </si>
  <si>
    <t>" MJ2 "     (1,5+0,15*2*1)*(1,5+0,15*2*1)</t>
  </si>
  <si>
    <t xml:space="preserve">" chodník 3 - zámková "    </t>
  </si>
  <si>
    <t>" vodovod I "     (1,1+0,15*2*1)*15,35</t>
  </si>
  <si>
    <t>" vodovod II "     (1,1+0,15*2*1)*(78,12+6,45)</t>
  </si>
  <si>
    <t xml:space="preserve">" chodník 4 - betonová 150mm "    </t>
  </si>
  <si>
    <t>V32-V31</t>
  </si>
  <si>
    <t>" vodovod II "     (1,1+0,15*2*1)*2,47</t>
  </si>
  <si>
    <t>11</t>
  </si>
  <si>
    <t>113107421</t>
  </si>
  <si>
    <t>Odstranění podkladu z kameniva drceného tl do 100 mm při překopech strojně pl do 15 m2</t>
  </si>
  <si>
    <t>-1216902972</t>
  </si>
  <si>
    <t xml:space="preserve">" chodník 4 - betonová 100mm "    </t>
  </si>
  <si>
    <t>" vodovod II "     (1,1+0,15*2*2)*2,47</t>
  </si>
  <si>
    <t>12</t>
  </si>
  <si>
    <t>997221551</t>
  </si>
  <si>
    <t>Vodorovná doprava suti ze sypkých materiálů do 1 km</t>
  </si>
  <si>
    <t>t</t>
  </si>
  <si>
    <t>1237232082</t>
  </si>
  <si>
    <t>13</t>
  </si>
  <si>
    <t>997221559</t>
  </si>
  <si>
    <t>Příplatek ZKD 1 km u vodorovné dopravy suti ze sypkých materiálů</t>
  </si>
  <si>
    <t>764253408</t>
  </si>
  <si>
    <t>125,455*7 'Přepočtené koeficientem množství</t>
  </si>
  <si>
    <t>14</t>
  </si>
  <si>
    <t>997221655.1</t>
  </si>
  <si>
    <t>Poplatek za skládku suti s příměsí</t>
  </si>
  <si>
    <t>-781662750</t>
  </si>
  <si>
    <t>15</t>
  </si>
  <si>
    <t>113107437</t>
  </si>
  <si>
    <t>Odstranění podkladu z betonu vyztuženého sítěmi tl přes 150 do 300 mm při překopech strojně pl do 15 m2</t>
  </si>
  <si>
    <t>1486103042</t>
  </si>
  <si>
    <t xml:space="preserve">" asfaltová vozovka 200mm " </t>
  </si>
  <si>
    <t>" vodovod I "     (1,1+0,15*2*2)*4,28</t>
  </si>
  <si>
    <t>(1,1+0,15*2*2)*(0,5+2,0+0,5)</t>
  </si>
  <si>
    <t xml:space="preserve">" vozovka 2 - zámková dlažba - 200mm " </t>
  </si>
  <si>
    <t>" vodovod I "     (1,1+0,15*2*2)*25,91</t>
  </si>
  <si>
    <t>" MJ2 "     (1,5+0,15*2*2)*(1,5+0,15*2*2)</t>
  </si>
  <si>
    <t>16</t>
  </si>
  <si>
    <t>919735124</t>
  </si>
  <si>
    <t>Řezání stávajícího betonového krytu hl přes 150 do 200 mm</t>
  </si>
  <si>
    <t>-1840172178</t>
  </si>
  <si>
    <t>" asf. vozovka -1 "     REZV10</t>
  </si>
  <si>
    <t>" vodovod I "     2*(25,91+0,87)</t>
  </si>
  <si>
    <t>" MJ2 "     (1,5+0,15*2*2)*4</t>
  </si>
  <si>
    <t>17</t>
  </si>
  <si>
    <t>997221571</t>
  </si>
  <si>
    <t>Vodorovná doprava vybouraných hmot do 1 km</t>
  </si>
  <si>
    <t>-511710269</t>
  </si>
  <si>
    <t>18</t>
  </si>
  <si>
    <t>997221579</t>
  </si>
  <si>
    <t>Příplatek ZKD 1 km u vodorovné dopravy vybouraných hmot</t>
  </si>
  <si>
    <t>-1236167219</t>
  </si>
  <si>
    <t>38,325*7 'Přepočtené koeficientem množství</t>
  </si>
  <si>
    <t>19</t>
  </si>
  <si>
    <t>997221615.1</t>
  </si>
  <si>
    <t>-607927244</t>
  </si>
  <si>
    <t>20</t>
  </si>
  <si>
    <t>113107541</t>
  </si>
  <si>
    <t>Odstranění podkladu živičných tl 50 mm při překopech strojně pl přes 15 m2</t>
  </si>
  <si>
    <t>-1329613536</t>
  </si>
  <si>
    <t>" výměra nad výkopem "</t>
  </si>
  <si>
    <t xml:space="preserve">" asfalt. vozovka 1 - ACO + ACP 50mm+100mm "     </t>
  </si>
  <si>
    <t>" vodovod I "     1,1*4,28</t>
  </si>
  <si>
    <t>" napojení na stáv.vodovod DN150  / vodovod I "  1,1*(0,5+2,0+0,5)</t>
  </si>
  <si>
    <t>" MJ1 "     1,5*1,5</t>
  </si>
  <si>
    <t>" výměra celkem - viz. TZ. - ACO11 "     49,0</t>
  </si>
  <si>
    <t>919735111</t>
  </si>
  <si>
    <t>Řezání stávajícího živičného krytu hl do 50 mm</t>
  </si>
  <si>
    <t>496630945</t>
  </si>
  <si>
    <t>" řez nad rýhou "</t>
  </si>
  <si>
    <t>" vodovod I "     1,1+2*4,28</t>
  </si>
  <si>
    <t>" MJ1 "     1,5*4</t>
  </si>
  <si>
    <t>" napojení na stáv. vodovod DN150  / vodovod I "  2*(0,5+2,0+0,5+1,1)</t>
  </si>
  <si>
    <t>" řez nad celkovou plochou "</t>
  </si>
  <si>
    <t>15,5+7,04</t>
  </si>
  <si>
    <t>22</t>
  </si>
  <si>
    <t>113107442</t>
  </si>
  <si>
    <t>Odstranění podkladu živičných tl přes 50 do 100 mm při překopech strojně pl do 15 m2</t>
  </si>
  <si>
    <t>361516221</t>
  </si>
  <si>
    <t xml:space="preserve">" výměra - ACP22 "     </t>
  </si>
  <si>
    <t>" vodovod I "     (1,1+0,15*2*3)*4,28</t>
  </si>
  <si>
    <t>(1,1+0,15*2*3)*(0,5+2,0+0,5)</t>
  </si>
  <si>
    <t>23</t>
  </si>
  <si>
    <t>919735112</t>
  </si>
  <si>
    <t>Řezání stávajícího živičného krytu hl přes 50 do 100 mm</t>
  </si>
  <si>
    <t>157489053</t>
  </si>
  <si>
    <t>" vodovod I "     (1,1+0,15*2*3)+2*4,28</t>
  </si>
  <si>
    <t>2*(1,1+0,15*2*3)+2*(0,5+2,0+0,5)</t>
  </si>
  <si>
    <t>24</t>
  </si>
  <si>
    <t>-40902642</t>
  </si>
  <si>
    <t>25</t>
  </si>
  <si>
    <t>-437400383</t>
  </si>
  <si>
    <t>8,005*7 'Přepočtené koeficientem množství</t>
  </si>
  <si>
    <t>26</t>
  </si>
  <si>
    <t>997221645.1</t>
  </si>
  <si>
    <t>Poplatek za skládku živice</t>
  </si>
  <si>
    <t>1456934805</t>
  </si>
  <si>
    <t>27</t>
  </si>
  <si>
    <t>111301111</t>
  </si>
  <si>
    <t>Sejmutí drnu tl do 100 mm s přemístěním do 50 m nebo naložením na dopravní prostředek</t>
  </si>
  <si>
    <t>59622038</t>
  </si>
  <si>
    <t>" vodovod II + napojení "     1,1*(0,99+2,0)</t>
  </si>
  <si>
    <t>28</t>
  </si>
  <si>
    <t>121151103</t>
  </si>
  <si>
    <t>Sejmutí ornice plochy do 100 m2 tl vrstvy do 200 mm strojně</t>
  </si>
  <si>
    <t>-842800549</t>
  </si>
  <si>
    <t>ORNICEm2</t>
  </si>
  <si>
    <t>29</t>
  </si>
  <si>
    <t>119001401</t>
  </si>
  <si>
    <t>Dočasné zajištění potrubí ocelového nebo litinového DN do 200 mm</t>
  </si>
  <si>
    <t>1351293158</t>
  </si>
  <si>
    <t xml:space="preserve">" voda+plyn " </t>
  </si>
  <si>
    <t>" podélný profil (PP)+ Situace:   křížení "</t>
  </si>
  <si>
    <t>" vodovod I / křížení "        1,1*(2+2)</t>
  </si>
  <si>
    <t>" vodovod II / křížení "       1,1*(0+8)</t>
  </si>
  <si>
    <t>" napojení I+II / stáv.vodovod "   1,1*(2,0+1,0)</t>
  </si>
  <si>
    <t>" charakter. příčné řezy +Situace+PP:   souběh "</t>
  </si>
  <si>
    <t>" vodovod II / souběh plyn/ L2-L4:  řez PF1,  "       1,5+11,98+1,1</t>
  </si>
  <si>
    <t>soubehPOTRUBI1</t>
  </si>
  <si>
    <t>30</t>
  </si>
  <si>
    <t>119001411</t>
  </si>
  <si>
    <t>Dočasné zajištění potrubí betonového, ŽB nebo kameninového DN do 200 mm</t>
  </si>
  <si>
    <t>-1955494682</t>
  </si>
  <si>
    <t xml:space="preserve">" kanalizace:  křížení  " </t>
  </si>
  <si>
    <t>" vodovod II / DN200 "       1,1*1</t>
  </si>
  <si>
    <t>celkKANAL200</t>
  </si>
  <si>
    <t>31</t>
  </si>
  <si>
    <t>119001412</t>
  </si>
  <si>
    <t>Dočasné zajištění potrubí betonového, ŽB nebo kameninového DN přes 200 do 500 mm</t>
  </si>
  <si>
    <t>1523284302</t>
  </si>
  <si>
    <t xml:space="preserve">" kanalizace  " </t>
  </si>
  <si>
    <t>" vodovod I / DN300"        1,1*1</t>
  </si>
  <si>
    <t>" vodovod II / DN250 "       1,1*1</t>
  </si>
  <si>
    <t xml:space="preserve">" vodovod II / souběh DN(300)250/ZVII-L10+:  řez PF1-PF2 "     </t>
  </si>
  <si>
    <t>1,15+0,67+1,5+11,98+1,1*2+35,21+1,08*2+7,72+7,0</t>
  </si>
  <si>
    <t>soubehKANAL500</t>
  </si>
  <si>
    <t>celkKANAL500</t>
  </si>
  <si>
    <t>32</t>
  </si>
  <si>
    <t>119001421</t>
  </si>
  <si>
    <t>Dočasné zajištění kabelů a kabelových tratí ze 3 volně ložených kabelů</t>
  </si>
  <si>
    <t>1920230412</t>
  </si>
  <si>
    <t>" vodovod I "     3*1,1</t>
  </si>
  <si>
    <t>" vodovod II "     26*1,1</t>
  </si>
  <si>
    <t>" vodovod II / souběh 2 kabely / ZVII-KV:  řez PF1-PF3"       88,9</t>
  </si>
  <si>
    <t>soubehKABELm</t>
  </si>
  <si>
    <t>33</t>
  </si>
  <si>
    <t>139001101</t>
  </si>
  <si>
    <t>Příplatek za ztížení vykopávky v blízkosti podzemního vedení</t>
  </si>
  <si>
    <t>m3</t>
  </si>
  <si>
    <t>697004927</t>
  </si>
  <si>
    <t>" pásmo IS u křížení   "</t>
  </si>
  <si>
    <t>"  ( - odpočty pásma IS křížení  IS  v souběhu s IS u vodovodu II)"</t>
  </si>
  <si>
    <t>" voda, plyn "     krizPOTRUBI1*(0,5+0,15+0,5)*(0,5+0,15+(1,0+0,5)/2)</t>
  </si>
  <si>
    <t>" - voda odpočet křížení v souběhu "     -0*1,1*(0,5+0,15+0,5)*(0,5+0,15+(1,0+0,5)/2)</t>
  </si>
  <si>
    <t>" - plyn odpočet křížení v souběhu "     -8*1,1*(0,5+0,15+0,5)*(0,5+0,15+(1,0+0,5)/2)</t>
  </si>
  <si>
    <t>" kanalizace DN do 200"       krizKANAL200*(0,5+0,200+0,5)*(0,5+0,200+(1,0+0,5)/2)</t>
  </si>
  <si>
    <t>" - kanal.DN200 odpočet křížení v souběhu "     -1*1,1*(0,5+0,200+0,5)*(0,5+0,200+(1,0+0,5)/2)</t>
  </si>
  <si>
    <t>" kanalizace DN 200-500"     krizKANAL500*(0,5+0,30+0,5)*(0,5+0,30+(1,0+0,5)/2)</t>
  </si>
  <si>
    <t>" - kanal.DN250 odpočet  křížení v souběhu "     -1*1,1*(0,5+0,250+0,5)*(0,5+0,250+(1,0+0,5)/2)</t>
  </si>
  <si>
    <t>" kabel "     krizKABELm*(0,5+0+0,5)*(0,5+0+(1,0+0,5)/2)</t>
  </si>
  <si>
    <t>" - kabel odpočet  křížení v souběhu "     -26*1,1*(0,5+0+0,5)*(0,5+0+(1,0+0,5)/2)</t>
  </si>
  <si>
    <t>" pásmo IS v souběhu s nov.trasou vodovodu II  (kabely 100% trasy)"</t>
  </si>
  <si>
    <t>" kanal.+plyn+kabely  ( 0-69,59mb)"              1,1*(0,5+0,25+(1,0+0,5)/2)*69,59</t>
  </si>
  <si>
    <t>"  jen kabely  ( od 69,59mb po 88,90m)"      1,1*(0,5+0+(1,0+0,5)/2)*(88,9-69,59)</t>
  </si>
  <si>
    <t>34</t>
  </si>
  <si>
    <t>132112222</t>
  </si>
  <si>
    <t>Hloubení zapažených rýh šířky do 2000 mm v nesoudržných horninách třídy těžitelnosti I skupiny 1 a 2 ručně, včetně svislého přemístění do 3 m, započtena lepivost</t>
  </si>
  <si>
    <t>1587275738</t>
  </si>
  <si>
    <t>" ve třídě 2 - 15% "     VYKOPR*0,15</t>
  </si>
  <si>
    <t>35</t>
  </si>
  <si>
    <t>132212222</t>
  </si>
  <si>
    <t>Hloubení zapažených rýh šířky do 2000 mm v nesoudržných horninách třídy těžitelnosti I skupiny 3 ručně, včetně svislého přemístění do 3 m, započtena lepivost</t>
  </si>
  <si>
    <t>-764247897</t>
  </si>
  <si>
    <t xml:space="preserve">" ruční výkop - inž.sítě "     </t>
  </si>
  <si>
    <t>" ve třídě 3 - 65% "     VYKOPR*0,65</t>
  </si>
  <si>
    <t>36</t>
  </si>
  <si>
    <t>132312222</t>
  </si>
  <si>
    <t>Hloubení zapažených rýh šířky do 2000 mm v nesoudržných horninách třídy těžitelnosti II skupiny 4 ručně, včetně svislého přemístění do 3 m, započtena lepivost</t>
  </si>
  <si>
    <t>-1914631939</t>
  </si>
  <si>
    <t>" ve třídě 4 - 20% "     VYKOPR*0,20</t>
  </si>
  <si>
    <t>37</t>
  </si>
  <si>
    <t>132154203</t>
  </si>
  <si>
    <t>Hloubení zapažených rýh š do 2000 mm v hornině třídy těžitelnosti I skupiny 1 a 2 objem do 100 m3, včetně svislého přemístění do 4 m, započtena lepivost</t>
  </si>
  <si>
    <t>1170856626</t>
  </si>
  <si>
    <t>" vodovod I "</t>
  </si>
  <si>
    <t>1,1*(1,71+1,73)/2*2,73</t>
  </si>
  <si>
    <t>1,1*(1,73+1,71)/2*(15,78-2,73)</t>
  </si>
  <si>
    <t>1,1*(1,71+1,71)/2*(29,56-15,78)</t>
  </si>
  <si>
    <t>1,1*(1,71+1,8)/2*(46,00-29,56+0,5)</t>
  </si>
  <si>
    <t>" vodovod II "</t>
  </si>
  <si>
    <t>1,1*(1,78+1,74)/2*1,15</t>
  </si>
  <si>
    <t>1,1*(1,74+1,67)/2*(3,33-1,15)</t>
  </si>
  <si>
    <t>1,1*(1,67+1,62)/2*(6,10-3,33)</t>
  </si>
  <si>
    <t>1,1*(1,62+1,55)/2*(14,84-6,10)</t>
  </si>
  <si>
    <t>1,1*(1,55+1,54)/2*(15,41-14,84)</t>
  </si>
  <si>
    <t>1,1*(1,54+1,61)/2*(21,95-15,41)</t>
  </si>
  <si>
    <t>1,1*(1,61+1,62)/2*(27,26-21,95)</t>
  </si>
  <si>
    <t>1,1*(1,61+1,61)/2*(43,54-27,26)</t>
  </si>
  <si>
    <t>1,1*(1,61+1,55)/2*(49,25-43,54)</t>
  </si>
  <si>
    <t>1,1*(1,55+1,40)/2*(62,61-49,25)</t>
  </si>
  <si>
    <t>1,1*(1,40+1,53)/2*(67,27-62,61)</t>
  </si>
  <si>
    <t>1,1*(1,53+1,52)/2*(73,05-67,27)</t>
  </si>
  <si>
    <t>1,1*(1,52+1,41)/2*(76,77-73,05)</t>
  </si>
  <si>
    <t>1,1*(1,41+1,48)/2*(80,69-76,77)</t>
  </si>
  <si>
    <t>1,1*(1,48+1,58)/2*(86,44-80,69)</t>
  </si>
  <si>
    <t>1,1*(1,58+1,62)/2*(87,85-86,44)</t>
  </si>
  <si>
    <t>1,1*(1,62+1,69)/2*(88,9-87,85)</t>
  </si>
  <si>
    <t>" napojení na stáv.vodovod DN150  / vodovod I "</t>
  </si>
  <si>
    <t>1,1*1,71*(0,5+2,0+0,5)</t>
  </si>
  <si>
    <t>" napojení na stáv.vodovod DN100 / vodovod II "</t>
  </si>
  <si>
    <t>1,1*1,69*(0,5+1,0+0,5)</t>
  </si>
  <si>
    <t>" odpočet  povrchů "</t>
  </si>
  <si>
    <t>" vozovka 1 "     -0,47*V10r</t>
  </si>
  <si>
    <t>" vozovka 2 "     -0,47*V20r</t>
  </si>
  <si>
    <t>" chodník 3 "     -0,25*V30r</t>
  </si>
  <si>
    <t>" chodník 4 "     -0,35*V40r</t>
  </si>
  <si>
    <t>" ornice a drn "     -0,1*DRN-0,2*ORNICE</t>
  </si>
  <si>
    <t>" odpočet  ruční výkop "     -VYKOPR</t>
  </si>
  <si>
    <t>" ve třídě 2 - 15% "     VYKOP1*0,15</t>
  </si>
  <si>
    <t>38</t>
  </si>
  <si>
    <t>132254203</t>
  </si>
  <si>
    <t>Hloubení zapažených rýh š do 2000 mm v hornině třídy těžitelnosti I skupiny 3 objem do 100 m3, včetně svislého přemístění do 4 m, započtena lepivost</t>
  </si>
  <si>
    <t>-1280143238</t>
  </si>
  <si>
    <t>" ve třídě 3 -65% "     VYKOP1*0,65</t>
  </si>
  <si>
    <t>39</t>
  </si>
  <si>
    <t>132354203</t>
  </si>
  <si>
    <t>Hloubení zapažených rýh š do 2000 mm v hornině třídy těžitelnosti II skupiny 4 objem do 100 m3, včetně svislého přemístění do 4 m, započtena lepivost</t>
  </si>
  <si>
    <t>-224547319</t>
  </si>
  <si>
    <t>" ve třídě 4 - 20% "     VYKOP1*0,20</t>
  </si>
  <si>
    <t>40</t>
  </si>
  <si>
    <t>151101101</t>
  </si>
  <si>
    <t>Zřízení příložného pažení a rozepření stěn rýh hl do 2 m</t>
  </si>
  <si>
    <t>149518390</t>
  </si>
  <si>
    <t>2*(1,71+1,73)/2*2,73</t>
  </si>
  <si>
    <t>2*(1,73+1,71)/2*(15,78-2,73)</t>
  </si>
  <si>
    <t>2*(1,71+1,71)/2*(29,56-15,78)</t>
  </si>
  <si>
    <t>2*(1,71+1,8)/2*(46,00-29,56+0,5)</t>
  </si>
  <si>
    <t>2*1,71*(0,5+2,0+0,5)</t>
  </si>
  <si>
    <t>2*1,69*(0,5+1,0+0,5)</t>
  </si>
  <si>
    <t>151101111</t>
  </si>
  <si>
    <t>Odstranění příložného pažení a rozepření stěn rýh hl do 2 m</t>
  </si>
  <si>
    <t>-37822876</t>
  </si>
  <si>
    <t>42</t>
  </si>
  <si>
    <t>151301101.1</t>
  </si>
  <si>
    <t>Zřízení hnaného pažení a rozepření stěn rýh hl do 2 m bez rozepření</t>
  </si>
  <si>
    <t>-107023218</t>
  </si>
  <si>
    <t>2*(1,78+1,74)/2*1,15</t>
  </si>
  <si>
    <t>2*(1,74+1,67)/2*(3,33-1,15)</t>
  </si>
  <si>
    <t>2*(1,67+1,62)/2*(6,10-3,33)</t>
  </si>
  <si>
    <t>2*(1,62+1,55)/2*(14,84-6,10)</t>
  </si>
  <si>
    <t>2*(1,55+1,54)/2*(15,41-14,84)</t>
  </si>
  <si>
    <t>2*(1,54+1,61)/2*(21,95-15,41)</t>
  </si>
  <si>
    <t>2*(1,61+1,62)/2*(27,26-21,95)</t>
  </si>
  <si>
    <t>2*(1,61+1,61)/2*(43,54-27,26)</t>
  </si>
  <si>
    <t>2*(1,61+1,55)/2*(49,25-43,54)</t>
  </si>
  <si>
    <t>2*(1,55+1,40)/2*(62,61-49,25)</t>
  </si>
  <si>
    <t>2*(1,40+1,53)/2*(67,27-62,61)</t>
  </si>
  <si>
    <t>2*(1,53+1,52)/2*(73,05-67,27)</t>
  </si>
  <si>
    <t>2*(1,52+1,41)/2*(76,77-73,05)</t>
  </si>
  <si>
    <t>2*(1,41+1,48)/2*(80,69-76,77)</t>
  </si>
  <si>
    <t>2*(1,48+1,58)/2*(86,44-80,69)</t>
  </si>
  <si>
    <t>2*(1,58+1,62)/2*(87,85-86,44)</t>
  </si>
  <si>
    <t>2*(1,62+1,69)/2*(88,9-87,85)</t>
  </si>
  <si>
    <t>PAZ1</t>
  </si>
  <si>
    <t>43</t>
  </si>
  <si>
    <t>151301111.1</t>
  </si>
  <si>
    <t>Odstranění hnaného pažení a rozepření stěn rýh hl do 2 m bez rozepření</t>
  </si>
  <si>
    <t>-1048173349</t>
  </si>
  <si>
    <t>44</t>
  </si>
  <si>
    <t>154067341.1</t>
  </si>
  <si>
    <t>Konstrukce výstroje šachet (úsek rýhy) netypová dočasně suchá montáž</t>
  </si>
  <si>
    <t>kg</t>
  </si>
  <si>
    <t>232411517</t>
  </si>
  <si>
    <t>"úsek rýhy vodovdu délky 2000/2320 mm, šířka 1100mm "</t>
  </si>
  <si>
    <t>" dle výkresu D.1.10 - závěsné a rozpěrné rámy Ič.160 - 360,1 kg/úsek "</t>
  </si>
  <si>
    <t>" celková délka 88,9 m "</t>
  </si>
  <si>
    <t>"  opakování  = 88,9/2,16 = 41x  "</t>
  </si>
  <si>
    <t>360,1*41</t>
  </si>
  <si>
    <t>M</t>
  </si>
  <si>
    <t>13010718.1</t>
  </si>
  <si>
    <t>ocel profilová jakost S235JR (11 375) průřez I (IPN) 160 (jedna sestava 360,1kg - započítat do ceny ztratné 41 x opakování)</t>
  </si>
  <si>
    <t>617543693</t>
  </si>
  <si>
    <t>" jedna sestava "     360,1*1,1/1000</t>
  </si>
  <si>
    <t>154067342.1</t>
  </si>
  <si>
    <t>Konstrukce výstroje šachet (úsek rýhy) netypová dočasně suchá demontáž</t>
  </si>
  <si>
    <t>1983034137</t>
  </si>
  <si>
    <t>47</t>
  </si>
  <si>
    <t>132112132</t>
  </si>
  <si>
    <t>Hloubení nezapažených rýh šířky do 800 mm v nesoudržných horninách třídy těžitelnosti I skupiny 1 a 2 ručně, včetně svislého přemístění do 3 m, započtena lepivost</t>
  </si>
  <si>
    <t>1230277828</t>
  </si>
  <si>
    <t>" obnažení základů pro vložení nopové folie "</t>
  </si>
  <si>
    <t>" výkop po odstranění skladby chodníku 3 ze zámkové dlažby "</t>
  </si>
  <si>
    <t>0,6*(1,0-0,25)*100,0</t>
  </si>
  <si>
    <t>" ve třídě 2 - 15% "     VYKOP2*0,15</t>
  </si>
  <si>
    <t>48</t>
  </si>
  <si>
    <t>132212132</t>
  </si>
  <si>
    <t>Hloubení nezapažených rýh šířky do 800 mm v nesoudržných horninách třídy těžitelnosti I skupiny 3 ručně, včetně svislého přemístění do 3 m, započtena lepivost</t>
  </si>
  <si>
    <t>1063331600</t>
  </si>
  <si>
    <t>" ve třídě 3 -65% "     VYKOP2*0,65</t>
  </si>
  <si>
    <t>132312132</t>
  </si>
  <si>
    <t>Hloubení nezapažených rýh šířky do 800 mm v nesoudržných horninách třídy těžitelnosti II skupiny 4 ručně, včetně svislého přemístění do 3 m, započtena lepivost</t>
  </si>
  <si>
    <t>2074399117</t>
  </si>
  <si>
    <t>" ve třídě 4 - 20% "     VYKOP2*0,20</t>
  </si>
  <si>
    <t>50</t>
  </si>
  <si>
    <t>132111401</t>
  </si>
  <si>
    <t>Hloubená vykopávka pod základy v hornině třídy těžitelnosti I skupiny 1 a 2 ručně, včetně svislého přemístění do 3 m, započtena lepivost</t>
  </si>
  <si>
    <t>-1696668575</t>
  </si>
  <si>
    <t>" podkopání obnažených základů pro podbetonování  - v délce 30m "</t>
  </si>
  <si>
    <t>0,5*0,5*30,0</t>
  </si>
  <si>
    <t>" ve třídě 2 - 15% "     PODKOP*0,15</t>
  </si>
  <si>
    <t>51</t>
  </si>
  <si>
    <t>132211401</t>
  </si>
  <si>
    <t>Hloubená vykopávka pod základy v hornině třídy těžitelnosti I skupiny 3 ručně, včetně svislého přemístění do 3 m, započtena lepivost</t>
  </si>
  <si>
    <t>-1318014811</t>
  </si>
  <si>
    <t>" ve třídě 3 -65% "     PODKOP*0,65</t>
  </si>
  <si>
    <t>52</t>
  </si>
  <si>
    <t>132311401</t>
  </si>
  <si>
    <t>Hloubená vykopávka pod základy v hornině třídy těžitelnosti I skupiny 4 ručně, včetně svislého přemístění do 3 m, započtena lepivost</t>
  </si>
  <si>
    <t>930806889</t>
  </si>
  <si>
    <t>" ve třídě 4 - 20% "     PODKOP*0,2</t>
  </si>
  <si>
    <t>53</t>
  </si>
  <si>
    <t>277865911</t>
  </si>
  <si>
    <t>100,0</t>
  </si>
  <si>
    <t>54</t>
  </si>
  <si>
    <t>-1556513085</t>
  </si>
  <si>
    <t>55</t>
  </si>
  <si>
    <t>133154101</t>
  </si>
  <si>
    <t>Hloubení šachet zapažených v hornině třídy těžitelnosti I skupiny 1 a 2 objem do 20 m3, včetně svislého přemístění , započtena lepivost</t>
  </si>
  <si>
    <t>1550137500</t>
  </si>
  <si>
    <t>" TZ-D-4.4 Rušení stáv. vodovodu -armatury-montáž.jámy (+ výkr. Situace)"</t>
  </si>
  <si>
    <t>" MJ1 + MJ2 "     (1,5*1,5*2,0)*2</t>
  </si>
  <si>
    <t>" odpočet povrchů "</t>
  </si>
  <si>
    <t>" vozovka 1 "     -V10š*0,47</t>
  </si>
  <si>
    <t>" vozovka 2 "     -V20š*0,47</t>
  </si>
  <si>
    <t>" ve třídě 2 - 15% "     VYKOP3*0,15</t>
  </si>
  <si>
    <t>56</t>
  </si>
  <si>
    <t>133254101</t>
  </si>
  <si>
    <t>Hloubení šachet zapažených v hornině třídy těžitelnosti I skupiny 3 objem do 20 m3, včetně svislého přemístění , započtena lepivost</t>
  </si>
  <si>
    <t>-1279128910</t>
  </si>
  <si>
    <t>" ve třídě 3 - 65% "     VYKOP3*0,65</t>
  </si>
  <si>
    <t>57</t>
  </si>
  <si>
    <t>133354101</t>
  </si>
  <si>
    <t>Hloubení šachet zapažených v hornině třídy těžitelnosti II skupiny 4 objem do 20 m3, včetně svislého přemístění , započtena lepivost</t>
  </si>
  <si>
    <t>276796736</t>
  </si>
  <si>
    <t>" ve třídě 4 - 20% "     VYKOP3*0,20</t>
  </si>
  <si>
    <t>58</t>
  </si>
  <si>
    <t>-1842255601</t>
  </si>
  <si>
    <t>59</t>
  </si>
  <si>
    <t>151102201</t>
  </si>
  <si>
    <t>Zřízení příložného pažení stěn do 30 m2 výkopu hl do 4 m pro překopy inženýrských sítí</t>
  </si>
  <si>
    <t>-1307520513</t>
  </si>
  <si>
    <t>" MJ1 + MJ2 "     (4*1,5*2,0)*2</t>
  </si>
  <si>
    <t>60</t>
  </si>
  <si>
    <t>151102211</t>
  </si>
  <si>
    <t>Odstranění příložného pažení stěn do 30 m2 hl do 4 m při překopech inženýrských sítí</t>
  </si>
  <si>
    <t>-1141976422</t>
  </si>
  <si>
    <t>61</t>
  </si>
  <si>
    <t>151102301</t>
  </si>
  <si>
    <t>Zřízení rozepření stěn do 30 m3 při pažení příložném hl do 4 m při překopech inženýrských sítí</t>
  </si>
  <si>
    <t>1548240574</t>
  </si>
  <si>
    <t>62</t>
  </si>
  <si>
    <t>151102312</t>
  </si>
  <si>
    <t>Odstranění rozepření stěn do 30 m3 při pažení příložném hl přes 4 do 8 m při překopech inženýrských sítí</t>
  </si>
  <si>
    <t>1921961250</t>
  </si>
  <si>
    <t>63</t>
  </si>
  <si>
    <t>162751115</t>
  </si>
  <si>
    <t>Vodorovné přemístění přes 7 000 do 8000 m výkopku/sypaniny z horniny třídy těžitelnosti I skupiny 1 až 3</t>
  </si>
  <si>
    <t>1473960641</t>
  </si>
  <si>
    <t>"ornice"</t>
  </si>
  <si>
    <t>0,2*3,289</t>
  </si>
  <si>
    <t>tř. 2</t>
  </si>
  <si>
    <t>24,04+6,485+6,75+1,125+1,033</t>
  </si>
  <si>
    <t>tř. 3</t>
  </si>
  <si>
    <t>104,174+28,101+29,25+4,875+4,475</t>
  </si>
  <si>
    <t>64</t>
  </si>
  <si>
    <t>162751135</t>
  </si>
  <si>
    <t>Vodorovné přemístění přes 7 000 do 8000 m výkopku/sypaniny z horniny třídy těžitelnosti II skupiny 4 a 5</t>
  </si>
  <si>
    <t>1975820908</t>
  </si>
  <si>
    <t>tř. 4</t>
  </si>
  <si>
    <t>32,053+8,646+9+1,5+1,377</t>
  </si>
  <si>
    <t>65</t>
  </si>
  <si>
    <t>171251201</t>
  </si>
  <si>
    <t>Uložení sypaniny na skládky nebo meziskládky</t>
  </si>
  <si>
    <t>1219982877</t>
  </si>
  <si>
    <t>66</t>
  </si>
  <si>
    <t>202310201</t>
  </si>
  <si>
    <t xml:space="preserve">Poplatek za skládku zeminy v tř. 1 - 4 </t>
  </si>
  <si>
    <t>-1493056056</t>
  </si>
  <si>
    <t>"ornice"0,658</t>
  </si>
  <si>
    <t>"60%"262,884*0,6</t>
  </si>
  <si>
    <t>67</t>
  </si>
  <si>
    <t>202310303</t>
  </si>
  <si>
    <t>Poplatek za skládku  "navážky"</t>
  </si>
  <si>
    <t>1261855794</t>
  </si>
  <si>
    <t>"40%"262,884*0,4</t>
  </si>
  <si>
    <t>68</t>
  </si>
  <si>
    <t>174101101</t>
  </si>
  <si>
    <t>Zásyp jam, šachet rýh nebo kolem objektů sypaninou se zhutněním</t>
  </si>
  <si>
    <t>-724259056</t>
  </si>
  <si>
    <t>" prostor k zásypu rýha "     VYKOP11+VYKOP31</t>
  </si>
  <si>
    <t>" odpočet vestavěného vodovodu "</t>
  </si>
  <si>
    <t>" litina "</t>
  </si>
  <si>
    <t>- 1,1*(0,1+0,098+0,3)*DN80</t>
  </si>
  <si>
    <t>- 1,1*(0,1+0,118+0,3)*DN100</t>
  </si>
  <si>
    <t>- 1,1*(0,1+0,170+0,3)*DN150</t>
  </si>
  <si>
    <t>" PE "</t>
  </si>
  <si>
    <t>-1,1*(0,1+0,09+0,3)*PE90</t>
  </si>
  <si>
    <t>-1,1*(0,1+0,170+0,3)*(0,5+2,0+0,5)</t>
  </si>
  <si>
    <t>-1,1*(0,1+0,118+0,3)*(0,5+1,0+0,5)</t>
  </si>
  <si>
    <t>" vozovka 1 "     -0,47*V10</t>
  </si>
  <si>
    <t>" vozovka 2 "     -0,47*V20</t>
  </si>
  <si>
    <t>" chodník 3 "     -0,25*V30</t>
  </si>
  <si>
    <t>" chodník 4 "     -0,35*V40</t>
  </si>
  <si>
    <t>" ornice a drn "     -0,2*ORNICE</t>
  </si>
  <si>
    <t>ZASYP</t>
  </si>
  <si>
    <t>69</t>
  </si>
  <si>
    <t>58331201.1</t>
  </si>
  <si>
    <t>zhutněný zásyp náhradním zásypovým materiálem (plná frakce)</t>
  </si>
  <si>
    <t>-1625871169</t>
  </si>
  <si>
    <t>132,752*1,1*1,05*1,8</t>
  </si>
  <si>
    <t>70</t>
  </si>
  <si>
    <t>167151111</t>
  </si>
  <si>
    <t>Nakládání výkopku z hornin třídy těžitelnosti I skupiny 1 až 3 přes 100 m3</t>
  </si>
  <si>
    <t>447912219</t>
  </si>
  <si>
    <t>132,752*1,1*1,05</t>
  </si>
  <si>
    <t>61,217*1,1*1,05</t>
  </si>
  <si>
    <t>71</t>
  </si>
  <si>
    <t>162251102</t>
  </si>
  <si>
    <t>Vodorovné přemístění přes 20 do 50 m výkopku/sypaniny z horniny třídy těžitelnosti I skupiny 1 až 3</t>
  </si>
  <si>
    <t>329241471</t>
  </si>
  <si>
    <t>175151101</t>
  </si>
  <si>
    <t>Obsypání potrubí strojně sypaninou bez prohození, uloženou do 3 m</t>
  </si>
  <si>
    <t>-1980402116</t>
  </si>
  <si>
    <t xml:space="preserve">" vodovod:   řez uložením /obsyp  "   </t>
  </si>
  <si>
    <t xml:space="preserve"> 1,1*(0,098+0,3)*DN80</t>
  </si>
  <si>
    <t xml:space="preserve"> 1,1*(0,118+0,3)*DN100</t>
  </si>
  <si>
    <t xml:space="preserve"> 1,1*(0,170+0,3)*DN150</t>
  </si>
  <si>
    <t>1,1*(0,090+0,3)*PE90</t>
  </si>
  <si>
    <t>1,1*(0,170+0,3)*(0,5+2,0+0,5)</t>
  </si>
  <si>
    <t>1,1*(0,118+0,3)*(0,5+1,0+0,5)</t>
  </si>
  <si>
    <t>" odpočet potrubí "             -PI*(0,098/2)^2*DN80</t>
  </si>
  <si>
    <t>" odpočet potrubí "             -PI*(0,118/2)^2*DN100</t>
  </si>
  <si>
    <t>" odpočet potrubí "             -PI*(0,170/2)^2*DN150</t>
  </si>
  <si>
    <t>" odpočet potrubí  PE"       -PI*(0,090/2)^2*PE90</t>
  </si>
  <si>
    <t>" odp. potrubí /napojení DN150/2m "   -PI*(0,170/2)^2*2,0</t>
  </si>
  <si>
    <t>" odp. potrubí /napojení DN100/1m "   -PI*(0,118/2)^2*1,0</t>
  </si>
  <si>
    <t>OBSYPpisek</t>
  </si>
  <si>
    <t>73</t>
  </si>
  <si>
    <t>58331351</t>
  </si>
  <si>
    <t>kamenivo těžené drobné frakce 0/4</t>
  </si>
  <si>
    <t>1034206397</t>
  </si>
  <si>
    <t>61,217*1,1*1,05*1,8</t>
  </si>
  <si>
    <t>74</t>
  </si>
  <si>
    <t>181351003</t>
  </si>
  <si>
    <t>Rozprostření ornice tl vrstvy do 200 mm pl do 100 m2 v rovině nebo ve svahu do 1:5 strojně</t>
  </si>
  <si>
    <t>1053307237</t>
  </si>
  <si>
    <t>75</t>
  </si>
  <si>
    <t>10364101vl</t>
  </si>
  <si>
    <t>zemina pro terénní úpravy -  ornice</t>
  </si>
  <si>
    <t>210593215</t>
  </si>
  <si>
    <t>0,2*3,289*1,6</t>
  </si>
  <si>
    <t>76</t>
  </si>
  <si>
    <t>181411131</t>
  </si>
  <si>
    <t>Založení parkového trávníku výsevem plochy do 1000 m2 v rovině a ve svahu do 1:5</t>
  </si>
  <si>
    <t>1068949987</t>
  </si>
  <si>
    <t>77</t>
  </si>
  <si>
    <t>00572410</t>
  </si>
  <si>
    <t>osivo směs travní parková</t>
  </si>
  <si>
    <t>1124459028</t>
  </si>
  <si>
    <t>3,289*0,03*1,05</t>
  </si>
  <si>
    <t>78</t>
  </si>
  <si>
    <t>1814111391.1</t>
  </si>
  <si>
    <t>Trávníku - předseťové přípravy, zálivky hnojení, ošetřování</t>
  </si>
  <si>
    <t>-70875960</t>
  </si>
  <si>
    <t>Zakládání</t>
  </si>
  <si>
    <t>79</t>
  </si>
  <si>
    <t>279311117</t>
  </si>
  <si>
    <t>Postupné podbetonování základového zdiva prostým betonem tř. C 30/37</t>
  </si>
  <si>
    <t>263687395</t>
  </si>
  <si>
    <t>" podbetonov. základů v místě podkopů "</t>
  </si>
  <si>
    <t>PODKOP*1,1</t>
  </si>
  <si>
    <t>80</t>
  </si>
  <si>
    <t>274351121</t>
  </si>
  <si>
    <t>Zřízení bednění základových pasů rovného</t>
  </si>
  <si>
    <t>1219260548</t>
  </si>
  <si>
    <t>0,5*30,0</t>
  </si>
  <si>
    <t>81</t>
  </si>
  <si>
    <t>274351122</t>
  </si>
  <si>
    <t>Odstranění bednění základových pasů rovného</t>
  </si>
  <si>
    <t>-238883406</t>
  </si>
  <si>
    <t>Svislé a kompletní konstrukce</t>
  </si>
  <si>
    <t>82</t>
  </si>
  <si>
    <t>899910212.1</t>
  </si>
  <si>
    <t>Výplň potrubí pod tlakem cementopopílkovou suspenzí délky potrubí vč. všech souvisejících prací (ucpávky, utěsnění zazdívky aj.)</t>
  </si>
  <si>
    <t>1697398967</t>
  </si>
  <si>
    <t xml:space="preserve">" stávající "   </t>
  </si>
  <si>
    <t>" vodovod DN80 "     PI*(0,08/2)^2*98,0</t>
  </si>
  <si>
    <t>83</t>
  </si>
  <si>
    <t>358315114</t>
  </si>
  <si>
    <t>Bourání stoky kompletní nebo vybourání otvorů z prostého betonu plochy do 4 m2</t>
  </si>
  <si>
    <t>200160483</t>
  </si>
  <si>
    <t>zbytkový beton ve výkopu</t>
  </si>
  <si>
    <t>2,1</t>
  </si>
  <si>
    <t>84</t>
  </si>
  <si>
    <t>997013211</t>
  </si>
  <si>
    <t>Vnitrostaveništní doprava suti a vybouraných hmot pro budovy v do 6 m ručně, vodorovné do 50 m</t>
  </si>
  <si>
    <t>-2107960067</t>
  </si>
  <si>
    <t>2,1*2,2</t>
  </si>
  <si>
    <t>85</t>
  </si>
  <si>
    <t>997013501</t>
  </si>
  <si>
    <t>Odvoz suti a vybouraných hmot na skládku nebo meziskládku do 1 km se složením</t>
  </si>
  <si>
    <t>934564539</t>
  </si>
  <si>
    <t>4,62</t>
  </si>
  <si>
    <t>86</t>
  </si>
  <si>
    <t>997013509</t>
  </si>
  <si>
    <t>Příplatek k odvozu suti a vybouraných hmot na skládku ZKD 1 km přes 1 km</t>
  </si>
  <si>
    <t>270329666</t>
  </si>
  <si>
    <t>4,62*7</t>
  </si>
  <si>
    <t>87</t>
  </si>
  <si>
    <t>97909811</t>
  </si>
  <si>
    <t>-200577283</t>
  </si>
  <si>
    <t>Vodorovné konstrukce</t>
  </si>
  <si>
    <t>88</t>
  </si>
  <si>
    <t>451572111</t>
  </si>
  <si>
    <t>Lože pod potrubí otevřený výkop z kameniva drobného těženého</t>
  </si>
  <si>
    <t>-1930989625</t>
  </si>
  <si>
    <t xml:space="preserve">" vodovod:   řez uložením /lože   (pískový podsyp) "   </t>
  </si>
  <si>
    <t>0,1*1,1*DN80</t>
  </si>
  <si>
    <t>0,1*1,1*DN100</t>
  </si>
  <si>
    <t>0,1*1,1*DN150</t>
  </si>
  <si>
    <t>0,1*1,1*PE90</t>
  </si>
  <si>
    <t>0,1*1,1*(0,5+2,0+0,5)</t>
  </si>
  <si>
    <t>0,1*1,1*(0,5+1,0+0,5)</t>
  </si>
  <si>
    <t>89</t>
  </si>
  <si>
    <t>167151101</t>
  </si>
  <si>
    <t>Nakládání výkopku z hornin třídy těžitelnosti I skupiny 1 až 3 do 100 m3</t>
  </si>
  <si>
    <t>422778155</t>
  </si>
  <si>
    <t>" přesun hmot "     LOZEpisek</t>
  </si>
  <si>
    <t>2032528946</t>
  </si>
  <si>
    <t>Komunikace pozemní</t>
  </si>
  <si>
    <t>91</t>
  </si>
  <si>
    <t>577144111r</t>
  </si>
  <si>
    <t>Asfaltový beton vrstva obrusná ACO 11+ (ABS) tř. I tl 50 mm</t>
  </si>
  <si>
    <t>-256388221</t>
  </si>
  <si>
    <t>" zapravení asfaltové vozovky 1 "     V14</t>
  </si>
  <si>
    <t>92</t>
  </si>
  <si>
    <t>573211109</t>
  </si>
  <si>
    <t>Postřik živičný spojovací z asfaltu v množství 0,50 kg/m2</t>
  </si>
  <si>
    <t>-326516310</t>
  </si>
  <si>
    <t>93</t>
  </si>
  <si>
    <t>566901161r</t>
  </si>
  <si>
    <t>Vyspravení podkladu po překopech inženýrských sítí plochy do 15 m2 obalovaným kamenivem ACP 22+ (OK) tl. 100 mm</t>
  </si>
  <si>
    <t>1270405927</t>
  </si>
  <si>
    <t xml:space="preserve">" zapravení asfaltové vozovky 1 "    </t>
  </si>
  <si>
    <t>" ACP22+ "     V13</t>
  </si>
  <si>
    <t>94</t>
  </si>
  <si>
    <t>-1588946782</t>
  </si>
  <si>
    <t>95</t>
  </si>
  <si>
    <t>56690117-31</t>
  </si>
  <si>
    <t>Vyspravení podkladu po překopech inženýrských sítí plochy do 15 m2 směsí stmelenou cementem SC 8/10 tl 200 mm</t>
  </si>
  <si>
    <t>79269242</t>
  </si>
  <si>
    <t>" zapravení asfaltové vozovky 1 "    V12</t>
  </si>
  <si>
    <t>96</t>
  </si>
  <si>
    <t>566901132</t>
  </si>
  <si>
    <t>Vyspravení podkladu po překopech inženýrských sítí plochy do 15 m2 štěrkodrtí tl. 150 mm</t>
  </si>
  <si>
    <t>979618621</t>
  </si>
  <si>
    <t>" zapravení asfaltové vozovky 1 "    V11</t>
  </si>
  <si>
    <t>97</t>
  </si>
  <si>
    <t>919732211</t>
  </si>
  <si>
    <t>Styčná spára napojení nového živičného povrchu na stávající za tepla š 15 mm hl 25 mm s prořezáním</t>
  </si>
  <si>
    <t>-426316920</t>
  </si>
  <si>
    <t>98</t>
  </si>
  <si>
    <t>59621222-11</t>
  </si>
  <si>
    <t>Kladení zámkové dlažby pozemních komunikací ručně tl 80 mm skupiny B pl přes 50 do 100 m2 s doplněním chybějící dlažby</t>
  </si>
  <si>
    <t>-554823857</t>
  </si>
  <si>
    <t>" zapravení vozovky 2 - zámková dlažba "    V23</t>
  </si>
  <si>
    <t>99</t>
  </si>
  <si>
    <t>56690127-11</t>
  </si>
  <si>
    <t>Vyspravení podkladu po překopech inženýrských sítí plochy přes 15 m2 směsí stmelenou cementem SC8/10 tl 100 mm</t>
  </si>
  <si>
    <t>-1642721659</t>
  </si>
  <si>
    <t>" zapravení vozovky 2 - zámková dlažba "    V22</t>
  </si>
  <si>
    <t>566901222</t>
  </si>
  <si>
    <t>Vyspravení podkladu po překopech inženýrských sítí plochy přes 15 m2 štěrkopískem tl. 150 mm</t>
  </si>
  <si>
    <t>54284544</t>
  </si>
  <si>
    <t>" zapravení vozovky 2 - zámková dlažba "    V21</t>
  </si>
  <si>
    <t>101</t>
  </si>
  <si>
    <t>59621111-21</t>
  </si>
  <si>
    <t>Kladení zámkové dlažby komunikací pro pěší ručně tl 60 mm skupiny A pl přes 100 do 300 m2 s doplněním chybějící dlažby</t>
  </si>
  <si>
    <t>1932446169</t>
  </si>
  <si>
    <t>" zapravení chodníku 3 - zámková dlažba "    V32</t>
  </si>
  <si>
    <t>102</t>
  </si>
  <si>
    <t>564851111</t>
  </si>
  <si>
    <t>Podklad ze štěrkodrtě ŠD plochy přes 100 m2 tl 150 mm</t>
  </si>
  <si>
    <t>-1151124828</t>
  </si>
  <si>
    <t>103</t>
  </si>
  <si>
    <t>59121111-11</t>
  </si>
  <si>
    <t>Kladení dlažby z kostek drobných z kamene do lože z kameniva těženého tl 50 mm s doplněním chybějících kostek</t>
  </si>
  <si>
    <t>-679995971</t>
  </si>
  <si>
    <t>" zapravení chodníku 3 - kostka dlažba "    KOSTKA32</t>
  </si>
  <si>
    <t>104</t>
  </si>
  <si>
    <t>566901232</t>
  </si>
  <si>
    <t>Vyspravení podkladu po překopech inženýrských sítí plochy přes 15 m2 štěrkodrtí tl. 150 mm</t>
  </si>
  <si>
    <t>2071269248</t>
  </si>
  <si>
    <t>105</t>
  </si>
  <si>
    <t>59621111-01</t>
  </si>
  <si>
    <t>Kladení dlažby komunikací pro pěší ručně tl 60 mm skupiny A pl do 50 m2 s doplněním chybějící dlažby</t>
  </si>
  <si>
    <t>-915296539</t>
  </si>
  <si>
    <t>" zapravení chodníku 4 - dlažba "    V43</t>
  </si>
  <si>
    <t>106</t>
  </si>
  <si>
    <t>56690113-11</t>
  </si>
  <si>
    <t>Vyspravení podkladu po překopech inženýrských sítí plochy do 15 m2 štěrkodrtí (0/32) tl. 100 mm</t>
  </si>
  <si>
    <t>1959725814</t>
  </si>
  <si>
    <t>" zapravení chodníku 4 - betonová dlažba "    V42</t>
  </si>
  <si>
    <t>107</t>
  </si>
  <si>
    <t>517620510</t>
  </si>
  <si>
    <t>" zapravení chodníku 4 - betonová dlažba "    V41</t>
  </si>
  <si>
    <t>108</t>
  </si>
  <si>
    <t>916131213</t>
  </si>
  <si>
    <t>Osazení silničního obrubníku betonového stojatého s boční opěrou do lože z betonu prostého</t>
  </si>
  <si>
    <t>1056000404</t>
  </si>
  <si>
    <t>" zapravení  "    OBRUB1</t>
  </si>
  <si>
    <t>109</t>
  </si>
  <si>
    <t>916131113</t>
  </si>
  <si>
    <t>Osazení silničního obrubníku betonového ležatého s boční opěrou do lože z betonu prostého</t>
  </si>
  <si>
    <t>1537797896</t>
  </si>
  <si>
    <t>" zapravení  "    OBRUB2</t>
  </si>
  <si>
    <t>110</t>
  </si>
  <si>
    <t>998223011</t>
  </si>
  <si>
    <t>Přesun hmot pro pozemní komunikace s krytem dlážděným</t>
  </si>
  <si>
    <t>1010944444</t>
  </si>
  <si>
    <t>Trubní vedení</t>
  </si>
  <si>
    <t>111</t>
  </si>
  <si>
    <t>851241131</t>
  </si>
  <si>
    <t>Montáž potrubí z trub litinových hrdlových s integrovaným těsněním otevřený výkop DN 80</t>
  </si>
  <si>
    <t>-1056929127</t>
  </si>
  <si>
    <t>" vodovod "     46,0</t>
  </si>
  <si>
    <t>112</t>
  </si>
  <si>
    <t>851251292</t>
  </si>
  <si>
    <t>Příplatek za krácení litinové trouby DN/OD 90</t>
  </si>
  <si>
    <t>kus</t>
  </si>
  <si>
    <t>-966286431</t>
  </si>
  <si>
    <t>113</t>
  </si>
  <si>
    <t>55251004V</t>
  </si>
  <si>
    <t>trouba vodovodní litinová hrdlová Zn+Al (85/15) 400g/m2+modrý epoxid dl 6m DN 80, cementová vystýlka, pro spoj TYTON nebo BRS (Sit Plus)</t>
  </si>
  <si>
    <t>1477111278</t>
  </si>
  <si>
    <t>46*1,01</t>
  </si>
  <si>
    <t>114</t>
  </si>
  <si>
    <t>851251218</t>
  </si>
  <si>
    <t>Příplatek za montáž zámkových spojků na potrubí a tvarovkách DN 80</t>
  </si>
  <si>
    <t>-892342404</t>
  </si>
  <si>
    <t>115</t>
  </si>
  <si>
    <t>DKT.110420</t>
  </si>
  <si>
    <t>těsnící gumový kroužek DN 80 EPDM Sit Plus pro spoj BRS</t>
  </si>
  <si>
    <t>-69057959</t>
  </si>
  <si>
    <t>ZÁMKOVÝ SPOJ</t>
  </si>
  <si>
    <t>8*1,01</t>
  </si>
  <si>
    <t>116</t>
  </si>
  <si>
    <t>55251276</t>
  </si>
  <si>
    <t>manžeta ochranná vodovodního litinového potrubí DN 90</t>
  </si>
  <si>
    <t>-1005585481</t>
  </si>
  <si>
    <t>117</t>
  </si>
  <si>
    <t>850265121</t>
  </si>
  <si>
    <t>Výřez nebo výsek na potrubí z trub litinových tlakových nebo plastických hmot DN 100</t>
  </si>
  <si>
    <t>-376515411</t>
  </si>
  <si>
    <t>118</t>
  </si>
  <si>
    <t>850315121</t>
  </si>
  <si>
    <t>Výřez nebo výsek na potrubí z trub litinových tlakových nebo plastických hmot DN 150</t>
  </si>
  <si>
    <t>1781801418</t>
  </si>
  <si>
    <t>119</t>
  </si>
  <si>
    <t>851261131</t>
  </si>
  <si>
    <t>Montáž potrubí z trub litinových hrdlových s integrovaným těsněním otevřený výkop DN 100</t>
  </si>
  <si>
    <t>-690361796</t>
  </si>
  <si>
    <t>" vodovod "     1,0</t>
  </si>
  <si>
    <t>120</t>
  </si>
  <si>
    <t>55251005r</t>
  </si>
  <si>
    <t>trouba vodovodní litinová hrdlová Zn+Al (85/15) 400g/m2+modrý epoxid dl 6m DN 100, cementová vystýlka, pro spoj TYTON nebo BRS (Sit Plus), těsnění</t>
  </si>
  <si>
    <t>-1704399267</t>
  </si>
  <si>
    <t>1*1,01 'Přepočtené koeficientem množství</t>
  </si>
  <si>
    <t>121</t>
  </si>
  <si>
    <t>851261292</t>
  </si>
  <si>
    <t>Příplatek za krácení litinové trouby DN/OD 110</t>
  </si>
  <si>
    <t>956427826</t>
  </si>
  <si>
    <t>122</t>
  </si>
  <si>
    <t>851311131</t>
  </si>
  <si>
    <t>Montáž potrubí z trub litinových hrdlových s integrovaným těsněním otevřený výkop DN 150</t>
  </si>
  <si>
    <t>-738031224</t>
  </si>
  <si>
    <t>" vodovod "     2,0</t>
  </si>
  <si>
    <t>123</t>
  </si>
  <si>
    <t>55251007r</t>
  </si>
  <si>
    <t>trouba vodovodní litinová hrdlová Zn+Al (85/15) 400g/m2+modrý epoxid dl 6m DN 150, cementová vystýlka, pro spoj TYTON nebo BRS (Sit Plus), těsnění</t>
  </si>
  <si>
    <t>1957615856</t>
  </si>
  <si>
    <t>2*1,01 'Přepočtené koeficientem množství</t>
  </si>
  <si>
    <t>124</t>
  </si>
  <si>
    <t>851321292</t>
  </si>
  <si>
    <t>Příplatek za krácení litinové trouby DN/OD 160</t>
  </si>
  <si>
    <t>-2105018603</t>
  </si>
  <si>
    <t>125</t>
  </si>
  <si>
    <t>857241131</t>
  </si>
  <si>
    <t>Montáž litinových tvarovek jednoosých hrdlových otevřený výkop s integrovaným těsněním DN 80</t>
  </si>
  <si>
    <t>-1438948444</t>
  </si>
  <si>
    <t>126</t>
  </si>
  <si>
    <t>55253952-1</t>
  </si>
  <si>
    <t>koleno hrdlové z tvárné litinym K-kus DN 80-90°</t>
  </si>
  <si>
    <t>1388524142</t>
  </si>
  <si>
    <t>1*1,01</t>
  </si>
  <si>
    <t>127</t>
  </si>
  <si>
    <t>66173156</t>
  </si>
  <si>
    <t>2*1,01</t>
  </si>
  <si>
    <t>128</t>
  </si>
  <si>
    <t>1318835293</t>
  </si>
  <si>
    <t>129</t>
  </si>
  <si>
    <t>857242122.1</t>
  </si>
  <si>
    <t>Montáž litinových tvarovek jednoosých přírubových otevřený výkop DN 80 spojovací materiál nerez</t>
  </si>
  <si>
    <t>-1270704106</t>
  </si>
  <si>
    <t>130</t>
  </si>
  <si>
    <t>55254047.1</t>
  </si>
  <si>
    <t>koleno 90° s patkou přírubové litinové vodovodní DN 80  min.PN10  (epoxid tl 250µm)</t>
  </si>
  <si>
    <t>1681567928</t>
  </si>
  <si>
    <t>131</t>
  </si>
  <si>
    <t>55255238.1</t>
  </si>
  <si>
    <t>tvarovka přírubová s hladkým koncem F-DN 80  min.PN10</t>
  </si>
  <si>
    <t>-684699077</t>
  </si>
  <si>
    <t>132</t>
  </si>
  <si>
    <t>55253892.1</t>
  </si>
  <si>
    <t>tvarovka přírubová s hrdlem z tvárné litiny E-kus DN 80  min.PN10  (epoxid tl 250µm)</t>
  </si>
  <si>
    <t>-608492007</t>
  </si>
  <si>
    <t>133</t>
  </si>
  <si>
    <t>1055141527</t>
  </si>
  <si>
    <t>134</t>
  </si>
  <si>
    <t>1457933680</t>
  </si>
  <si>
    <t>135</t>
  </si>
  <si>
    <t>857243131</t>
  </si>
  <si>
    <t>Montáž litinových tvarovek odbočných hrdlových otevřený výkop s integrovaným těsněním DN 80</t>
  </si>
  <si>
    <t>-120517911</t>
  </si>
  <si>
    <t>136</t>
  </si>
  <si>
    <t>55253740-1</t>
  </si>
  <si>
    <t>tvarovka hrdlová s přírubovou odbočkou z tvárné litiny A-kus DN 80/80  min.PN16</t>
  </si>
  <si>
    <t>-649494418</t>
  </si>
  <si>
    <t>137</t>
  </si>
  <si>
    <t>935616707</t>
  </si>
  <si>
    <t>ZÁMKOVÁ SPOJ</t>
  </si>
  <si>
    <t>138</t>
  </si>
  <si>
    <t>947125991</t>
  </si>
  <si>
    <t>139</t>
  </si>
  <si>
    <t>857242122-1</t>
  </si>
  <si>
    <t>1987978189</t>
  </si>
  <si>
    <t>140</t>
  </si>
  <si>
    <t>40008009016</t>
  </si>
  <si>
    <t>příruba 80/90 s jištěním proti posunu pro PE potrubí</t>
  </si>
  <si>
    <t>1772647517</t>
  </si>
  <si>
    <t>141</t>
  </si>
  <si>
    <t>857244122-1</t>
  </si>
  <si>
    <t>Montáž litinových tvarovek odbočných přírubových otevřený výkop DN 80 spojovací materiál nerez</t>
  </si>
  <si>
    <t>1135895970</t>
  </si>
  <si>
    <t>142</t>
  </si>
  <si>
    <t>55253510</t>
  </si>
  <si>
    <t>tvarovka přírubová litinová vodovodní s přírubovou odbočkou PN10/40 T-kus DN 80/80</t>
  </si>
  <si>
    <t>90173793</t>
  </si>
  <si>
    <t>143</t>
  </si>
  <si>
    <t>857261131</t>
  </si>
  <si>
    <t>Montáž litinových tvarovek jednoosých hrdlových otevřený výkop s integrovaným těsněním DN 100</t>
  </si>
  <si>
    <t>140989199</t>
  </si>
  <si>
    <t>144</t>
  </si>
  <si>
    <t>55253647-1</t>
  </si>
  <si>
    <t>přesuvka hrdlová litinová U-kus DN 100</t>
  </si>
  <si>
    <t>244956085</t>
  </si>
  <si>
    <t>145</t>
  </si>
  <si>
    <t>DKT.110430</t>
  </si>
  <si>
    <t>těsnící gumový kroužek DN 100 EPDM Sit Plus pro spoj BRS</t>
  </si>
  <si>
    <t>-1216894</t>
  </si>
  <si>
    <t>4*1,01</t>
  </si>
  <si>
    <t>146</t>
  </si>
  <si>
    <t>55251277</t>
  </si>
  <si>
    <t>manžeta ochranná vodovodního litinového potrubí DN 110</t>
  </si>
  <si>
    <t>-346879240</t>
  </si>
  <si>
    <t>147</t>
  </si>
  <si>
    <t>857263131</t>
  </si>
  <si>
    <t>Montáž litinových tvarovek odbočných hrdlových otevřený výkop s integrovaným těsněním DN 100</t>
  </si>
  <si>
    <t>-1047826369</t>
  </si>
  <si>
    <t>148</t>
  </si>
  <si>
    <t>55253745.1</t>
  </si>
  <si>
    <t>tvarovka hrdlová s přírubovou odbočkou z tvárné litiny A-kus DN 100/80  min.PN16</t>
  </si>
  <si>
    <t>-1095991316</t>
  </si>
  <si>
    <t>149</t>
  </si>
  <si>
    <t>17339246</t>
  </si>
  <si>
    <t>ZÁMOVÝ SPOJ</t>
  </si>
  <si>
    <t>150</t>
  </si>
  <si>
    <t>283311327</t>
  </si>
  <si>
    <t>151</t>
  </si>
  <si>
    <t>857311131</t>
  </si>
  <si>
    <t>Montáž litinových tvarovek jednoosých hrdlových otevřený výkop s integrovaným těsněním DN 150</t>
  </si>
  <si>
    <t>1829510329</t>
  </si>
  <si>
    <t>152</t>
  </si>
  <si>
    <t>55253649-1</t>
  </si>
  <si>
    <t>přesuvka hrdlová litinová U-kus DN 150</t>
  </si>
  <si>
    <t>-1584834438</t>
  </si>
  <si>
    <t>153</t>
  </si>
  <si>
    <t>DKT.110450</t>
  </si>
  <si>
    <t>těsnící gumový kroužek DN 150 EPDM Sit Plus pro spoj BRS</t>
  </si>
  <si>
    <t>-34765843</t>
  </si>
  <si>
    <t>154</t>
  </si>
  <si>
    <t>55251279</t>
  </si>
  <si>
    <t>manžeta ochranná vodovodního litinového potrubí DN 160</t>
  </si>
  <si>
    <t>-199224400</t>
  </si>
  <si>
    <t>155</t>
  </si>
  <si>
    <t>857312122-1</t>
  </si>
  <si>
    <t>Montáž litinových tvarovek jednoosých přírubových otevřený výkop DN 150 spojovací materiál nerez</t>
  </si>
  <si>
    <t>1352282336</t>
  </si>
  <si>
    <t>156</t>
  </si>
  <si>
    <t>55255241-1</t>
  </si>
  <si>
    <t>tvarovka přírubová s hladkým koncem F-DN 150  min.PN10</t>
  </si>
  <si>
    <t>868071218</t>
  </si>
  <si>
    <t>157</t>
  </si>
  <si>
    <t>55253895-1</t>
  </si>
  <si>
    <t>tvarovka přírubová s hrdlem z tvárné litiny E-kus DN 150</t>
  </si>
  <si>
    <t>-340338645</t>
  </si>
  <si>
    <t>158</t>
  </si>
  <si>
    <t>-1775532320</t>
  </si>
  <si>
    <t>159</t>
  </si>
  <si>
    <t>-1076341278</t>
  </si>
  <si>
    <t>160</t>
  </si>
  <si>
    <t>857314122-1</t>
  </si>
  <si>
    <t>Montáž litinových tvarovek odbočných přírubových otevřený výkop DN 150 spojovací materiál nerez</t>
  </si>
  <si>
    <t>-257249964</t>
  </si>
  <si>
    <t>161</t>
  </si>
  <si>
    <t>55253527-1</t>
  </si>
  <si>
    <t>tvarovka přírubová litinová vodovodní s přírubovou odbočkou T-kus DN 150/80</t>
  </si>
  <si>
    <t>1885904676</t>
  </si>
  <si>
    <t>162</t>
  </si>
  <si>
    <t>871241211</t>
  </si>
  <si>
    <t>Montáž potrubí z PE100 SDR 11 otevřený výkop svařovaných elektrotvarovkou D 90 x 8,2 mm</t>
  </si>
  <si>
    <t>-689378276</t>
  </si>
  <si>
    <t>" vodovod "     88,9</t>
  </si>
  <si>
    <t>163</t>
  </si>
  <si>
    <t>28613115</t>
  </si>
  <si>
    <t>trubka vodovodní PE100 PN 16 SDR11 90x8,2mm</t>
  </si>
  <si>
    <t>-1869201153</t>
  </si>
  <si>
    <t>88,9*1,015 'Přepočtené koeficientem množství</t>
  </si>
  <si>
    <t>164</t>
  </si>
  <si>
    <t>877241101</t>
  </si>
  <si>
    <t>Montáž elektrospojek, oblouků, redukcí na vodovodním potrubí z PE trub d 90</t>
  </si>
  <si>
    <t>2113560961</t>
  </si>
  <si>
    <t>" elektrospojka "    30</t>
  </si>
  <si>
    <t>" elektrokoleno "         3</t>
  </si>
  <si>
    <t>" oblouk 11° "    2</t>
  </si>
  <si>
    <t>" oblouk 22° "    5</t>
  </si>
  <si>
    <t>" oblouk 30° "    1</t>
  </si>
  <si>
    <t>165</t>
  </si>
  <si>
    <t>28615974</t>
  </si>
  <si>
    <t>elektrospojka SDR11 PE 100 PN16 D 90mm</t>
  </si>
  <si>
    <t>-552859462</t>
  </si>
  <si>
    <t>30*1,015</t>
  </si>
  <si>
    <t>166</t>
  </si>
  <si>
    <t>28614948</t>
  </si>
  <si>
    <t>elektrokoleno 45° PE 100 PN16 D 90mm</t>
  </si>
  <si>
    <t>-614917603</t>
  </si>
  <si>
    <t>3*1,015</t>
  </si>
  <si>
    <t>167</t>
  </si>
  <si>
    <t>WVN.FFD91013W</t>
  </si>
  <si>
    <t>Oblouk 11° PE100 RC SDR11 DA90</t>
  </si>
  <si>
    <t>1287368311</t>
  </si>
  <si>
    <t>2*1,015</t>
  </si>
  <si>
    <t>168</t>
  </si>
  <si>
    <t>WVN.FFD81013W</t>
  </si>
  <si>
    <t>Oblouk 22° PE100 RC SDR11 DA90</t>
  </si>
  <si>
    <t>-1808159330</t>
  </si>
  <si>
    <t>5*1,015</t>
  </si>
  <si>
    <t>169</t>
  </si>
  <si>
    <t>WVN.FFD61013W</t>
  </si>
  <si>
    <t>Oblouk 30° PE100 RC SDR11 DA90</t>
  </si>
  <si>
    <t>1849387117</t>
  </si>
  <si>
    <t>1*1,015</t>
  </si>
  <si>
    <t>170</t>
  </si>
  <si>
    <t>891241112.1</t>
  </si>
  <si>
    <t>Montáž vodovodních šoupátek otevřený výkop DN 80 spojovací materiál nerez</t>
  </si>
  <si>
    <t>1416281289</t>
  </si>
  <si>
    <t>171</t>
  </si>
  <si>
    <t>42221323-1</t>
  </si>
  <si>
    <t>šoupátko pitná voda litina  PN10/16 DN 80</t>
  </si>
  <si>
    <t>-72325546</t>
  </si>
  <si>
    <t>4*1,01 'Přepočtené koeficientem množství</t>
  </si>
  <si>
    <t>172</t>
  </si>
  <si>
    <t>42291073.1</t>
  </si>
  <si>
    <t>souprava zemní pro šoupátka teleskopická DN 65-80mm Rd 1,5m</t>
  </si>
  <si>
    <t>-897834466</t>
  </si>
  <si>
    <t>173</t>
  </si>
  <si>
    <t>891311112-1</t>
  </si>
  <si>
    <t>Montáž vodovodních šoupátek otevřený výkop DN 150 spojovací materiál nerez</t>
  </si>
  <si>
    <t>1438512450</t>
  </si>
  <si>
    <t>174</t>
  </si>
  <si>
    <t>42221326-1</t>
  </si>
  <si>
    <t>šoupátko pitná voda litina  PN10/16 DN 150</t>
  </si>
  <si>
    <t>-605094139</t>
  </si>
  <si>
    <t>175</t>
  </si>
  <si>
    <t>42291074.1</t>
  </si>
  <si>
    <t>souprava zemní pro šoupátka teleskopická DN 100-150mm Rd 1,5m</t>
  </si>
  <si>
    <t>1951583078</t>
  </si>
  <si>
    <t>176</t>
  </si>
  <si>
    <t>899401112</t>
  </si>
  <si>
    <t>Osazení poklopů litinových šoupátkových</t>
  </si>
  <si>
    <t>-1001147884</t>
  </si>
  <si>
    <t>177</t>
  </si>
  <si>
    <t>42291352</t>
  </si>
  <si>
    <t>poklop litinový šoupátkový pro zemní soupravy osazení do terénu a do vozovky</t>
  </si>
  <si>
    <t>-463063878</t>
  </si>
  <si>
    <t>178</t>
  </si>
  <si>
    <t>422 09014 R</t>
  </si>
  <si>
    <t>Podkladová deska šoupátková pro litinový poklop</t>
  </si>
  <si>
    <t>1454097646</t>
  </si>
  <si>
    <t>179</t>
  </si>
  <si>
    <t>891247111.1</t>
  </si>
  <si>
    <t>Montáž hydrantů podzemních DN 80 spojovací materiál nerez</t>
  </si>
  <si>
    <t>114861643</t>
  </si>
  <si>
    <t>180</t>
  </si>
  <si>
    <t>22450,1-R</t>
  </si>
  <si>
    <t>drenáž pro hydrant</t>
  </si>
  <si>
    <t>ks</t>
  </si>
  <si>
    <t>-665326897</t>
  </si>
  <si>
    <t>181</t>
  </si>
  <si>
    <t>42273594</t>
  </si>
  <si>
    <t>hydrant podzemní DN 80 PN 16 dvojitý uzávěr s koulí krycí v 1500mm</t>
  </si>
  <si>
    <t>-454615581</t>
  </si>
  <si>
    <t>182</t>
  </si>
  <si>
    <t>899401113</t>
  </si>
  <si>
    <t>Osazení poklopů litinových hydrantových, vč. podkladové desky</t>
  </si>
  <si>
    <t>1355088107</t>
  </si>
  <si>
    <t>183</t>
  </si>
  <si>
    <t>42291452</t>
  </si>
  <si>
    <t>poklop litinový hydrantový DN 80</t>
  </si>
  <si>
    <t>1488332247</t>
  </si>
  <si>
    <t>184</t>
  </si>
  <si>
    <t>422,5-R</t>
  </si>
  <si>
    <t>podkladová deska universální</t>
  </si>
  <si>
    <t>-1477373854</t>
  </si>
  <si>
    <t>185</t>
  </si>
  <si>
    <t>899713100R</t>
  </si>
  <si>
    <t>Orientační markery</t>
  </si>
  <si>
    <t>216828696</t>
  </si>
  <si>
    <t>186</t>
  </si>
  <si>
    <t>899712111</t>
  </si>
  <si>
    <t>Orientační tabulky na zdivu</t>
  </si>
  <si>
    <t>-248644558</t>
  </si>
  <si>
    <t>" hydrant + šoupě "     4+5</t>
  </si>
  <si>
    <t>187</t>
  </si>
  <si>
    <t>899721111.1</t>
  </si>
  <si>
    <t>Signalizační vodič na potrubí vč. plastových pásků pro uchycení 2x Cu 4mm2</t>
  </si>
  <si>
    <t>471354417</t>
  </si>
  <si>
    <t>188</t>
  </si>
  <si>
    <t>899721119.1</t>
  </si>
  <si>
    <t>Identifikační bod (např. Marker)</t>
  </si>
  <si>
    <t>-1663786364</t>
  </si>
  <si>
    <t>189</t>
  </si>
  <si>
    <t>899721126.1</t>
  </si>
  <si>
    <t>Kabelová T spojka</t>
  </si>
  <si>
    <t>-1751209718</t>
  </si>
  <si>
    <t>190</t>
  </si>
  <si>
    <t>899722113</t>
  </si>
  <si>
    <t>Krytí potrubí z plastů výstražnou fólií z PVC 34cm</t>
  </si>
  <si>
    <t>564744092</t>
  </si>
  <si>
    <t>191</t>
  </si>
  <si>
    <t>89441021-31</t>
  </si>
  <si>
    <t>Osazení betonových dílců pro kanalizační šachty DN 1000 skruž rovná výšky 1000 mm vč. demontáže a odvozu po ukončení a všech potřebných zemních prací</t>
  </si>
  <si>
    <t>1129809268</t>
  </si>
  <si>
    <t>" pro vodoměrnou sestavu provizorního vodovodu "</t>
  </si>
  <si>
    <t>192</t>
  </si>
  <si>
    <t>59224070.1</t>
  </si>
  <si>
    <t>skruž betonová DN 1000x1000 PS, 100x100x12cm (započítat obratovost)</t>
  </si>
  <si>
    <t>-691573819</t>
  </si>
  <si>
    <t>193</t>
  </si>
  <si>
    <t>899919103.1</t>
  </si>
  <si>
    <t>Provizorní vodovod</t>
  </si>
  <si>
    <t>kpl</t>
  </si>
  <si>
    <t>2081503158</t>
  </si>
  <si>
    <t>" provizorní vodovod při výstavbě "</t>
  </si>
  <si>
    <t>" Položka zahrnuje dodávku, montáž a demontáž , manipulaci:"</t>
  </si>
  <si>
    <t>" provizorní vodovod z PE 100 SDR11 - D63x5,8 vč. tvarovek armatur propojů spojek "</t>
  </si>
  <si>
    <t>" délka celkem = 2,8m "</t>
  </si>
  <si>
    <t>" z toho délka v zemi po vozovkou 1+2  - 2,0+4,0 = 6,0m "</t>
  </si>
  <si>
    <t>" montážní jáma  1,5/1,5/hl.1,8m - povrch zámková dl. chodník - 1 ks "</t>
  </si>
  <si>
    <t>" všechny potřebné tvarovky a armatury dle příl. D.1.8 "</t>
  </si>
  <si>
    <t>" PE100-SDR11-63x5,8 - 2,8m "</t>
  </si>
  <si>
    <t>" přírubové spojení DN80/98      2 kusy "</t>
  </si>
  <si>
    <t>" přírubové koleno K-90°/80      2 kusy "</t>
  </si>
  <si>
    <t>" závitová příruba s vnitřním závitem 80/2"      " 2 kusy "</t>
  </si>
  <si>
    <t>" tvarovka ISO s vnějším závitem 63/2"      " 2kusy "</t>
  </si>
  <si>
    <t>" koleno 90° Systém2000 DA63      3 kusy "</t>
  </si>
  <si>
    <t>" vč. demontáže stáv vodoměrné soustavy a její montáž na proviz. vodovodu "</t>
  </si>
  <si>
    <t>" tlakovou zkoušku a dezinfekci potrubí "</t>
  </si>
  <si>
    <t>"statické zajištění potrubí NZ"</t>
  </si>
  <si>
    <t>"odvoz a ekologickou likvidaci "</t>
  </si>
  <si>
    <t>" zemní práce "</t>
  </si>
  <si>
    <t>" rozbor vody "</t>
  </si>
  <si>
    <t>194</t>
  </si>
  <si>
    <t>85031181-11</t>
  </si>
  <si>
    <t>Bourání stávajícího potrubí z trub litinových do DN 150 vč. tvarovek a vodoměrné soustavy pro další použití, manipulace, uskladnění. Pokud nejde využít, vodovorné přemístění, složení, poplatek</t>
  </si>
  <si>
    <t>-692855944</t>
  </si>
  <si>
    <t>" stáv. vodovod  D90 - vodoměrná sestava "     2,8</t>
  </si>
  <si>
    <t>195</t>
  </si>
  <si>
    <t>890351851</t>
  </si>
  <si>
    <t>Bourání šachet ze ŽB strojně obestavěného prostoru přes 3 do 5 m3</t>
  </si>
  <si>
    <t>207587828</t>
  </si>
  <si>
    <t>" stáv. vodoměrná šachta "     1,6*1,2*2,0</t>
  </si>
  <si>
    <t>196</t>
  </si>
  <si>
    <t>997013111</t>
  </si>
  <si>
    <t>Vnitrostaveništní doprava suti a vybouraných hmot pro budovy v do 6 m s použitím mechanizace</t>
  </si>
  <si>
    <t>-165623543</t>
  </si>
  <si>
    <t>197</t>
  </si>
  <si>
    <t>-676020263</t>
  </si>
  <si>
    <t>198</t>
  </si>
  <si>
    <t>1528048277</t>
  </si>
  <si>
    <t>1,506*7 'Přepočtené koeficientem množství</t>
  </si>
  <si>
    <t>199</t>
  </si>
  <si>
    <t>997221615.5</t>
  </si>
  <si>
    <t>-1803951450</t>
  </si>
  <si>
    <t>200</t>
  </si>
  <si>
    <t>899101211.1</t>
  </si>
  <si>
    <t>Demontáž poklopů litinových nebo ocelových vč. odvozu a likvidace do suti nebo investorovi</t>
  </si>
  <si>
    <t>1965363912</t>
  </si>
  <si>
    <t>" stávající vodoměrná šachta "     1</t>
  </si>
  <si>
    <t>201</t>
  </si>
  <si>
    <t>850311811.1</t>
  </si>
  <si>
    <t>Bourání stávajícího potrubí z trub litinových DN 80 vč. likvidace do suti</t>
  </si>
  <si>
    <t>2070859590</t>
  </si>
  <si>
    <t>" viz. TZ, kap.4.4 "     3,0</t>
  </si>
  <si>
    <t>202</t>
  </si>
  <si>
    <t>891311821-1</t>
  </si>
  <si>
    <t>Demontáž vodovodních šoupátek, hydrantů vč zemní soupravy poklopů tvarovek a armatur vč. likvidace (do suti nebo předání investorovi)</t>
  </si>
  <si>
    <t>932202988</t>
  </si>
  <si>
    <t xml:space="preserve">" viz. TZ, kap.4.4 "     </t>
  </si>
  <si>
    <t>" hydrant "     2</t>
  </si>
  <si>
    <t>" šoupě "     2</t>
  </si>
  <si>
    <t>Ostatní konstrukce a práce, bourání</t>
  </si>
  <si>
    <t>203</t>
  </si>
  <si>
    <t>985131311</t>
  </si>
  <si>
    <t>Ruční dočištění ploch stěn, rubu kleneb a podlah ocelových kartáči</t>
  </si>
  <si>
    <t>-238558226</t>
  </si>
  <si>
    <t>" očištění stěn základů před vložením nopové folie "</t>
  </si>
  <si>
    <t>1,0*100,0*0,2</t>
  </si>
  <si>
    <t>998</t>
  </si>
  <si>
    <t>Přesun hmot</t>
  </si>
  <si>
    <t>204</t>
  </si>
  <si>
    <t>998273102</t>
  </si>
  <si>
    <t>Přesun hmot pro trubní vedení z trub litinových otevřený výkop</t>
  </si>
  <si>
    <t>867392337</t>
  </si>
  <si>
    <t>PSV</t>
  </si>
  <si>
    <t>Práce a dodávky PSV</t>
  </si>
  <si>
    <t>711</t>
  </si>
  <si>
    <t>Izolace proti vodě, vlhkosti a plynům</t>
  </si>
  <si>
    <t>205</t>
  </si>
  <si>
    <t>711161115</t>
  </si>
  <si>
    <t>Izolace proti zemní vlhkosti nopovou fólií vodorovná, nopek v 20,0 mm, tl do 1,0 mm</t>
  </si>
  <si>
    <t>-1714379753</t>
  </si>
  <si>
    <t>" na obnažené základy "     1,0*100,0</t>
  </si>
  <si>
    <t>206</t>
  </si>
  <si>
    <t>998711101</t>
  </si>
  <si>
    <t>Přesun hmot tonážní pro izolace proti vodě, vlhkosti a plynům v objektech v do 6 m</t>
  </si>
  <si>
    <t>852439628</t>
  </si>
  <si>
    <t>Práce a dodávky M</t>
  </si>
  <si>
    <t>46-M</t>
  </si>
  <si>
    <t>Zemní práce při extr.mont.pracích</t>
  </si>
  <si>
    <t>207</t>
  </si>
  <si>
    <t>460490013</t>
  </si>
  <si>
    <t>Výstražná fólie pro krytí kabelů šířky 34 cm</t>
  </si>
  <si>
    <t>708988732</t>
  </si>
  <si>
    <t xml:space="preserve">" křížení  + souběh  inž. sítí "    </t>
  </si>
  <si>
    <t>" kabel "     celkKABELm+kabelM</t>
  </si>
  <si>
    <t>" potrubí voda, plyn "     celkPOTRUBI1</t>
  </si>
  <si>
    <t>208</t>
  </si>
  <si>
    <t>460762111-01</t>
  </si>
  <si>
    <t>Křižovatka betonového kabelového žlabu s inženýrskými sítěmi bez zásypu  (mb)</t>
  </si>
  <si>
    <t>1690964080</t>
  </si>
  <si>
    <t xml:space="preserve">" křížení inž. sítí :  kabely "    </t>
  </si>
  <si>
    <t>celkKABELm+KABELm</t>
  </si>
  <si>
    <t>LOZE</t>
  </si>
  <si>
    <t>0,44</t>
  </si>
  <si>
    <t>ODVOZ1</t>
  </si>
  <si>
    <t>4,183</t>
  </si>
  <si>
    <t>PE32</t>
  </si>
  <si>
    <t>SO 340 - vodovodní přípojky</t>
  </si>
  <si>
    <t xml:space="preserve">    722 - Zdravotechnika - vnitřní vodovod</t>
  </si>
  <si>
    <t>132154201</t>
  </si>
  <si>
    <t>Hloubení zapažených rýh š do 2000 mm v hornině třídy těžitelnosti I skupiny 1 a 2 objem do 20 m3,Včetně svislého přemístění do 4 m, započtena lepivost</t>
  </si>
  <si>
    <t>" vp "</t>
  </si>
  <si>
    <t>" povrchy vybourány v SO330 "</t>
  </si>
  <si>
    <t>1,1*((1,39+1,45)/2-0,25)*(4,0-1,5/2)</t>
  </si>
  <si>
    <t>132254201</t>
  </si>
  <si>
    <t>Hloubení zapažených rýh š do 2000 mm v hornině třídy těžitelnosti I skupiny 3 objem do 20 m3,Včetně svislého přemístění do 4 m, započtena lepivost</t>
  </si>
  <si>
    <t>132354201</t>
  </si>
  <si>
    <t>Hloubení zapažených rýh š do 2000 mm v hornině třídy těžitelnosti II skupiny 4 objem do 20 m3,Včetně svislého přemístění do 4 m, započtena lepivost</t>
  </si>
  <si>
    <t>2*((1,39+1,45)/2-0,25)*(4,0-1,5/2)</t>
  </si>
  <si>
    <t>" vytěžená zemina celkem "</t>
  </si>
  <si>
    <t>" vytěžená zemina na skládku tř. 1-3 - 15+65% "</t>
  </si>
  <si>
    <t>ODVOZ1*0,8</t>
  </si>
  <si>
    <t>" tř.4 - 20% "     ODVOZ1*0,2</t>
  </si>
  <si>
    <t>-450559559</t>
  </si>
  <si>
    <t>1411181104</t>
  </si>
  <si>
    <t>"60%"4,183*0,6</t>
  </si>
  <si>
    <t>249162855</t>
  </si>
  <si>
    <t>"40%"4,183*0,4</t>
  </si>
  <si>
    <t>" prostor k zásypu rýha "     VYKOP11</t>
  </si>
  <si>
    <t>-1,1*(0,1+0,032+0,3)*PE32</t>
  </si>
  <si>
    <t>2,282*1,1*1,05*1,8</t>
  </si>
  <si>
    <t>2,282*1,1*1,05</t>
  </si>
  <si>
    <t>1,461*1,1*1,05</t>
  </si>
  <si>
    <t>1,1*(0,032+0,3)*PE32</t>
  </si>
  <si>
    <t>OBSYP</t>
  </si>
  <si>
    <t>1,461*1,1*1,05*1,8</t>
  </si>
  <si>
    <t>0,1*1,1*PE32</t>
  </si>
  <si>
    <t>" přesun hmot "     LOZE</t>
  </si>
  <si>
    <t>871161211</t>
  </si>
  <si>
    <t>Montáž potrubí z PE100 SDR 11 otevřený výkop svařovaných elektrotvarovkou D 32 x 3,0 mm</t>
  </si>
  <si>
    <t>-1914867392</t>
  </si>
  <si>
    <t>" přípojka "     4,0</t>
  </si>
  <si>
    <t>28613110.1</t>
  </si>
  <si>
    <t>potrubí vodovodní PE100+ PN16 SDR11 32x3,0mm vč. elektrospojek</t>
  </si>
  <si>
    <t>-1440199878</t>
  </si>
  <si>
    <t>4*1,015 'Přepočtené koeficientem množství</t>
  </si>
  <si>
    <t>871161211.1</t>
  </si>
  <si>
    <t>příplatek k montáži potrubí z PE100 SDR 11 D 32 x 3,0 mm v uzavřených objektech</t>
  </si>
  <si>
    <t>788580960</t>
  </si>
  <si>
    <t>891249111</t>
  </si>
  <si>
    <t>Montáž navrtávacích pasů na potrubí z jakýchkoli trub DN 80</t>
  </si>
  <si>
    <t>1515217839</t>
  </si>
  <si>
    <t>42271491.1</t>
  </si>
  <si>
    <t>pás navrtávací z tvárné litiny na PE potrubí  s kulovým kohoutem D90/G1"</t>
  </si>
  <si>
    <t>-1176399071</t>
  </si>
  <si>
    <t>422 0903 R</t>
  </si>
  <si>
    <t>zemní souprava teleskopická k přípojkovým šoupátkům 3/4" - 2"</t>
  </si>
  <si>
    <t>-1632161577</t>
  </si>
  <si>
    <t>899401111</t>
  </si>
  <si>
    <t>Osazení poklopů litinových ventilových</t>
  </si>
  <si>
    <t>-868275435</t>
  </si>
  <si>
    <t>42291402</t>
  </si>
  <si>
    <t>poklop litinový ventilový</t>
  </si>
  <si>
    <t>-15845575</t>
  </si>
  <si>
    <t>73080150</t>
  </si>
  <si>
    <t>274526472</t>
  </si>
  <si>
    <t>899722113.1</t>
  </si>
  <si>
    <t>Krytí potrubí z plastů výstražnou fólií z PVC</t>
  </si>
  <si>
    <t>-990091081</t>
  </si>
  <si>
    <t>911206011.1</t>
  </si>
  <si>
    <t xml:space="preserve">Zhotovení utěsnění a zapravení prostup zdí šachtou 200/200/300 vč. všech potřebných zednických prací </t>
  </si>
  <si>
    <t>-297960187</t>
  </si>
  <si>
    <t>998276101</t>
  </si>
  <si>
    <t>Přesun hmot pro trubní vedení z trub z plastických hmot otevřený výkop</t>
  </si>
  <si>
    <t>722</t>
  </si>
  <si>
    <t>Zdravotechnika - vnitřní vodovod</t>
  </si>
  <si>
    <t>722229103.1</t>
  </si>
  <si>
    <t>Montáž spojek D32/G1"</t>
  </si>
  <si>
    <t>1281067397</t>
  </si>
  <si>
    <t>31942488</t>
  </si>
  <si>
    <t>spojení bezzávitové plastového a měděného potrubí s vnějším závitem mosaz 32x1"</t>
  </si>
  <si>
    <t>1315533583</t>
  </si>
  <si>
    <t>722232045.1</t>
  </si>
  <si>
    <t>Kulový ventil přímý G 1" vnitřní závit</t>
  </si>
  <si>
    <t>1932395205</t>
  </si>
  <si>
    <t>722220985.1</t>
  </si>
  <si>
    <t>Montáž šroubení G 1</t>
  </si>
  <si>
    <t>945555992</t>
  </si>
  <si>
    <t>31942705.1</t>
  </si>
  <si>
    <t>redukce mosaz 3/4"x1"</t>
  </si>
  <si>
    <t>-360627532</t>
  </si>
  <si>
    <t>722239103.1</t>
  </si>
  <si>
    <t>Uklidňovací kus vodovodní potrubí 3/4"</t>
  </si>
  <si>
    <t>-1661224412</t>
  </si>
  <si>
    <t>7222320631</t>
  </si>
  <si>
    <t>Kulový ventil přímý G 1" PN 42 do 185°C vnitřní závit s vypouštěním</t>
  </si>
  <si>
    <t>-767069924</t>
  </si>
  <si>
    <t>722231074-1</t>
  </si>
  <si>
    <t xml:space="preserve">Zpětná klapka mosaz G 1" PN 10 </t>
  </si>
  <si>
    <t>-818689965</t>
  </si>
  <si>
    <t>722231283-1</t>
  </si>
  <si>
    <t xml:space="preserve">Regulátor výstupního tlaku G 1" </t>
  </si>
  <si>
    <t>-854073091</t>
  </si>
  <si>
    <t>998722101</t>
  </si>
  <si>
    <t>Přesun hmot tonážní pro vnitřní vodovod v objektech v do 6 m</t>
  </si>
  <si>
    <t>-117203559</t>
  </si>
  <si>
    <t>1,32</t>
  </si>
  <si>
    <t>4,382</t>
  </si>
  <si>
    <t>POTRUBI1</t>
  </si>
  <si>
    <t>7,7</t>
  </si>
  <si>
    <t>V30š</t>
  </si>
  <si>
    <t>1,91</t>
  </si>
  <si>
    <t>2,834</t>
  </si>
  <si>
    <t>3,938</t>
  </si>
  <si>
    <t>1,545</t>
  </si>
  <si>
    <t>17,82</t>
  </si>
  <si>
    <t>SO 340.1 - vodoměrná šachta a zemní práce pro vp</t>
  </si>
  <si>
    <t>4,535</t>
  </si>
  <si>
    <t>16,275</t>
  </si>
  <si>
    <t>-149454945</t>
  </si>
  <si>
    <t>" vodoměrná šachta "     1,54*1,24</t>
  </si>
  <si>
    <t>" vodoměrná šachta "     (1,54+0,15*2*2)*(1,24+0,15*2*2)</t>
  </si>
  <si>
    <t>V32š</t>
  </si>
  <si>
    <t>1837046041</t>
  </si>
  <si>
    <t>" vodoměrná šachta "     (1,54+0,15*2*1)*(1,24+0,15*2*1)</t>
  </si>
  <si>
    <t>1,07*7 'Přepočtené koeficientem množství</t>
  </si>
  <si>
    <t>" voda+plyn "     7*1,1</t>
  </si>
  <si>
    <t>" křížení "     14</t>
  </si>
  <si>
    <t>" voda,plyn   "     1,5*1,0*POTRUBI1*0,5</t>
  </si>
  <si>
    <t>" kabely  "     1,5*1,0*KABELm*0,5</t>
  </si>
  <si>
    <t>Hloubení zapažených rýh šířky do 2000 mm v nesoudržných horninách třídy těžitelnosti I skupiny 1 a 2 ručně, Včetně svislého přemístění do 3 m, započtena lepivost</t>
  </si>
  <si>
    <t>Hloubení zapažených rýh šířky do 2000 mm v nesoudržných horninách třídy těžitelnosti I skupiny 3 ručně, Včetně svislého přemístění do 3 m, započtena lepivost</t>
  </si>
  <si>
    <t>Hloubení zapažených rýh šířky do 2000 mm v nesoudržných horninách třídy těžitelnosti II skupiny 4 ručně, Včetně svislého přemístění do 3 m, započtena lepivost</t>
  </si>
  <si>
    <t>Hloubení zapažených rýh š do 2000 mm v hornině třídy těžitelnosti I skupiny 1 a 2 objem do 20 m3</t>
  </si>
  <si>
    <t>" výkop po sodstranění pěší komunikace "</t>
  </si>
  <si>
    <t>" vp "     1,1*(1,6-0,25)*12,0</t>
  </si>
  <si>
    <t>Hloubení zapažených rýh š do 2000 mm v hornině třídy těžitelnosti I skupiny 3 objem do 20 m3, Včetně svislého přemístění do 4 m, započtena lepivost</t>
  </si>
  <si>
    <t>Hloubení zapažených rýh š do 2000 mm v hornině třídy těžitelnosti II skupiny 4 objem do 20 m3, Včetně svislého přemístění do 4 m, započtena lepivost</t>
  </si>
  <si>
    <t>" vp "     2*(1,6-0,25)*12,0</t>
  </si>
  <si>
    <t>Hloubení šachet zapažených v hornině třídy těžitelnosti I skupiny 1 a 2 objem do 20 m3,  Včetně svislého přemístění, započtena lepivost</t>
  </si>
  <si>
    <t>" vodoměrná šachta (VDMŠ)"     1,54*1,24*2,625</t>
  </si>
  <si>
    <t>VYKOP21</t>
  </si>
  <si>
    <t>" chodník 3 "     -V30š*0,25</t>
  </si>
  <si>
    <t>Hloubení šachet zapažených v hornině třídy těžitelnosti I skupiny 3 objem do 20 m3, Včetně svislého přemístění, započtena lepivost</t>
  </si>
  <si>
    <t>" ve třídě 3 - 65% "     VYKOP2*0,65</t>
  </si>
  <si>
    <t>Hloubení šachet zapažených v hornině třídy těžitelnosti II skupiny 4 objem do 20 m3, Včetně svislého přemístění, započtena lepivost</t>
  </si>
  <si>
    <t>" vodoměrná šachta (VDMŠ)"     2*(1,54+1,24)*2,625</t>
  </si>
  <si>
    <t>tř. 1 - 2</t>
  </si>
  <si>
    <t>2,441+0,232+0,68</t>
  </si>
  <si>
    <t>10,579+1,004+2,948</t>
  </si>
  <si>
    <t>3,255+0,309+0,907</t>
  </si>
  <si>
    <t>-2036204212</t>
  </si>
  <si>
    <t>17,884+4,471</t>
  </si>
  <si>
    <t>1683618706</t>
  </si>
  <si>
    <t>"60%"</t>
  </si>
  <si>
    <t>22,355*0,6</t>
  </si>
  <si>
    <t>-1902240665</t>
  </si>
  <si>
    <t>"40%"</t>
  </si>
  <si>
    <t>22,355*0,4</t>
  </si>
  <si>
    <t>-1,1*(0,1+0,032+0,3)*12,0</t>
  </si>
  <si>
    <t>12,118*1,1*1,05*1,8</t>
  </si>
  <si>
    <t>12,118*1,1*1,05</t>
  </si>
  <si>
    <t>4,382*1,1*1,05</t>
  </si>
  <si>
    <t>1,1*(0,032+0,3)*12,0</t>
  </si>
  <si>
    <t>4,382*1,1*1,05*1,8</t>
  </si>
  <si>
    <t>899910212.5</t>
  </si>
  <si>
    <t>Výplň potrubí pod tlakem cementopopílkovou suspenzí délky potrubí DN25 - 12mb vč. všech souvisejících prací (ucpávky, utěsnění zazdívky aj.)</t>
  </si>
  <si>
    <t>-574516043</t>
  </si>
  <si>
    <t>" potrubí "     0,1*1,1*12,0</t>
  </si>
  <si>
    <t>Kladení zámkové dlažby komunikací pro pěší ručně tl 60 mm skupiny A pl do 50 m2 s doplněním chybějící dlažby</t>
  </si>
  <si>
    <t>-318090003</t>
  </si>
  <si>
    <t>" zapravení chodníku 3 - zámková dlažba VM-šachta "    V32</t>
  </si>
  <si>
    <t xml:space="preserve">" zapravení chodníku 3 - zámková dlažba - lože "   </t>
  </si>
  <si>
    <t>" kabel "     KABELm</t>
  </si>
  <si>
    <t>" potrubí voda, plyn "     POTRUBI1</t>
  </si>
  <si>
    <t>90 - OSTATNÍ NÁKLADY</t>
  </si>
  <si>
    <t>9 -  Ostatní konstrukce, bourání</t>
  </si>
  <si>
    <t xml:space="preserve"> Ostatní konstrukce, bourání</t>
  </si>
  <si>
    <t>900600002</t>
  </si>
  <si>
    <t>Poplatky a náklady na zařízení staveniště</t>
  </si>
  <si>
    <t>900600004</t>
  </si>
  <si>
    <t>Zřízení a údržba dopr. značení po dobu výstavby, vrácení do pův. stavu</t>
  </si>
  <si>
    <t>641415588</t>
  </si>
  <si>
    <t>900600008.1</t>
  </si>
  <si>
    <t>Geodetické práce před výstavbou - vytyčení stavby</t>
  </si>
  <si>
    <t>884407547</t>
  </si>
  <si>
    <t>900600014</t>
  </si>
  <si>
    <t>Provedení veškerých zkoušek prokazující kvalitu díla např. zkoušky zhutnění</t>
  </si>
  <si>
    <t>" např. zkoušky zhutnění "</t>
  </si>
  <si>
    <t>" kontrola průtočnosti stávajících UV "</t>
  </si>
  <si>
    <t>" náklady na všechny zkoušky a doklady dle kap. 16 Technické zprávy F.1 - Zásady organizace výstavby "</t>
  </si>
  <si>
    <t>" a ostatní, pokud ejsou uvedeny jinde "</t>
  </si>
  <si>
    <t>900600016</t>
  </si>
  <si>
    <t>Zpracování dokumentace skutečného provedení stavby</t>
  </si>
  <si>
    <t>900600019</t>
  </si>
  <si>
    <t>Zpracování geodet. zaměření DSPS pro GIS a MMB OTS</t>
  </si>
  <si>
    <t>900600020</t>
  </si>
  <si>
    <t>Zaměření rozsahu zásahu do komunikace v programu EZA</t>
  </si>
  <si>
    <t>900600022</t>
  </si>
  <si>
    <t>Zalévání a pokos trávníků 2 rok po přejímce dle podmínek</t>
  </si>
  <si>
    <t>900600023</t>
  </si>
  <si>
    <t>Uvedení do původního stavu dotčených ploch stavbou</t>
  </si>
  <si>
    <t>900600026</t>
  </si>
  <si>
    <t>Provedení komplex. zkoušek technologie (markery)</t>
  </si>
  <si>
    <t>900600111</t>
  </si>
  <si>
    <t xml:space="preserve">Ošetření kořenového systému </t>
  </si>
  <si>
    <t>-292225346</t>
  </si>
  <si>
    <t>"a) Práce v kořenovém prostoru stromu budou prováděny ručně."</t>
  </si>
  <si>
    <t>"b) Kořeny do průměru 30 mm lze přerušit hladkým řezem, u kořenů"</t>
  </si>
  <si>
    <t xml:space="preserve">     "do průměru 50 mm bude provedeno individuální posouzení "</t>
  </si>
  <si>
    <t xml:space="preserve">    "odborným pracovníkem. Kořeny o průměru větším jak 50 mm budou"</t>
  </si>
  <si>
    <t xml:space="preserve">    "zachovány ."</t>
  </si>
  <si>
    <t>"c) Zachované kořeny je nutné chránit proti vysycháním a účinkům mrazu."</t>
  </si>
  <si>
    <t xml:space="preserve">   "Ochrana  může být provedena např. zakrytím pravidelně vlhčenou textilií."</t>
  </si>
  <si>
    <t>900600112</t>
  </si>
  <si>
    <t xml:space="preserve">Ochrana stromů bedněním - zřízení, odstranění </t>
  </si>
  <si>
    <t>-953697525</t>
  </si>
  <si>
    <t>900600027</t>
  </si>
  <si>
    <t xml:space="preserve">Provozní vlivy      </t>
  </si>
  <si>
    <t>900600029</t>
  </si>
  <si>
    <t>Zajištění vytýčení podzemních sítí dotčených stavbou</t>
  </si>
  <si>
    <t>900600032</t>
  </si>
  <si>
    <t>Vícetisky projektové dokumentace pro potřeby dodavatele stavby</t>
  </si>
  <si>
    <t>900600145</t>
  </si>
  <si>
    <t>Provedení veškerých zkoušek prokazující kvalitu díla SO 330 - TLAKOVÁ ZKOUŠKA A DESINFEKCE - hlavní řad vodovodu</t>
  </si>
  <si>
    <t>-588477299</t>
  </si>
  <si>
    <t>PROVIZORNÍ VOD - tlaková zkouška a desinfekce započtena</t>
  </si>
  <si>
    <t>v objektu SO 340</t>
  </si>
  <si>
    <t>900600146</t>
  </si>
  <si>
    <t>Provedení veškerých zkoušek prokazující kvalitu díla SO 340 - TLAKOVÁ ZKOUŠKA A DESINFEKCE - vod. přípojky</t>
  </si>
  <si>
    <t>233877381</t>
  </si>
  <si>
    <t>900600203</t>
  </si>
  <si>
    <t>Provedení pasportizace objektů dotčených stavbou</t>
  </si>
  <si>
    <t>894682465</t>
  </si>
  <si>
    <t>"před zahájením stavby provedené soudním znalcem z oboru"</t>
  </si>
  <si>
    <t>"Předání"</t>
  </si>
  <si>
    <t>"2x....v tištěné podobě"</t>
  </si>
  <si>
    <t>"2x....v digitální podobě"</t>
  </si>
  <si>
    <t>900600305</t>
  </si>
  <si>
    <t>Projednání a vyřízení aktualizace vyjádření potřebných k vytýčení sítí</t>
  </si>
  <si>
    <t>900600205</t>
  </si>
  <si>
    <t>Aktualizace návrhu definit. dopraveního značení. Zajištění včetně projednání  "stanovení místní úpravy dopravního značení".</t>
  </si>
  <si>
    <t>1810914259</t>
  </si>
  <si>
    <t>SEZNAM FIGUR</t>
  </si>
  <si>
    <t>Výměra</t>
  </si>
  <si>
    <t xml:space="preserve"> SO 300/ SO 330</t>
  </si>
  <si>
    <t>Použití figury:</t>
  </si>
  <si>
    <t>TRAVNIK</t>
  </si>
  <si>
    <t>" plocha trávník = nad rýhou + sanace trávníku okolo rýhy  "     ORNICE*2</t>
  </si>
  <si>
    <t xml:space="preserve"> SO 300/ SO 340</t>
  </si>
  <si>
    <t xml:space="preserve"> SO 300/ SO 340.1</t>
  </si>
  <si>
    <t>Náklady ze soupisu prací</t>
  </si>
  <si>
    <t xml:space="preserve">Celkové náklady za stavbu </t>
  </si>
  <si>
    <t xml:space="preserve"> Náklady ze soupisu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</si>
</sst>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36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4" borderId="0" xfId="0" applyFont="1" applyFill="1" applyAlignment="1">
      <alignment horizontal="left" vertical="center"/>
    </xf>
    <xf numFmtId="4" fontId="26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7" fillId="0" borderId="10" xfId="0" applyNumberFormat="1" applyFont="1" applyBorder="1" applyAlignment="1">
      <alignment/>
    </xf>
    <xf numFmtId="166" fontId="37" fillId="0" borderId="11" xfId="0" applyNumberFormat="1" applyFont="1" applyBorder="1" applyAlignment="1">
      <alignment/>
    </xf>
    <xf numFmtId="4" fontId="38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40" fillId="0" borderId="22" xfId="0" applyFont="1" applyBorder="1" applyAlignment="1" applyProtection="1">
      <alignment horizontal="center" vertical="center"/>
      <protection locked="0"/>
    </xf>
    <xf numFmtId="49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2" borderId="1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abSelected="1" workbookViewId="0" topLeftCell="A70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66" t="s">
        <v>5</v>
      </c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75" t="s">
        <v>14</v>
      </c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R5" s="21"/>
      <c r="BE5" s="272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76" t="s">
        <v>17</v>
      </c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R6" s="21"/>
      <c r="BE6" s="273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73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9"/>
      <c r="AR8" s="21"/>
      <c r="BE8" s="273"/>
      <c r="BS8" s="18" t="s">
        <v>6</v>
      </c>
    </row>
    <row r="9" spans="2:71" s="1" customFormat="1" ht="14.45" customHeight="1">
      <c r="B9" s="21"/>
      <c r="AR9" s="21"/>
      <c r="BE9" s="273"/>
      <c r="BS9" s="18" t="s">
        <v>6</v>
      </c>
    </row>
    <row r="10" spans="2:71" s="1" customFormat="1" ht="12" customHeight="1">
      <c r="B10" s="21"/>
      <c r="D10" s="28" t="s">
        <v>23</v>
      </c>
      <c r="AK10" s="28" t="s">
        <v>24</v>
      </c>
      <c r="AN10" s="26" t="s">
        <v>1</v>
      </c>
      <c r="AR10" s="21"/>
      <c r="BE10" s="273"/>
      <c r="BS10" s="18" t="s">
        <v>6</v>
      </c>
    </row>
    <row r="11" spans="2:71" s="1" customFormat="1" ht="18.4" customHeight="1">
      <c r="B11" s="21"/>
      <c r="E11" s="26" t="s">
        <v>25</v>
      </c>
      <c r="AK11" s="28" t="s">
        <v>26</v>
      </c>
      <c r="AN11" s="26" t="s">
        <v>1</v>
      </c>
      <c r="AR11" s="21"/>
      <c r="BE11" s="273"/>
      <c r="BS11" s="18" t="s">
        <v>6</v>
      </c>
    </row>
    <row r="12" spans="2:71" s="1" customFormat="1" ht="6.95" customHeight="1">
      <c r="B12" s="21"/>
      <c r="AR12" s="21"/>
      <c r="BE12" s="273"/>
      <c r="BS12" s="18" t="s">
        <v>6</v>
      </c>
    </row>
    <row r="13" spans="2:71" s="1" customFormat="1" ht="12" customHeight="1">
      <c r="B13" s="21"/>
      <c r="D13" s="28" t="s">
        <v>27</v>
      </c>
      <c r="AK13" s="28" t="s">
        <v>24</v>
      </c>
      <c r="AN13" s="30" t="s">
        <v>28</v>
      </c>
      <c r="AR13" s="21"/>
      <c r="BE13" s="273"/>
      <c r="BS13" s="18" t="s">
        <v>6</v>
      </c>
    </row>
    <row r="14" spans="2:71" ht="12.75">
      <c r="B14" s="21"/>
      <c r="E14" s="277" t="s">
        <v>28</v>
      </c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8" t="s">
        <v>26</v>
      </c>
      <c r="AN14" s="30" t="s">
        <v>28</v>
      </c>
      <c r="AR14" s="21"/>
      <c r="BE14" s="273"/>
      <c r="BS14" s="18" t="s">
        <v>6</v>
      </c>
    </row>
    <row r="15" spans="2:71" s="1" customFormat="1" ht="6.95" customHeight="1">
      <c r="B15" s="21"/>
      <c r="AR15" s="21"/>
      <c r="BE15" s="273"/>
      <c r="BS15" s="18" t="s">
        <v>3</v>
      </c>
    </row>
    <row r="16" spans="2:71" s="1" customFormat="1" ht="12" customHeight="1">
      <c r="B16" s="21"/>
      <c r="D16" s="28" t="s">
        <v>29</v>
      </c>
      <c r="AK16" s="28" t="s">
        <v>24</v>
      </c>
      <c r="AN16" s="26" t="s">
        <v>1</v>
      </c>
      <c r="AR16" s="21"/>
      <c r="BE16" s="273"/>
      <c r="BS16" s="18" t="s">
        <v>3</v>
      </c>
    </row>
    <row r="17" spans="2:71" s="1" customFormat="1" ht="18.4" customHeight="1">
      <c r="B17" s="21"/>
      <c r="E17" s="26" t="s">
        <v>30</v>
      </c>
      <c r="AK17" s="28" t="s">
        <v>26</v>
      </c>
      <c r="AN17" s="26" t="s">
        <v>1</v>
      </c>
      <c r="AR17" s="21"/>
      <c r="BE17" s="273"/>
      <c r="BS17" s="18" t="s">
        <v>31</v>
      </c>
    </row>
    <row r="18" spans="2:71" s="1" customFormat="1" ht="6.95" customHeight="1">
      <c r="B18" s="21"/>
      <c r="AR18" s="21"/>
      <c r="BE18" s="273"/>
      <c r="BS18" s="18" t="s">
        <v>32</v>
      </c>
    </row>
    <row r="19" spans="2:71" s="1" customFormat="1" ht="12" customHeight="1">
      <c r="B19" s="21"/>
      <c r="D19" s="28" t="s">
        <v>33</v>
      </c>
      <c r="AK19" s="28" t="s">
        <v>24</v>
      </c>
      <c r="AN19" s="26" t="s">
        <v>1</v>
      </c>
      <c r="AR19" s="21"/>
      <c r="BE19" s="273"/>
      <c r="BS19" s="18" t="s">
        <v>32</v>
      </c>
    </row>
    <row r="20" spans="2:71" s="1" customFormat="1" ht="18.4" customHeight="1">
      <c r="B20" s="21"/>
      <c r="E20" s="26" t="s">
        <v>34</v>
      </c>
      <c r="AK20" s="28" t="s">
        <v>26</v>
      </c>
      <c r="AN20" s="26" t="s">
        <v>1</v>
      </c>
      <c r="AR20" s="21"/>
      <c r="BE20" s="273"/>
      <c r="BS20" s="18" t="s">
        <v>31</v>
      </c>
    </row>
    <row r="21" spans="2:57" s="1" customFormat="1" ht="6.95" customHeight="1">
      <c r="B21" s="21"/>
      <c r="AR21" s="21"/>
      <c r="BE21" s="273"/>
    </row>
    <row r="22" spans="2:57" s="1" customFormat="1" ht="12" customHeight="1">
      <c r="B22" s="21"/>
      <c r="D22" s="28" t="s">
        <v>35</v>
      </c>
      <c r="AR22" s="21"/>
      <c r="BE22" s="273"/>
    </row>
    <row r="23" spans="2:57" s="1" customFormat="1" ht="108" customHeight="1">
      <c r="B23" s="21"/>
      <c r="E23" s="279" t="s">
        <v>36</v>
      </c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R23" s="21"/>
      <c r="BE23" s="273"/>
    </row>
    <row r="24" spans="2:57" s="1" customFormat="1" ht="6.95" customHeight="1">
      <c r="B24" s="21"/>
      <c r="AR24" s="21"/>
      <c r="BE24" s="273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73"/>
    </row>
    <row r="26" spans="1:57" s="2" customFormat="1" ht="25.9" customHeight="1">
      <c r="A26" s="33"/>
      <c r="B26" s="34"/>
      <c r="C26" s="33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3">
        <f>ROUND(AG94,0)</f>
        <v>0</v>
      </c>
      <c r="AL26" s="264"/>
      <c r="AM26" s="264"/>
      <c r="AN26" s="264"/>
      <c r="AO26" s="264"/>
      <c r="AP26" s="33"/>
      <c r="AQ26" s="33"/>
      <c r="AR26" s="34"/>
      <c r="BE26" s="273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73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65" t="s">
        <v>38</v>
      </c>
      <c r="M28" s="265"/>
      <c r="N28" s="265"/>
      <c r="O28" s="265"/>
      <c r="P28" s="265"/>
      <c r="Q28" s="33"/>
      <c r="R28" s="33"/>
      <c r="S28" s="33"/>
      <c r="T28" s="33"/>
      <c r="U28" s="33"/>
      <c r="V28" s="33"/>
      <c r="W28" s="265" t="s">
        <v>39</v>
      </c>
      <c r="X28" s="265"/>
      <c r="Y28" s="265"/>
      <c r="Z28" s="265"/>
      <c r="AA28" s="265"/>
      <c r="AB28" s="265"/>
      <c r="AC28" s="265"/>
      <c r="AD28" s="265"/>
      <c r="AE28" s="265"/>
      <c r="AF28" s="33"/>
      <c r="AG28" s="33"/>
      <c r="AH28" s="33"/>
      <c r="AI28" s="33"/>
      <c r="AJ28" s="33"/>
      <c r="AK28" s="265" t="s">
        <v>40</v>
      </c>
      <c r="AL28" s="265"/>
      <c r="AM28" s="265"/>
      <c r="AN28" s="265"/>
      <c r="AO28" s="265"/>
      <c r="AP28" s="33"/>
      <c r="AQ28" s="33"/>
      <c r="AR28" s="34"/>
      <c r="BE28" s="273"/>
    </row>
    <row r="29" spans="2:57" s="3" customFormat="1" ht="14.45" customHeight="1">
      <c r="B29" s="38"/>
      <c r="D29" s="28" t="s">
        <v>41</v>
      </c>
      <c r="F29" s="28" t="s">
        <v>42</v>
      </c>
      <c r="L29" s="259">
        <v>0.21</v>
      </c>
      <c r="M29" s="258"/>
      <c r="N29" s="258"/>
      <c r="O29" s="258"/>
      <c r="P29" s="258"/>
      <c r="W29" s="257">
        <f>ROUND(AZ94,0)</f>
        <v>0</v>
      </c>
      <c r="X29" s="258"/>
      <c r="Y29" s="258"/>
      <c r="Z29" s="258"/>
      <c r="AA29" s="258"/>
      <c r="AB29" s="258"/>
      <c r="AC29" s="258"/>
      <c r="AD29" s="258"/>
      <c r="AE29" s="258"/>
      <c r="AK29" s="257">
        <f>ROUND(AV94,0)</f>
        <v>0</v>
      </c>
      <c r="AL29" s="258"/>
      <c r="AM29" s="258"/>
      <c r="AN29" s="258"/>
      <c r="AO29" s="258"/>
      <c r="AR29" s="38"/>
      <c r="BE29" s="274"/>
    </row>
    <row r="30" spans="2:57" s="3" customFormat="1" ht="14.45" customHeight="1">
      <c r="B30" s="38"/>
      <c r="F30" s="28" t="s">
        <v>43</v>
      </c>
      <c r="L30" s="259">
        <v>0.1</v>
      </c>
      <c r="M30" s="258"/>
      <c r="N30" s="258"/>
      <c r="O30" s="258"/>
      <c r="P30" s="258"/>
      <c r="W30" s="257">
        <f>ROUND(BA94,0)</f>
        <v>0</v>
      </c>
      <c r="X30" s="258"/>
      <c r="Y30" s="258"/>
      <c r="Z30" s="258"/>
      <c r="AA30" s="258"/>
      <c r="AB30" s="258"/>
      <c r="AC30" s="258"/>
      <c r="AD30" s="258"/>
      <c r="AE30" s="258"/>
      <c r="AK30" s="257">
        <f>ROUND(AW94,0)</f>
        <v>0</v>
      </c>
      <c r="AL30" s="258"/>
      <c r="AM30" s="258"/>
      <c r="AN30" s="258"/>
      <c r="AO30" s="258"/>
      <c r="AR30" s="38"/>
      <c r="BE30" s="274"/>
    </row>
    <row r="31" spans="2:57" s="3" customFormat="1" ht="14.45" customHeight="1" hidden="1">
      <c r="B31" s="38"/>
      <c r="F31" s="28" t="s">
        <v>44</v>
      </c>
      <c r="L31" s="259">
        <v>0.21</v>
      </c>
      <c r="M31" s="258"/>
      <c r="N31" s="258"/>
      <c r="O31" s="258"/>
      <c r="P31" s="258"/>
      <c r="W31" s="257">
        <f>ROUND(BB94,0)</f>
        <v>0</v>
      </c>
      <c r="X31" s="258"/>
      <c r="Y31" s="258"/>
      <c r="Z31" s="258"/>
      <c r="AA31" s="258"/>
      <c r="AB31" s="258"/>
      <c r="AC31" s="258"/>
      <c r="AD31" s="258"/>
      <c r="AE31" s="258"/>
      <c r="AK31" s="257">
        <v>0</v>
      </c>
      <c r="AL31" s="258"/>
      <c r="AM31" s="258"/>
      <c r="AN31" s="258"/>
      <c r="AO31" s="258"/>
      <c r="AR31" s="38"/>
      <c r="BE31" s="274"/>
    </row>
    <row r="32" spans="2:57" s="3" customFormat="1" ht="14.45" customHeight="1" hidden="1">
      <c r="B32" s="38"/>
      <c r="F32" s="28" t="s">
        <v>45</v>
      </c>
      <c r="L32" s="259">
        <v>0.1</v>
      </c>
      <c r="M32" s="258"/>
      <c r="N32" s="258"/>
      <c r="O32" s="258"/>
      <c r="P32" s="258"/>
      <c r="W32" s="257">
        <f>ROUND(BC94,0)</f>
        <v>0</v>
      </c>
      <c r="X32" s="258"/>
      <c r="Y32" s="258"/>
      <c r="Z32" s="258"/>
      <c r="AA32" s="258"/>
      <c r="AB32" s="258"/>
      <c r="AC32" s="258"/>
      <c r="AD32" s="258"/>
      <c r="AE32" s="258"/>
      <c r="AK32" s="257">
        <v>0</v>
      </c>
      <c r="AL32" s="258"/>
      <c r="AM32" s="258"/>
      <c r="AN32" s="258"/>
      <c r="AO32" s="258"/>
      <c r="AR32" s="38"/>
      <c r="BE32" s="274"/>
    </row>
    <row r="33" spans="2:57" s="3" customFormat="1" ht="14.45" customHeight="1" hidden="1">
      <c r="B33" s="38"/>
      <c r="F33" s="28" t="s">
        <v>46</v>
      </c>
      <c r="L33" s="259">
        <v>0</v>
      </c>
      <c r="M33" s="258"/>
      <c r="N33" s="258"/>
      <c r="O33" s="258"/>
      <c r="P33" s="258"/>
      <c r="W33" s="257">
        <f>ROUND(BD94,0)</f>
        <v>0</v>
      </c>
      <c r="X33" s="258"/>
      <c r="Y33" s="258"/>
      <c r="Z33" s="258"/>
      <c r="AA33" s="258"/>
      <c r="AB33" s="258"/>
      <c r="AC33" s="258"/>
      <c r="AD33" s="258"/>
      <c r="AE33" s="258"/>
      <c r="AK33" s="257">
        <v>0</v>
      </c>
      <c r="AL33" s="258"/>
      <c r="AM33" s="258"/>
      <c r="AN33" s="258"/>
      <c r="AO33" s="258"/>
      <c r="AR33" s="38"/>
      <c r="BE33" s="274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73"/>
    </row>
    <row r="35" spans="1:57" s="2" customFormat="1" ht="25.9" customHeight="1">
      <c r="A35" s="33"/>
      <c r="B35" s="34"/>
      <c r="C35" s="39"/>
      <c r="D35" s="40" t="s">
        <v>47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48</v>
      </c>
      <c r="U35" s="41"/>
      <c r="V35" s="41"/>
      <c r="W35" s="41"/>
      <c r="X35" s="271" t="s">
        <v>49</v>
      </c>
      <c r="Y35" s="269"/>
      <c r="Z35" s="269"/>
      <c r="AA35" s="269"/>
      <c r="AB35" s="269"/>
      <c r="AC35" s="41"/>
      <c r="AD35" s="41"/>
      <c r="AE35" s="41"/>
      <c r="AF35" s="41"/>
      <c r="AG35" s="41"/>
      <c r="AH35" s="41"/>
      <c r="AI35" s="41"/>
      <c r="AJ35" s="41"/>
      <c r="AK35" s="268">
        <f>SUM(AK26:AK33)</f>
        <v>0</v>
      </c>
      <c r="AL35" s="269"/>
      <c r="AM35" s="269"/>
      <c r="AN35" s="269"/>
      <c r="AO35" s="270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50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51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52</v>
      </c>
      <c r="AI60" s="36"/>
      <c r="AJ60" s="36"/>
      <c r="AK60" s="36"/>
      <c r="AL60" s="36"/>
      <c r="AM60" s="46" t="s">
        <v>53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55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52</v>
      </c>
      <c r="AI75" s="36"/>
      <c r="AJ75" s="36"/>
      <c r="AK75" s="36"/>
      <c r="AL75" s="36"/>
      <c r="AM75" s="46" t="s">
        <v>53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22027</v>
      </c>
      <c r="AR84" s="52"/>
    </row>
    <row r="85" spans="2:44" s="5" customFormat="1" ht="36.95" customHeight="1">
      <c r="B85" s="53"/>
      <c r="C85" s="54" t="s">
        <v>16</v>
      </c>
      <c r="L85" s="260" t="str">
        <f>K6</f>
        <v>BRNO, ZÁPADNÍ - VÝSTAVBA VODOVODU</v>
      </c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Brno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62" t="str">
        <f>IF(AN8="","",AN8)</f>
        <v/>
      </c>
      <c r="AN87" s="262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2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Statutární město Brno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41" t="str">
        <f>IF(E17="","",E17)</f>
        <v>PROKAN smart s.r.o.  Brno</v>
      </c>
      <c r="AN89" s="242"/>
      <c r="AO89" s="242"/>
      <c r="AP89" s="242"/>
      <c r="AQ89" s="33"/>
      <c r="AR89" s="34"/>
      <c r="AS89" s="237" t="s">
        <v>57</v>
      </c>
      <c r="AT89" s="238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241" t="str">
        <f>IF(E20="","",E20)</f>
        <v>Obrtel M.</v>
      </c>
      <c r="AN90" s="242"/>
      <c r="AO90" s="242"/>
      <c r="AP90" s="242"/>
      <c r="AQ90" s="33"/>
      <c r="AR90" s="34"/>
      <c r="AS90" s="239"/>
      <c r="AT90" s="240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39"/>
      <c r="AT91" s="240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43" t="s">
        <v>58</v>
      </c>
      <c r="D92" s="244"/>
      <c r="E92" s="244"/>
      <c r="F92" s="244"/>
      <c r="G92" s="244"/>
      <c r="H92" s="61"/>
      <c r="I92" s="246" t="s">
        <v>59</v>
      </c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5" t="s">
        <v>60</v>
      </c>
      <c r="AH92" s="244"/>
      <c r="AI92" s="244"/>
      <c r="AJ92" s="244"/>
      <c r="AK92" s="244"/>
      <c r="AL92" s="244"/>
      <c r="AM92" s="244"/>
      <c r="AN92" s="246" t="s">
        <v>61</v>
      </c>
      <c r="AO92" s="244"/>
      <c r="AP92" s="247"/>
      <c r="AQ92" s="62" t="s">
        <v>62</v>
      </c>
      <c r="AR92" s="34"/>
      <c r="AS92" s="63" t="s">
        <v>63</v>
      </c>
      <c r="AT92" s="64" t="s">
        <v>64</v>
      </c>
      <c r="AU92" s="64" t="s">
        <v>65</v>
      </c>
      <c r="AV92" s="64" t="s">
        <v>66</v>
      </c>
      <c r="AW92" s="64" t="s">
        <v>67</v>
      </c>
      <c r="AX92" s="64" t="s">
        <v>68</v>
      </c>
      <c r="AY92" s="64" t="s">
        <v>69</v>
      </c>
      <c r="AZ92" s="64" t="s">
        <v>70</v>
      </c>
      <c r="BA92" s="64" t="s">
        <v>71</v>
      </c>
      <c r="BB92" s="64" t="s">
        <v>72</v>
      </c>
      <c r="BC92" s="64" t="s">
        <v>73</v>
      </c>
      <c r="BD92" s="65" t="s">
        <v>74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75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52">
        <f>ROUND(AG95+AG99,0)</f>
        <v>0</v>
      </c>
      <c r="AH94" s="252"/>
      <c r="AI94" s="252"/>
      <c r="AJ94" s="252"/>
      <c r="AK94" s="252"/>
      <c r="AL94" s="252"/>
      <c r="AM94" s="252"/>
      <c r="AN94" s="253">
        <f aca="true" t="shared" si="0" ref="AN94:AN99">SUM(AG94,AT94)</f>
        <v>0</v>
      </c>
      <c r="AO94" s="253"/>
      <c r="AP94" s="253"/>
      <c r="AQ94" s="73" t="s">
        <v>1</v>
      </c>
      <c r="AR94" s="69"/>
      <c r="AS94" s="74">
        <f>ROUND(AS95+AS99,0)</f>
        <v>0</v>
      </c>
      <c r="AT94" s="75">
        <f aca="true" t="shared" si="1" ref="AT94:AT99">ROUND(SUM(AV94:AW94),0)</f>
        <v>0</v>
      </c>
      <c r="AU94" s="76">
        <f>ROUND(AU95+AU99,5)</f>
        <v>0</v>
      </c>
      <c r="AV94" s="75">
        <f>ROUND(AZ94*L29,0)</f>
        <v>0</v>
      </c>
      <c r="AW94" s="75">
        <f>ROUND(BA94*L30,0)</f>
        <v>0</v>
      </c>
      <c r="AX94" s="75">
        <f>ROUND(BB94*L29,0)</f>
        <v>0</v>
      </c>
      <c r="AY94" s="75">
        <f>ROUND(BC94*L30,0)</f>
        <v>0</v>
      </c>
      <c r="AZ94" s="75">
        <f>ROUND(AZ95+AZ99,0)</f>
        <v>0</v>
      </c>
      <c r="BA94" s="75">
        <f>ROUND(BA95+BA99,0)</f>
        <v>0</v>
      </c>
      <c r="BB94" s="75">
        <f>ROUND(BB95+BB99,0)</f>
        <v>0</v>
      </c>
      <c r="BC94" s="75">
        <f>ROUND(BC95+BC99,0)</f>
        <v>0</v>
      </c>
      <c r="BD94" s="77">
        <f>ROUND(BD95+BD99,0)</f>
        <v>0</v>
      </c>
      <c r="BS94" s="78" t="s">
        <v>76</v>
      </c>
      <c r="BT94" s="78" t="s">
        <v>77</v>
      </c>
      <c r="BU94" s="79" t="s">
        <v>78</v>
      </c>
      <c r="BV94" s="78" t="s">
        <v>79</v>
      </c>
      <c r="BW94" s="78" t="s">
        <v>4</v>
      </c>
      <c r="BX94" s="78" t="s">
        <v>80</v>
      </c>
      <c r="CL94" s="78" t="s">
        <v>1</v>
      </c>
    </row>
    <row r="95" spans="2:91" s="7" customFormat="1" ht="16.5" customHeight="1">
      <c r="B95" s="80"/>
      <c r="C95" s="81"/>
      <c r="D95" s="251" t="s">
        <v>81</v>
      </c>
      <c r="E95" s="251"/>
      <c r="F95" s="251"/>
      <c r="G95" s="251"/>
      <c r="H95" s="251"/>
      <c r="I95" s="82"/>
      <c r="J95" s="251" t="s">
        <v>82</v>
      </c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48">
        <f>ROUND(SUM(AG96:AG98),0)</f>
        <v>0</v>
      </c>
      <c r="AH95" s="249"/>
      <c r="AI95" s="249"/>
      <c r="AJ95" s="249"/>
      <c r="AK95" s="249"/>
      <c r="AL95" s="249"/>
      <c r="AM95" s="249"/>
      <c r="AN95" s="250">
        <f t="shared" si="0"/>
        <v>0</v>
      </c>
      <c r="AO95" s="249"/>
      <c r="AP95" s="249"/>
      <c r="AQ95" s="83" t="s">
        <v>83</v>
      </c>
      <c r="AR95" s="80"/>
      <c r="AS95" s="84">
        <f>ROUND(SUM(AS96:AS98),0)</f>
        <v>0</v>
      </c>
      <c r="AT95" s="85">
        <f t="shared" si="1"/>
        <v>0</v>
      </c>
      <c r="AU95" s="86">
        <f>ROUND(SUM(AU96:AU98),5)</f>
        <v>0</v>
      </c>
      <c r="AV95" s="85">
        <f>ROUND(AZ95*L29,0)</f>
        <v>0</v>
      </c>
      <c r="AW95" s="85">
        <f>ROUND(BA95*L30,0)</f>
        <v>0</v>
      </c>
      <c r="AX95" s="85">
        <f>ROUND(BB95*L29,0)</f>
        <v>0</v>
      </c>
      <c r="AY95" s="85">
        <f>ROUND(BC95*L30,0)</f>
        <v>0</v>
      </c>
      <c r="AZ95" s="85">
        <f>ROUND(SUM(AZ96:AZ98),0)</f>
        <v>0</v>
      </c>
      <c r="BA95" s="85">
        <f>ROUND(SUM(BA96:BA98),0)</f>
        <v>0</v>
      </c>
      <c r="BB95" s="85">
        <f>ROUND(SUM(BB96:BB98),0)</f>
        <v>0</v>
      </c>
      <c r="BC95" s="85">
        <f>ROUND(SUM(BC96:BC98),0)</f>
        <v>0</v>
      </c>
      <c r="BD95" s="87">
        <f>ROUND(SUM(BD96:BD98),0)</f>
        <v>0</v>
      </c>
      <c r="BS95" s="88" t="s">
        <v>76</v>
      </c>
      <c r="BT95" s="88" t="s">
        <v>32</v>
      </c>
      <c r="BU95" s="88" t="s">
        <v>78</v>
      </c>
      <c r="BV95" s="88" t="s">
        <v>79</v>
      </c>
      <c r="BW95" s="88" t="s">
        <v>84</v>
      </c>
      <c r="BX95" s="88" t="s">
        <v>4</v>
      </c>
      <c r="CL95" s="88" t="s">
        <v>85</v>
      </c>
      <c r="CM95" s="88" t="s">
        <v>86</v>
      </c>
    </row>
    <row r="96" spans="1:90" s="4" customFormat="1" ht="16.5" customHeight="1">
      <c r="A96" s="89" t="s">
        <v>87</v>
      </c>
      <c r="B96" s="52"/>
      <c r="C96" s="10"/>
      <c r="D96" s="10"/>
      <c r="E96" s="254" t="s">
        <v>88</v>
      </c>
      <c r="F96" s="254"/>
      <c r="G96" s="254"/>
      <c r="H96" s="254"/>
      <c r="I96" s="254"/>
      <c r="J96" s="10"/>
      <c r="K96" s="254" t="s">
        <v>89</v>
      </c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5">
        <f>'SO 330 - vodovod'!J34</f>
        <v>0</v>
      </c>
      <c r="AH96" s="256"/>
      <c r="AI96" s="256"/>
      <c r="AJ96" s="256"/>
      <c r="AK96" s="256"/>
      <c r="AL96" s="256"/>
      <c r="AM96" s="256"/>
      <c r="AN96" s="255">
        <f t="shared" si="0"/>
        <v>0</v>
      </c>
      <c r="AO96" s="256"/>
      <c r="AP96" s="256"/>
      <c r="AQ96" s="90" t="s">
        <v>90</v>
      </c>
      <c r="AR96" s="52"/>
      <c r="AS96" s="91">
        <v>0</v>
      </c>
      <c r="AT96" s="92">
        <f t="shared" si="1"/>
        <v>0</v>
      </c>
      <c r="AU96" s="93">
        <f>'SO 330 - vodovod'!P143</f>
        <v>0</v>
      </c>
      <c r="AV96" s="92">
        <f>'SO 330 - vodovod'!J37</f>
        <v>0</v>
      </c>
      <c r="AW96" s="92">
        <f>'SO 330 - vodovod'!J38</f>
        <v>0</v>
      </c>
      <c r="AX96" s="92">
        <f>'SO 330 - vodovod'!J39</f>
        <v>0</v>
      </c>
      <c r="AY96" s="92">
        <f>'SO 330 - vodovod'!J40</f>
        <v>0</v>
      </c>
      <c r="AZ96" s="92">
        <f>'SO 330 - vodovod'!F37</f>
        <v>0</v>
      </c>
      <c r="BA96" s="92">
        <f>'SO 330 - vodovod'!F38</f>
        <v>0</v>
      </c>
      <c r="BB96" s="92">
        <f>'SO 330 - vodovod'!F39</f>
        <v>0</v>
      </c>
      <c r="BC96" s="92">
        <f>'SO 330 - vodovod'!F40</f>
        <v>0</v>
      </c>
      <c r="BD96" s="94">
        <f>'SO 330 - vodovod'!F41</f>
        <v>0</v>
      </c>
      <c r="BT96" s="26" t="s">
        <v>86</v>
      </c>
      <c r="BV96" s="26" t="s">
        <v>79</v>
      </c>
      <c r="BW96" s="26" t="s">
        <v>91</v>
      </c>
      <c r="BX96" s="26" t="s">
        <v>84</v>
      </c>
      <c r="CL96" s="26" t="s">
        <v>92</v>
      </c>
    </row>
    <row r="97" spans="1:90" s="4" customFormat="1" ht="16.5" customHeight="1">
      <c r="A97" s="89" t="s">
        <v>87</v>
      </c>
      <c r="B97" s="52"/>
      <c r="C97" s="10"/>
      <c r="D97" s="10"/>
      <c r="E97" s="254" t="s">
        <v>93</v>
      </c>
      <c r="F97" s="254"/>
      <c r="G97" s="254"/>
      <c r="H97" s="254"/>
      <c r="I97" s="254"/>
      <c r="J97" s="10"/>
      <c r="K97" s="254" t="s">
        <v>94</v>
      </c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5">
        <f>'SO 340 - vodovodní přípojky'!J34</f>
        <v>0</v>
      </c>
      <c r="AH97" s="256"/>
      <c r="AI97" s="256"/>
      <c r="AJ97" s="256"/>
      <c r="AK97" s="256"/>
      <c r="AL97" s="256"/>
      <c r="AM97" s="256"/>
      <c r="AN97" s="255">
        <f t="shared" si="0"/>
        <v>0</v>
      </c>
      <c r="AO97" s="256"/>
      <c r="AP97" s="256"/>
      <c r="AQ97" s="90" t="s">
        <v>90</v>
      </c>
      <c r="AR97" s="52"/>
      <c r="AS97" s="91">
        <v>0</v>
      </c>
      <c r="AT97" s="92">
        <f t="shared" si="1"/>
        <v>0</v>
      </c>
      <c r="AU97" s="93">
        <f>'SO 340 - vodovodní přípojky'!P138</f>
        <v>0</v>
      </c>
      <c r="AV97" s="92">
        <f>'SO 340 - vodovodní přípojky'!J37</f>
        <v>0</v>
      </c>
      <c r="AW97" s="92">
        <f>'SO 340 - vodovodní přípojky'!J38</f>
        <v>0</v>
      </c>
      <c r="AX97" s="92">
        <f>'SO 340 - vodovodní přípojky'!J39</f>
        <v>0</v>
      </c>
      <c r="AY97" s="92">
        <f>'SO 340 - vodovodní přípojky'!J40</f>
        <v>0</v>
      </c>
      <c r="AZ97" s="92">
        <f>'SO 340 - vodovodní přípojky'!F37</f>
        <v>0</v>
      </c>
      <c r="BA97" s="92">
        <f>'SO 340 - vodovodní přípojky'!F38</f>
        <v>0</v>
      </c>
      <c r="BB97" s="92">
        <f>'SO 340 - vodovodní přípojky'!F39</f>
        <v>0</v>
      </c>
      <c r="BC97" s="92">
        <f>'SO 340 - vodovodní přípojky'!F40</f>
        <v>0</v>
      </c>
      <c r="BD97" s="94">
        <f>'SO 340 - vodovodní přípojky'!F41</f>
        <v>0</v>
      </c>
      <c r="BT97" s="26" t="s">
        <v>86</v>
      </c>
      <c r="BV97" s="26" t="s">
        <v>79</v>
      </c>
      <c r="BW97" s="26" t="s">
        <v>95</v>
      </c>
      <c r="BX97" s="26" t="s">
        <v>84</v>
      </c>
      <c r="CL97" s="26" t="s">
        <v>92</v>
      </c>
    </row>
    <row r="98" spans="1:90" s="4" customFormat="1" ht="23.25" customHeight="1">
      <c r="A98" s="89" t="s">
        <v>87</v>
      </c>
      <c r="B98" s="52"/>
      <c r="C98" s="10"/>
      <c r="D98" s="10"/>
      <c r="E98" s="254" t="s">
        <v>96</v>
      </c>
      <c r="F98" s="254"/>
      <c r="G98" s="254"/>
      <c r="H98" s="254"/>
      <c r="I98" s="254"/>
      <c r="J98" s="10"/>
      <c r="K98" s="254" t="s">
        <v>97</v>
      </c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55">
        <f>'SO 340.1 - vodoměrná šach...'!J34</f>
        <v>0</v>
      </c>
      <c r="AH98" s="256"/>
      <c r="AI98" s="256"/>
      <c r="AJ98" s="256"/>
      <c r="AK98" s="256"/>
      <c r="AL98" s="256"/>
      <c r="AM98" s="256"/>
      <c r="AN98" s="255">
        <f t="shared" si="0"/>
        <v>0</v>
      </c>
      <c r="AO98" s="256"/>
      <c r="AP98" s="256"/>
      <c r="AQ98" s="90" t="s">
        <v>90</v>
      </c>
      <c r="AR98" s="52"/>
      <c r="AS98" s="91">
        <v>0</v>
      </c>
      <c r="AT98" s="92">
        <f t="shared" si="1"/>
        <v>0</v>
      </c>
      <c r="AU98" s="93">
        <f>'SO 340.1 - vodoměrná šach...'!P139</f>
        <v>0</v>
      </c>
      <c r="AV98" s="92">
        <f>'SO 340.1 - vodoměrná šach...'!J37</f>
        <v>0</v>
      </c>
      <c r="AW98" s="92">
        <f>'SO 340.1 - vodoměrná šach...'!J38</f>
        <v>0</v>
      </c>
      <c r="AX98" s="92">
        <f>'SO 340.1 - vodoměrná šach...'!J39</f>
        <v>0</v>
      </c>
      <c r="AY98" s="92">
        <f>'SO 340.1 - vodoměrná šach...'!J40</f>
        <v>0</v>
      </c>
      <c r="AZ98" s="92">
        <f>'SO 340.1 - vodoměrná šach...'!F37</f>
        <v>0</v>
      </c>
      <c r="BA98" s="92">
        <f>'SO 340.1 - vodoměrná šach...'!F38</f>
        <v>0</v>
      </c>
      <c r="BB98" s="92">
        <f>'SO 340.1 - vodoměrná šach...'!F39</f>
        <v>0</v>
      </c>
      <c r="BC98" s="92">
        <f>'SO 340.1 - vodoměrná šach...'!F40</f>
        <v>0</v>
      </c>
      <c r="BD98" s="94">
        <f>'SO 340.1 - vodoměrná šach...'!F41</f>
        <v>0</v>
      </c>
      <c r="BT98" s="26" t="s">
        <v>86</v>
      </c>
      <c r="BV98" s="26" t="s">
        <v>79</v>
      </c>
      <c r="BW98" s="26" t="s">
        <v>98</v>
      </c>
      <c r="BX98" s="26" t="s">
        <v>84</v>
      </c>
      <c r="CL98" s="26" t="s">
        <v>92</v>
      </c>
    </row>
    <row r="99" spans="1:91" s="7" customFormat="1" ht="16.5" customHeight="1">
      <c r="A99" s="89" t="s">
        <v>87</v>
      </c>
      <c r="B99" s="80"/>
      <c r="C99" s="81"/>
      <c r="D99" s="251" t="s">
        <v>99</v>
      </c>
      <c r="E99" s="251"/>
      <c r="F99" s="251"/>
      <c r="G99" s="251"/>
      <c r="H99" s="251"/>
      <c r="I99" s="82"/>
      <c r="J99" s="251" t="s">
        <v>100</v>
      </c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0">
        <f>'90 - OSTATNÍ NÁKLADY'!J32</f>
        <v>0</v>
      </c>
      <c r="AH99" s="249"/>
      <c r="AI99" s="249"/>
      <c r="AJ99" s="249"/>
      <c r="AK99" s="249"/>
      <c r="AL99" s="249"/>
      <c r="AM99" s="249"/>
      <c r="AN99" s="250">
        <f t="shared" si="0"/>
        <v>0</v>
      </c>
      <c r="AO99" s="249"/>
      <c r="AP99" s="249"/>
      <c r="AQ99" s="83" t="s">
        <v>101</v>
      </c>
      <c r="AR99" s="80"/>
      <c r="AS99" s="95">
        <v>0</v>
      </c>
      <c r="AT99" s="96">
        <f t="shared" si="1"/>
        <v>0</v>
      </c>
      <c r="AU99" s="97">
        <f>'90 - OSTATNÍ NÁKLADY'!P127</f>
        <v>0</v>
      </c>
      <c r="AV99" s="96">
        <f>'90 - OSTATNÍ NÁKLADY'!J35</f>
        <v>0</v>
      </c>
      <c r="AW99" s="96">
        <f>'90 - OSTATNÍ NÁKLADY'!J36</f>
        <v>0</v>
      </c>
      <c r="AX99" s="96">
        <f>'90 - OSTATNÍ NÁKLADY'!J37</f>
        <v>0</v>
      </c>
      <c r="AY99" s="96">
        <f>'90 - OSTATNÍ NÁKLADY'!J38</f>
        <v>0</v>
      </c>
      <c r="AZ99" s="96">
        <f>'90 - OSTATNÍ NÁKLADY'!F35</f>
        <v>0</v>
      </c>
      <c r="BA99" s="96">
        <f>'90 - OSTATNÍ NÁKLADY'!F36</f>
        <v>0</v>
      </c>
      <c r="BB99" s="96">
        <f>'90 - OSTATNÍ NÁKLADY'!F37</f>
        <v>0</v>
      </c>
      <c r="BC99" s="96">
        <f>'90 - OSTATNÍ NÁKLADY'!F38</f>
        <v>0</v>
      </c>
      <c r="BD99" s="98">
        <f>'90 - OSTATNÍ NÁKLADY'!F39</f>
        <v>0</v>
      </c>
      <c r="BT99" s="88" t="s">
        <v>32</v>
      </c>
      <c r="BV99" s="88" t="s">
        <v>79</v>
      </c>
      <c r="BW99" s="88" t="s">
        <v>102</v>
      </c>
      <c r="BX99" s="88" t="s">
        <v>4</v>
      </c>
      <c r="CL99" s="88" t="s">
        <v>1</v>
      </c>
      <c r="CM99" s="88" t="s">
        <v>86</v>
      </c>
    </row>
    <row r="100" spans="1:57" s="2" customFormat="1" ht="30" customHeight="1">
      <c r="A100" s="33"/>
      <c r="B100" s="34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4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  <row r="101" spans="1:57" s="2" customFormat="1" ht="6.95" customHeight="1">
      <c r="A101" s="33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34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</sheetData>
  <mergeCells count="58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G98:AM98"/>
    <mergeCell ref="AN98:AP98"/>
    <mergeCell ref="AN96:AP96"/>
    <mergeCell ref="L85:AJ85"/>
    <mergeCell ref="AM87:AN87"/>
    <mergeCell ref="E98:I98"/>
    <mergeCell ref="K98:AF98"/>
    <mergeCell ref="AN99:AP99"/>
    <mergeCell ref="AG99:AM99"/>
    <mergeCell ref="D99:H99"/>
    <mergeCell ref="J99:AF99"/>
    <mergeCell ref="E96:I96"/>
    <mergeCell ref="K96:AF96"/>
    <mergeCell ref="AG96:AM96"/>
    <mergeCell ref="K97:AF97"/>
    <mergeCell ref="AN97:AP97"/>
    <mergeCell ref="E97:I97"/>
    <mergeCell ref="AG97:AM97"/>
    <mergeCell ref="AG95:AM95"/>
    <mergeCell ref="AN95:AP95"/>
    <mergeCell ref="J95:AF95"/>
    <mergeCell ref="D95:H95"/>
    <mergeCell ref="AG94:AM94"/>
    <mergeCell ref="AN94:AP94"/>
    <mergeCell ref="AS89:AT91"/>
    <mergeCell ref="AM89:AP89"/>
    <mergeCell ref="AM90:AP90"/>
    <mergeCell ref="C92:G92"/>
    <mergeCell ref="AG92:AM92"/>
    <mergeCell ref="AN92:AP92"/>
    <mergeCell ref="I92:AF92"/>
  </mergeCells>
  <hyperlinks>
    <hyperlink ref="A96" location="'SO 330 - vodovod'!C2" display="/"/>
    <hyperlink ref="A97" location="'SO 340 - vodovodní přípojky'!C2" display="/"/>
    <hyperlink ref="A98" location="'SO 340.1 - vodoměrná šach...'!C2" display="/"/>
    <hyperlink ref="A99" location="'90 - OSTATN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19"/>
  <sheetViews>
    <sheetView showGridLines="0" workbookViewId="0" topLeftCell="A1">
      <selection activeCell="D116" sqref="D116:F11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66" t="s">
        <v>5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8" t="s">
        <v>91</v>
      </c>
      <c r="AZ2" s="99" t="s">
        <v>103</v>
      </c>
      <c r="BA2" s="99" t="s">
        <v>1</v>
      </c>
      <c r="BB2" s="99" t="s">
        <v>1</v>
      </c>
      <c r="BC2" s="99" t="s">
        <v>104</v>
      </c>
      <c r="BD2" s="99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  <c r="AZ3" s="99" t="s">
        <v>105</v>
      </c>
      <c r="BA3" s="99" t="s">
        <v>1</v>
      </c>
      <c r="BB3" s="99" t="s">
        <v>1</v>
      </c>
      <c r="BC3" s="99" t="s">
        <v>106</v>
      </c>
      <c r="BD3" s="99" t="s">
        <v>86</v>
      </c>
    </row>
    <row r="4" spans="2:56" s="1" customFormat="1" ht="24.95" customHeight="1">
      <c r="B4" s="21"/>
      <c r="D4" s="22" t="s">
        <v>107</v>
      </c>
      <c r="L4" s="21"/>
      <c r="M4" s="100" t="s">
        <v>10</v>
      </c>
      <c r="AT4" s="18" t="s">
        <v>3</v>
      </c>
      <c r="AZ4" s="99" t="s">
        <v>108</v>
      </c>
      <c r="BA4" s="99" t="s">
        <v>1</v>
      </c>
      <c r="BB4" s="99" t="s">
        <v>1</v>
      </c>
      <c r="BC4" s="99" t="s">
        <v>32</v>
      </c>
      <c r="BD4" s="99" t="s">
        <v>86</v>
      </c>
    </row>
    <row r="5" spans="2:56" s="1" customFormat="1" ht="6.95" customHeight="1">
      <c r="B5" s="21"/>
      <c r="L5" s="21"/>
      <c r="AZ5" s="99" t="s">
        <v>109</v>
      </c>
      <c r="BA5" s="99" t="s">
        <v>1</v>
      </c>
      <c r="BB5" s="99" t="s">
        <v>1</v>
      </c>
      <c r="BC5" s="99" t="s">
        <v>86</v>
      </c>
      <c r="BD5" s="99" t="s">
        <v>86</v>
      </c>
    </row>
    <row r="6" spans="2:56" s="1" customFormat="1" ht="12" customHeight="1">
      <c r="B6" s="21"/>
      <c r="D6" s="28" t="s">
        <v>16</v>
      </c>
      <c r="L6" s="21"/>
      <c r="AZ6" s="99" t="s">
        <v>110</v>
      </c>
      <c r="BA6" s="99" t="s">
        <v>1</v>
      </c>
      <c r="BB6" s="99" t="s">
        <v>1</v>
      </c>
      <c r="BC6" s="99" t="s">
        <v>111</v>
      </c>
      <c r="BD6" s="99" t="s">
        <v>86</v>
      </c>
    </row>
    <row r="7" spans="2:56" s="1" customFormat="1" ht="16.5" customHeight="1">
      <c r="B7" s="21"/>
      <c r="E7" s="283" t="str">
        <f>'Rekapitulace stavby'!K6</f>
        <v>BRNO, ZÁPADNÍ - VÝSTAVBA VODOVODU</v>
      </c>
      <c r="F7" s="284"/>
      <c r="G7" s="284"/>
      <c r="H7" s="284"/>
      <c r="L7" s="21"/>
      <c r="AZ7" s="99" t="s">
        <v>112</v>
      </c>
      <c r="BA7" s="99" t="s">
        <v>1</v>
      </c>
      <c r="BB7" s="99" t="s">
        <v>1</v>
      </c>
      <c r="BC7" s="99" t="s">
        <v>113</v>
      </c>
      <c r="BD7" s="99" t="s">
        <v>86</v>
      </c>
    </row>
    <row r="8" spans="2:56" s="1" customFormat="1" ht="12" customHeight="1">
      <c r="B8" s="21"/>
      <c r="D8" s="28" t="s">
        <v>114</v>
      </c>
      <c r="L8" s="21"/>
      <c r="AZ8" s="99" t="s">
        <v>115</v>
      </c>
      <c r="BA8" s="99" t="s">
        <v>1</v>
      </c>
      <c r="BB8" s="99" t="s">
        <v>1</v>
      </c>
      <c r="BC8" s="99" t="s">
        <v>116</v>
      </c>
      <c r="BD8" s="99" t="s">
        <v>86</v>
      </c>
    </row>
    <row r="9" spans="1:56" s="2" customFormat="1" ht="16.5" customHeight="1">
      <c r="A9" s="33"/>
      <c r="B9" s="34"/>
      <c r="C9" s="33"/>
      <c r="D9" s="33"/>
      <c r="E9" s="283" t="s">
        <v>117</v>
      </c>
      <c r="F9" s="280"/>
      <c r="G9" s="280"/>
      <c r="H9" s="28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9" t="s">
        <v>118</v>
      </c>
      <c r="BA9" s="99" t="s">
        <v>1</v>
      </c>
      <c r="BB9" s="99" t="s">
        <v>1</v>
      </c>
      <c r="BC9" s="99" t="s">
        <v>119</v>
      </c>
      <c r="BD9" s="99" t="s">
        <v>86</v>
      </c>
    </row>
    <row r="10" spans="1:56" s="2" customFormat="1" ht="12" customHeight="1">
      <c r="A10" s="33"/>
      <c r="B10" s="34"/>
      <c r="C10" s="33"/>
      <c r="D10" s="28" t="s">
        <v>120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9" t="s">
        <v>121</v>
      </c>
      <c r="BA10" s="99" t="s">
        <v>1</v>
      </c>
      <c r="BB10" s="99" t="s">
        <v>1</v>
      </c>
      <c r="BC10" s="99" t="s">
        <v>122</v>
      </c>
      <c r="BD10" s="99" t="s">
        <v>86</v>
      </c>
    </row>
    <row r="11" spans="1:56" s="2" customFormat="1" ht="16.5" customHeight="1">
      <c r="A11" s="33"/>
      <c r="B11" s="34"/>
      <c r="C11" s="33"/>
      <c r="D11" s="33"/>
      <c r="E11" s="260" t="s">
        <v>123</v>
      </c>
      <c r="F11" s="280"/>
      <c r="G11" s="280"/>
      <c r="H11" s="280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9" t="s">
        <v>124</v>
      </c>
      <c r="BA11" s="99" t="s">
        <v>1</v>
      </c>
      <c r="BB11" s="99" t="s">
        <v>1</v>
      </c>
      <c r="BC11" s="99" t="s">
        <v>125</v>
      </c>
      <c r="BD11" s="99" t="s">
        <v>86</v>
      </c>
    </row>
    <row r="12" spans="1:56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9" t="s">
        <v>126</v>
      </c>
      <c r="BA12" s="99" t="s">
        <v>1</v>
      </c>
      <c r="BB12" s="99" t="s">
        <v>1</v>
      </c>
      <c r="BC12" s="99" t="s">
        <v>127</v>
      </c>
      <c r="BD12" s="99" t="s">
        <v>86</v>
      </c>
    </row>
    <row r="13" spans="1:56" s="2" customFormat="1" ht="12" customHeight="1">
      <c r="A13" s="33"/>
      <c r="B13" s="34"/>
      <c r="C13" s="33"/>
      <c r="D13" s="28" t="s">
        <v>18</v>
      </c>
      <c r="E13" s="33"/>
      <c r="F13" s="26" t="s">
        <v>92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Z13" s="99" t="s">
        <v>128</v>
      </c>
      <c r="BA13" s="99" t="s">
        <v>1</v>
      </c>
      <c r="BB13" s="99" t="s">
        <v>1</v>
      </c>
      <c r="BC13" s="99" t="s">
        <v>129</v>
      </c>
      <c r="BD13" s="99" t="s">
        <v>86</v>
      </c>
    </row>
    <row r="14" spans="1:56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Z14" s="99" t="s">
        <v>130</v>
      </c>
      <c r="BA14" s="99" t="s">
        <v>1</v>
      </c>
      <c r="BB14" s="99" t="s">
        <v>1</v>
      </c>
      <c r="BC14" s="99" t="s">
        <v>131</v>
      </c>
      <c r="BD14" s="99" t="s">
        <v>86</v>
      </c>
    </row>
    <row r="15" spans="1:56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Z15" s="99" t="s">
        <v>132</v>
      </c>
      <c r="BA15" s="99" t="s">
        <v>1</v>
      </c>
      <c r="BB15" s="99" t="s">
        <v>1</v>
      </c>
      <c r="BC15" s="99" t="s">
        <v>133</v>
      </c>
      <c r="BD15" s="99" t="s">
        <v>86</v>
      </c>
    </row>
    <row r="16" spans="1:56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Z16" s="99" t="s">
        <v>134</v>
      </c>
      <c r="BA16" s="99" t="s">
        <v>1</v>
      </c>
      <c r="BB16" s="99" t="s">
        <v>1</v>
      </c>
      <c r="BC16" s="99" t="s">
        <v>86</v>
      </c>
      <c r="BD16" s="99" t="s">
        <v>86</v>
      </c>
    </row>
    <row r="17" spans="1:56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Z17" s="99" t="s">
        <v>135</v>
      </c>
      <c r="BA17" s="99" t="s">
        <v>1</v>
      </c>
      <c r="BB17" s="99" t="s">
        <v>1</v>
      </c>
      <c r="BC17" s="99" t="s">
        <v>113</v>
      </c>
      <c r="BD17" s="99" t="s">
        <v>86</v>
      </c>
    </row>
    <row r="18" spans="1:56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Z18" s="99" t="s">
        <v>136</v>
      </c>
      <c r="BA18" s="99" t="s">
        <v>1</v>
      </c>
      <c r="BB18" s="99" t="s">
        <v>1</v>
      </c>
      <c r="BC18" s="99" t="s">
        <v>137</v>
      </c>
      <c r="BD18" s="99" t="s">
        <v>86</v>
      </c>
    </row>
    <row r="19" spans="1:56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Z19" s="99" t="s">
        <v>138</v>
      </c>
      <c r="BA19" s="99" t="s">
        <v>1</v>
      </c>
      <c r="BB19" s="99" t="s">
        <v>1</v>
      </c>
      <c r="BC19" s="99" t="s">
        <v>139</v>
      </c>
      <c r="BD19" s="99" t="s">
        <v>86</v>
      </c>
    </row>
    <row r="20" spans="1:56" s="2" customFormat="1" ht="18" customHeight="1">
      <c r="A20" s="33"/>
      <c r="B20" s="34"/>
      <c r="C20" s="33"/>
      <c r="D20" s="33"/>
      <c r="E20" s="285" t="str">
        <f>'Rekapitulace stavby'!E14</f>
        <v>Vyplň údaj</v>
      </c>
      <c r="F20" s="275"/>
      <c r="G20" s="275"/>
      <c r="H20" s="275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Z20" s="99" t="s">
        <v>140</v>
      </c>
      <c r="BA20" s="99" t="s">
        <v>1</v>
      </c>
      <c r="BB20" s="99" t="s">
        <v>1</v>
      </c>
      <c r="BC20" s="99" t="s">
        <v>141</v>
      </c>
      <c r="BD20" s="99" t="s">
        <v>86</v>
      </c>
    </row>
    <row r="21" spans="1:56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Z21" s="99" t="s">
        <v>142</v>
      </c>
      <c r="BA21" s="99" t="s">
        <v>1</v>
      </c>
      <c r="BB21" s="99" t="s">
        <v>1</v>
      </c>
      <c r="BC21" s="99" t="s">
        <v>143</v>
      </c>
      <c r="BD21" s="99" t="s">
        <v>86</v>
      </c>
    </row>
    <row r="22" spans="1:56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Z22" s="99" t="s">
        <v>144</v>
      </c>
      <c r="BA22" s="99" t="s">
        <v>1</v>
      </c>
      <c r="BB22" s="99" t="s">
        <v>1</v>
      </c>
      <c r="BC22" s="99" t="s">
        <v>145</v>
      </c>
      <c r="BD22" s="99" t="s">
        <v>86</v>
      </c>
    </row>
    <row r="23" spans="1:56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Z23" s="99" t="s">
        <v>146</v>
      </c>
      <c r="BA23" s="99" t="s">
        <v>1</v>
      </c>
      <c r="BB23" s="99" t="s">
        <v>1</v>
      </c>
      <c r="BC23" s="99" t="s">
        <v>147</v>
      </c>
      <c r="BD23" s="99" t="s">
        <v>86</v>
      </c>
    </row>
    <row r="24" spans="1:56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Z24" s="99" t="s">
        <v>148</v>
      </c>
      <c r="BA24" s="99" t="s">
        <v>1</v>
      </c>
      <c r="BB24" s="99" t="s">
        <v>1</v>
      </c>
      <c r="BC24" s="99" t="s">
        <v>149</v>
      </c>
      <c r="BD24" s="99" t="s">
        <v>86</v>
      </c>
    </row>
    <row r="25" spans="1:56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Z25" s="99" t="s">
        <v>150</v>
      </c>
      <c r="BA25" s="99" t="s">
        <v>1</v>
      </c>
      <c r="BB25" s="99" t="s">
        <v>1</v>
      </c>
      <c r="BC25" s="99" t="s">
        <v>151</v>
      </c>
      <c r="BD25" s="99" t="s">
        <v>86</v>
      </c>
    </row>
    <row r="26" spans="1:56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28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Z26" s="99" t="s">
        <v>152</v>
      </c>
      <c r="BA26" s="99" t="s">
        <v>1</v>
      </c>
      <c r="BB26" s="99" t="s">
        <v>1</v>
      </c>
      <c r="BC26" s="99" t="s">
        <v>153</v>
      </c>
      <c r="BD26" s="99" t="s">
        <v>86</v>
      </c>
    </row>
    <row r="27" spans="1:56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Z27" s="99" t="s">
        <v>154</v>
      </c>
      <c r="BA27" s="99" t="s">
        <v>1</v>
      </c>
      <c r="BB27" s="99" t="s">
        <v>1</v>
      </c>
      <c r="BC27" s="99" t="s">
        <v>155</v>
      </c>
      <c r="BD27" s="99" t="s">
        <v>86</v>
      </c>
    </row>
    <row r="28" spans="1:56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Z28" s="99" t="s">
        <v>156</v>
      </c>
      <c r="BA28" s="99" t="s">
        <v>1</v>
      </c>
      <c r="BB28" s="99" t="s">
        <v>1</v>
      </c>
      <c r="BC28" s="99" t="s">
        <v>157</v>
      </c>
      <c r="BD28" s="99" t="s">
        <v>86</v>
      </c>
    </row>
    <row r="29" spans="1:56" s="8" customFormat="1" ht="16.5" customHeight="1">
      <c r="A29" s="101"/>
      <c r="B29" s="102"/>
      <c r="C29" s="101"/>
      <c r="D29" s="101"/>
      <c r="E29" s="279" t="s">
        <v>1</v>
      </c>
      <c r="F29" s="279"/>
      <c r="G29" s="279"/>
      <c r="H29" s="279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Z29" s="104" t="s">
        <v>158</v>
      </c>
      <c r="BA29" s="104" t="s">
        <v>1</v>
      </c>
      <c r="BB29" s="104" t="s">
        <v>1</v>
      </c>
      <c r="BC29" s="104" t="s">
        <v>159</v>
      </c>
      <c r="BD29" s="104" t="s">
        <v>86</v>
      </c>
    </row>
    <row r="30" spans="1:56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Z30" s="99" t="s">
        <v>160</v>
      </c>
      <c r="BA30" s="99" t="s">
        <v>1</v>
      </c>
      <c r="BB30" s="99" t="s">
        <v>1</v>
      </c>
      <c r="BC30" s="99" t="s">
        <v>161</v>
      </c>
      <c r="BD30" s="99" t="s">
        <v>86</v>
      </c>
    </row>
    <row r="31" spans="1:56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Z31" s="99" t="s">
        <v>162</v>
      </c>
      <c r="BA31" s="99" t="s">
        <v>1</v>
      </c>
      <c r="BB31" s="99" t="s">
        <v>1</v>
      </c>
      <c r="BC31" s="99" t="s">
        <v>149</v>
      </c>
      <c r="BD31" s="99" t="s">
        <v>86</v>
      </c>
    </row>
    <row r="32" spans="1:56" s="2" customFormat="1" ht="14.45" customHeight="1">
      <c r="A32" s="33"/>
      <c r="B32" s="34"/>
      <c r="C32" s="33"/>
      <c r="D32" s="26" t="s">
        <v>163</v>
      </c>
      <c r="E32" s="33"/>
      <c r="F32" s="33"/>
      <c r="G32" s="33"/>
      <c r="H32" s="33"/>
      <c r="I32" s="33"/>
      <c r="J32" s="105">
        <f>J98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Z32" s="99" t="s">
        <v>164</v>
      </c>
      <c r="BA32" s="99" t="s">
        <v>1</v>
      </c>
      <c r="BB32" s="99" t="s">
        <v>1</v>
      </c>
      <c r="BC32" s="99" t="s">
        <v>165</v>
      </c>
      <c r="BD32" s="99" t="s">
        <v>86</v>
      </c>
    </row>
    <row r="33" spans="1:56" s="2" customFormat="1" ht="14.45" customHeight="1">
      <c r="A33" s="33"/>
      <c r="B33" s="34"/>
      <c r="C33" s="33"/>
      <c r="D33" s="106"/>
      <c r="E33" s="33"/>
      <c r="F33" s="33"/>
      <c r="G33" s="33"/>
      <c r="H33" s="33"/>
      <c r="I33" s="33"/>
      <c r="J33" s="105"/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Z33" s="99" t="s">
        <v>166</v>
      </c>
      <c r="BA33" s="99" t="s">
        <v>1</v>
      </c>
      <c r="BB33" s="99" t="s">
        <v>1</v>
      </c>
      <c r="BC33" s="99" t="s">
        <v>167</v>
      </c>
      <c r="BD33" s="99" t="s">
        <v>86</v>
      </c>
    </row>
    <row r="34" spans="1:56" s="2" customFormat="1" ht="25.35" customHeight="1">
      <c r="A34" s="33"/>
      <c r="B34" s="34"/>
      <c r="C34" s="33"/>
      <c r="D34" s="107" t="s">
        <v>37</v>
      </c>
      <c r="E34" s="33"/>
      <c r="F34" s="33"/>
      <c r="G34" s="33"/>
      <c r="H34" s="33"/>
      <c r="I34" s="33"/>
      <c r="J34" s="72">
        <f>ROUND(J32+J33,0)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Z34" s="99" t="s">
        <v>168</v>
      </c>
      <c r="BA34" s="99" t="s">
        <v>1</v>
      </c>
      <c r="BB34" s="99" t="s">
        <v>1</v>
      </c>
      <c r="BC34" s="99" t="s">
        <v>169</v>
      </c>
      <c r="BD34" s="99" t="s">
        <v>86</v>
      </c>
    </row>
    <row r="35" spans="1:56" s="2" customFormat="1" ht="6.95" customHeight="1">
      <c r="A35" s="33"/>
      <c r="B35" s="34"/>
      <c r="C35" s="33"/>
      <c r="D35" s="67"/>
      <c r="E35" s="67"/>
      <c r="F35" s="67"/>
      <c r="G35" s="67"/>
      <c r="H35" s="67"/>
      <c r="I35" s="67"/>
      <c r="J35" s="67"/>
      <c r="K35" s="67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Z35" s="99" t="s">
        <v>170</v>
      </c>
      <c r="BA35" s="99" t="s">
        <v>1</v>
      </c>
      <c r="BB35" s="99" t="s">
        <v>1</v>
      </c>
      <c r="BC35" s="99" t="s">
        <v>171</v>
      </c>
      <c r="BD35" s="99" t="s">
        <v>86</v>
      </c>
    </row>
    <row r="36" spans="1:56" s="2" customFormat="1" ht="14.45" customHeight="1">
      <c r="A36" s="33"/>
      <c r="B36" s="34"/>
      <c r="C36" s="33"/>
      <c r="D36" s="33"/>
      <c r="E36" s="33"/>
      <c r="F36" s="37" t="s">
        <v>39</v>
      </c>
      <c r="G36" s="33"/>
      <c r="H36" s="33"/>
      <c r="I36" s="37" t="s">
        <v>38</v>
      </c>
      <c r="J36" s="37" t="s">
        <v>40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Z36" s="99" t="s">
        <v>172</v>
      </c>
      <c r="BA36" s="99" t="s">
        <v>1</v>
      </c>
      <c r="BB36" s="99" t="s">
        <v>1</v>
      </c>
      <c r="BC36" s="99" t="s">
        <v>171</v>
      </c>
      <c r="BD36" s="99" t="s">
        <v>86</v>
      </c>
    </row>
    <row r="37" spans="1:56" s="2" customFormat="1" ht="14.45" customHeight="1">
      <c r="A37" s="33"/>
      <c r="B37" s="34"/>
      <c r="C37" s="33"/>
      <c r="D37" s="108" t="s">
        <v>41</v>
      </c>
      <c r="E37" s="28" t="s">
        <v>42</v>
      </c>
      <c r="F37" s="109">
        <f>ROUND((SUM(BE114:BE121)+SUM(BE143:BE918)),0)</f>
        <v>0</v>
      </c>
      <c r="G37" s="33"/>
      <c r="H37" s="33"/>
      <c r="I37" s="110">
        <v>0.21</v>
      </c>
      <c r="J37" s="109">
        <f>ROUND(((SUM(BE114:BE121)+SUM(BE143:BE918))*I37),0)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Z37" s="99" t="s">
        <v>173</v>
      </c>
      <c r="BA37" s="99" t="s">
        <v>1</v>
      </c>
      <c r="BB37" s="99" t="s">
        <v>1</v>
      </c>
      <c r="BC37" s="99" t="s">
        <v>174</v>
      </c>
      <c r="BD37" s="99" t="s">
        <v>86</v>
      </c>
    </row>
    <row r="38" spans="1:56" s="2" customFormat="1" ht="14.45" customHeight="1">
      <c r="A38" s="33"/>
      <c r="B38" s="34"/>
      <c r="C38" s="33"/>
      <c r="D38" s="33"/>
      <c r="E38" s="28" t="s">
        <v>43</v>
      </c>
      <c r="F38" s="109">
        <f>ROUND((SUM(BF114:BF121)+SUM(BF143:BF918)),0)</f>
        <v>0</v>
      </c>
      <c r="G38" s="33"/>
      <c r="H38" s="33"/>
      <c r="I38" s="110">
        <v>0.1</v>
      </c>
      <c r="J38" s="109">
        <f>ROUND(((SUM(BF114:BF121)+SUM(BF143:BF918))*I38),0)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Z38" s="99" t="s">
        <v>175</v>
      </c>
      <c r="BA38" s="99" t="s">
        <v>1</v>
      </c>
      <c r="BB38" s="99" t="s">
        <v>1</v>
      </c>
      <c r="BC38" s="99" t="s">
        <v>176</v>
      </c>
      <c r="BD38" s="99" t="s">
        <v>86</v>
      </c>
    </row>
    <row r="39" spans="1:56" s="2" customFormat="1" ht="14.45" customHeight="1" hidden="1">
      <c r="A39" s="33"/>
      <c r="B39" s="34"/>
      <c r="C39" s="33"/>
      <c r="D39" s="33"/>
      <c r="E39" s="28" t="s">
        <v>44</v>
      </c>
      <c r="F39" s="109">
        <f>ROUND((SUM(BG114:BG121)+SUM(BG143:BG918)),0)</f>
        <v>0</v>
      </c>
      <c r="G39" s="33"/>
      <c r="H39" s="33"/>
      <c r="I39" s="110">
        <v>0.21</v>
      </c>
      <c r="J39" s="109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Z39" s="99" t="s">
        <v>177</v>
      </c>
      <c r="BA39" s="99" t="s">
        <v>1</v>
      </c>
      <c r="BB39" s="99" t="s">
        <v>1</v>
      </c>
      <c r="BC39" s="99" t="s">
        <v>178</v>
      </c>
      <c r="BD39" s="99" t="s">
        <v>86</v>
      </c>
    </row>
    <row r="40" spans="1:56" s="2" customFormat="1" ht="14.45" customHeight="1" hidden="1">
      <c r="A40" s="33"/>
      <c r="B40" s="34"/>
      <c r="C40" s="33"/>
      <c r="D40" s="33"/>
      <c r="E40" s="28" t="s">
        <v>45</v>
      </c>
      <c r="F40" s="109">
        <f>ROUND((SUM(BH114:BH121)+SUM(BH143:BH918)),0)</f>
        <v>0</v>
      </c>
      <c r="G40" s="33"/>
      <c r="H40" s="33"/>
      <c r="I40" s="110">
        <v>0.1</v>
      </c>
      <c r="J40" s="109">
        <f>0</f>
        <v>0</v>
      </c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Z40" s="99" t="s">
        <v>179</v>
      </c>
      <c r="BA40" s="99" t="s">
        <v>1</v>
      </c>
      <c r="BB40" s="99" t="s">
        <v>1</v>
      </c>
      <c r="BC40" s="99" t="s">
        <v>178</v>
      </c>
      <c r="BD40" s="99" t="s">
        <v>86</v>
      </c>
    </row>
    <row r="41" spans="1:56" s="2" customFormat="1" ht="14.45" customHeight="1" hidden="1">
      <c r="A41" s="33"/>
      <c r="B41" s="34"/>
      <c r="C41" s="33"/>
      <c r="D41" s="33"/>
      <c r="E41" s="28" t="s">
        <v>46</v>
      </c>
      <c r="F41" s="109">
        <f>ROUND((SUM(BI114:BI121)+SUM(BI143:BI918)),0)</f>
        <v>0</v>
      </c>
      <c r="G41" s="33"/>
      <c r="H41" s="33"/>
      <c r="I41" s="110">
        <v>0</v>
      </c>
      <c r="J41" s="109">
        <f>0</f>
        <v>0</v>
      </c>
      <c r="K41" s="3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Z41" s="99" t="s">
        <v>180</v>
      </c>
      <c r="BA41" s="99" t="s">
        <v>1</v>
      </c>
      <c r="BB41" s="99" t="s">
        <v>1</v>
      </c>
      <c r="BC41" s="99" t="s">
        <v>181</v>
      </c>
      <c r="BD41" s="99" t="s">
        <v>86</v>
      </c>
    </row>
    <row r="42" spans="1:56" s="2" customFormat="1" ht="6.9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Z42" s="99" t="s">
        <v>182</v>
      </c>
      <c r="BA42" s="99" t="s">
        <v>1</v>
      </c>
      <c r="BB42" s="99" t="s">
        <v>1</v>
      </c>
      <c r="BC42" s="99" t="s">
        <v>183</v>
      </c>
      <c r="BD42" s="99" t="s">
        <v>86</v>
      </c>
    </row>
    <row r="43" spans="1:56" s="2" customFormat="1" ht="25.35" customHeight="1">
      <c r="A43" s="33"/>
      <c r="B43" s="34"/>
      <c r="C43" s="111"/>
      <c r="D43" s="112" t="s">
        <v>47</v>
      </c>
      <c r="E43" s="61"/>
      <c r="F43" s="61"/>
      <c r="G43" s="113" t="s">
        <v>48</v>
      </c>
      <c r="H43" s="114" t="s">
        <v>49</v>
      </c>
      <c r="I43" s="61"/>
      <c r="J43" s="115">
        <f>SUM(J34:J41)</f>
        <v>0</v>
      </c>
      <c r="K43" s="116"/>
      <c r="L43" s="4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Z43" s="99" t="s">
        <v>184</v>
      </c>
      <c r="BA43" s="99" t="s">
        <v>1</v>
      </c>
      <c r="BB43" s="99" t="s">
        <v>1</v>
      </c>
      <c r="BC43" s="99" t="s">
        <v>185</v>
      </c>
      <c r="BD43" s="99" t="s">
        <v>86</v>
      </c>
    </row>
    <row r="44" spans="1:56" s="2" customFormat="1" ht="14.45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Z44" s="99" t="s">
        <v>186</v>
      </c>
      <c r="BA44" s="99" t="s">
        <v>1</v>
      </c>
      <c r="BB44" s="99" t="s">
        <v>1</v>
      </c>
      <c r="BC44" s="99" t="s">
        <v>187</v>
      </c>
      <c r="BD44" s="99" t="s">
        <v>86</v>
      </c>
    </row>
    <row r="45" spans="2:56" s="1" customFormat="1" ht="14.45" customHeight="1">
      <c r="B45" s="21"/>
      <c r="L45" s="21"/>
      <c r="AZ45" s="99" t="s">
        <v>188</v>
      </c>
      <c r="BA45" s="99" t="s">
        <v>1</v>
      </c>
      <c r="BB45" s="99" t="s">
        <v>1</v>
      </c>
      <c r="BC45" s="99" t="s">
        <v>189</v>
      </c>
      <c r="BD45" s="99" t="s">
        <v>86</v>
      </c>
    </row>
    <row r="46" spans="2:56" s="1" customFormat="1" ht="14.45" customHeight="1">
      <c r="B46" s="21"/>
      <c r="L46" s="21"/>
      <c r="AZ46" s="99" t="s">
        <v>190</v>
      </c>
      <c r="BA46" s="99" t="s">
        <v>1</v>
      </c>
      <c r="BB46" s="99" t="s">
        <v>1</v>
      </c>
      <c r="BC46" s="99" t="s">
        <v>191</v>
      </c>
      <c r="BD46" s="99" t="s">
        <v>86</v>
      </c>
    </row>
    <row r="47" spans="2:56" s="1" customFormat="1" ht="14.45" customHeight="1">
      <c r="B47" s="21"/>
      <c r="L47" s="21"/>
      <c r="AZ47" s="99" t="s">
        <v>192</v>
      </c>
      <c r="BA47" s="99" t="s">
        <v>1</v>
      </c>
      <c r="BB47" s="99" t="s">
        <v>1</v>
      </c>
      <c r="BC47" s="99" t="s">
        <v>193</v>
      </c>
      <c r="BD47" s="99" t="s">
        <v>86</v>
      </c>
    </row>
    <row r="48" spans="2:56" s="1" customFormat="1" ht="14.45" customHeight="1">
      <c r="B48" s="21"/>
      <c r="L48" s="21"/>
      <c r="AZ48" s="99" t="s">
        <v>194</v>
      </c>
      <c r="BA48" s="99" t="s">
        <v>1</v>
      </c>
      <c r="BB48" s="99" t="s">
        <v>1</v>
      </c>
      <c r="BC48" s="99" t="s">
        <v>195</v>
      </c>
      <c r="BD48" s="99" t="s">
        <v>86</v>
      </c>
    </row>
    <row r="49" spans="2:56" s="1" customFormat="1" ht="14.45" customHeight="1">
      <c r="B49" s="21"/>
      <c r="L49" s="21"/>
      <c r="AZ49" s="99" t="s">
        <v>196</v>
      </c>
      <c r="BA49" s="99" t="s">
        <v>1</v>
      </c>
      <c r="BB49" s="99" t="s">
        <v>1</v>
      </c>
      <c r="BC49" s="99" t="s">
        <v>197</v>
      </c>
      <c r="BD49" s="99" t="s">
        <v>86</v>
      </c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36"/>
      <c r="J61" s="118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36"/>
      <c r="J76" s="118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198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3" t="str">
        <f>E7</f>
        <v>BRNO, ZÁPADNÍ - VÝSTAVBA VODOVODU</v>
      </c>
      <c r="F85" s="284"/>
      <c r="G85" s="284"/>
      <c r="H85" s="284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114</v>
      </c>
      <c r="L86" s="21"/>
    </row>
    <row r="87" spans="1:31" s="2" customFormat="1" ht="16.5" customHeight="1">
      <c r="A87" s="33"/>
      <c r="B87" s="34"/>
      <c r="C87" s="33"/>
      <c r="D87" s="33"/>
      <c r="E87" s="283" t="s">
        <v>117</v>
      </c>
      <c r="F87" s="280"/>
      <c r="G87" s="280"/>
      <c r="H87" s="28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120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0" t="str">
        <f>E11</f>
        <v>SO 330 - vodovod</v>
      </c>
      <c r="F89" s="280"/>
      <c r="G89" s="280"/>
      <c r="H89" s="280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Brno</v>
      </c>
      <c r="G91" s="33"/>
      <c r="H91" s="33"/>
      <c r="I91" s="28" t="s">
        <v>22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Statutární město Brno</v>
      </c>
      <c r="G93" s="33"/>
      <c r="H93" s="33"/>
      <c r="I93" s="28" t="s">
        <v>29</v>
      </c>
      <c r="J93" s="31" t="str">
        <f>E23</f>
        <v>PROKAN smart s.r.o.  Brno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Obrtel M.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9" t="s">
        <v>199</v>
      </c>
      <c r="D96" s="111"/>
      <c r="E96" s="111"/>
      <c r="F96" s="111"/>
      <c r="G96" s="111"/>
      <c r="H96" s="111"/>
      <c r="I96" s="111"/>
      <c r="J96" s="120" t="s">
        <v>200</v>
      </c>
      <c r="K96" s="111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1" t="s">
        <v>1629</v>
      </c>
      <c r="D98" s="33"/>
      <c r="E98" s="33"/>
      <c r="F98" s="33"/>
      <c r="G98" s="33"/>
      <c r="H98" s="33"/>
      <c r="I98" s="33"/>
      <c r="J98" s="72">
        <f>J143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201</v>
      </c>
    </row>
    <row r="99" spans="2:12" s="9" customFormat="1" ht="24.95" customHeight="1">
      <c r="B99" s="122"/>
      <c r="D99" s="123" t="s">
        <v>202</v>
      </c>
      <c r="E99" s="124"/>
      <c r="F99" s="124"/>
      <c r="G99" s="124"/>
      <c r="H99" s="124"/>
      <c r="I99" s="124"/>
      <c r="J99" s="125">
        <f>J144</f>
        <v>0</v>
      </c>
      <c r="L99" s="122"/>
    </row>
    <row r="100" spans="2:12" s="10" customFormat="1" ht="19.9" customHeight="1">
      <c r="B100" s="126"/>
      <c r="D100" s="127" t="s">
        <v>203</v>
      </c>
      <c r="E100" s="128"/>
      <c r="F100" s="128"/>
      <c r="G100" s="128"/>
      <c r="H100" s="128"/>
      <c r="I100" s="128"/>
      <c r="J100" s="129">
        <f>J145</f>
        <v>0</v>
      </c>
      <c r="L100" s="126"/>
    </row>
    <row r="101" spans="2:12" s="10" customFormat="1" ht="19.9" customHeight="1">
      <c r="B101" s="126"/>
      <c r="D101" s="127" t="s">
        <v>204</v>
      </c>
      <c r="E101" s="128"/>
      <c r="F101" s="128"/>
      <c r="G101" s="128"/>
      <c r="H101" s="128"/>
      <c r="I101" s="128"/>
      <c r="J101" s="129">
        <f>J585</f>
        <v>0</v>
      </c>
      <c r="L101" s="126"/>
    </row>
    <row r="102" spans="2:12" s="10" customFormat="1" ht="19.9" customHeight="1">
      <c r="B102" s="126"/>
      <c r="D102" s="127" t="s">
        <v>205</v>
      </c>
      <c r="E102" s="128"/>
      <c r="F102" s="128"/>
      <c r="G102" s="128"/>
      <c r="H102" s="128"/>
      <c r="I102" s="128"/>
      <c r="J102" s="129">
        <f>J592</f>
        <v>0</v>
      </c>
      <c r="L102" s="126"/>
    </row>
    <row r="103" spans="2:12" s="10" customFormat="1" ht="19.9" customHeight="1">
      <c r="B103" s="126"/>
      <c r="D103" s="127" t="s">
        <v>206</v>
      </c>
      <c r="E103" s="128"/>
      <c r="F103" s="128"/>
      <c r="G103" s="128"/>
      <c r="H103" s="128"/>
      <c r="I103" s="128"/>
      <c r="J103" s="129">
        <f>J610</f>
        <v>0</v>
      </c>
      <c r="L103" s="126"/>
    </row>
    <row r="104" spans="2:12" s="10" customFormat="1" ht="19.9" customHeight="1">
      <c r="B104" s="126"/>
      <c r="D104" s="127" t="s">
        <v>207</v>
      </c>
      <c r="E104" s="128"/>
      <c r="F104" s="128"/>
      <c r="G104" s="128"/>
      <c r="H104" s="128"/>
      <c r="I104" s="128"/>
      <c r="J104" s="129">
        <f>J627</f>
        <v>0</v>
      </c>
      <c r="L104" s="126"/>
    </row>
    <row r="105" spans="2:12" s="10" customFormat="1" ht="19.9" customHeight="1">
      <c r="B105" s="126"/>
      <c r="D105" s="127" t="s">
        <v>208</v>
      </c>
      <c r="E105" s="128"/>
      <c r="F105" s="128"/>
      <c r="G105" s="128"/>
      <c r="H105" s="128"/>
      <c r="I105" s="128"/>
      <c r="J105" s="129">
        <f>J668</f>
        <v>0</v>
      </c>
      <c r="L105" s="126"/>
    </row>
    <row r="106" spans="2:12" s="10" customFormat="1" ht="19.9" customHeight="1">
      <c r="B106" s="126"/>
      <c r="D106" s="127" t="s">
        <v>209</v>
      </c>
      <c r="E106" s="128"/>
      <c r="F106" s="128"/>
      <c r="G106" s="128"/>
      <c r="H106" s="128"/>
      <c r="I106" s="128"/>
      <c r="J106" s="129">
        <f>J898</f>
        <v>0</v>
      </c>
      <c r="L106" s="126"/>
    </row>
    <row r="107" spans="2:12" s="10" customFormat="1" ht="19.9" customHeight="1">
      <c r="B107" s="126"/>
      <c r="D107" s="127" t="s">
        <v>210</v>
      </c>
      <c r="E107" s="128"/>
      <c r="F107" s="128"/>
      <c r="G107" s="128"/>
      <c r="H107" s="128"/>
      <c r="I107" s="128"/>
      <c r="J107" s="129">
        <f>J902</f>
        <v>0</v>
      </c>
      <c r="L107" s="126"/>
    </row>
    <row r="108" spans="2:12" s="9" customFormat="1" ht="24.95" customHeight="1">
      <c r="B108" s="122"/>
      <c r="D108" s="123" t="s">
        <v>211</v>
      </c>
      <c r="E108" s="124"/>
      <c r="F108" s="124"/>
      <c r="G108" s="124"/>
      <c r="H108" s="124"/>
      <c r="I108" s="124"/>
      <c r="J108" s="125">
        <f>J904</f>
        <v>0</v>
      </c>
      <c r="L108" s="122"/>
    </row>
    <row r="109" spans="2:12" s="10" customFormat="1" ht="19.9" customHeight="1">
      <c r="B109" s="126"/>
      <c r="D109" s="127" t="s">
        <v>212</v>
      </c>
      <c r="E109" s="128"/>
      <c r="F109" s="128"/>
      <c r="G109" s="128"/>
      <c r="H109" s="128"/>
      <c r="I109" s="128"/>
      <c r="J109" s="129">
        <f>J905</f>
        <v>0</v>
      </c>
      <c r="L109" s="126"/>
    </row>
    <row r="110" spans="2:12" s="9" customFormat="1" ht="24.95" customHeight="1">
      <c r="B110" s="122"/>
      <c r="D110" s="123" t="s">
        <v>213</v>
      </c>
      <c r="E110" s="124"/>
      <c r="F110" s="124"/>
      <c r="G110" s="124"/>
      <c r="H110" s="124"/>
      <c r="I110" s="124"/>
      <c r="J110" s="125">
        <f>J909</f>
        <v>0</v>
      </c>
      <c r="L110" s="122"/>
    </row>
    <row r="111" spans="2:12" s="10" customFormat="1" ht="19.9" customHeight="1">
      <c r="B111" s="126"/>
      <c r="D111" s="127" t="s">
        <v>214</v>
      </c>
      <c r="E111" s="128"/>
      <c r="F111" s="128"/>
      <c r="G111" s="128"/>
      <c r="H111" s="128"/>
      <c r="I111" s="128"/>
      <c r="J111" s="129">
        <f>J910</f>
        <v>0</v>
      </c>
      <c r="L111" s="126"/>
    </row>
    <row r="112" spans="1:31" s="2" customFormat="1" ht="21.7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9.25" customHeight="1">
      <c r="A114" s="33"/>
      <c r="B114" s="34"/>
      <c r="C114" s="121"/>
      <c r="D114" s="33"/>
      <c r="E114" s="33"/>
      <c r="F114" s="33"/>
      <c r="G114" s="33"/>
      <c r="H114" s="33"/>
      <c r="I114" s="33"/>
      <c r="J114" s="130"/>
      <c r="K114" s="33"/>
      <c r="L114" s="43"/>
      <c r="N114" s="131" t="s">
        <v>41</v>
      </c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8" customHeight="1">
      <c r="A115" s="33"/>
      <c r="B115" s="132"/>
      <c r="C115" s="133"/>
      <c r="D115" s="281"/>
      <c r="E115" s="282"/>
      <c r="F115" s="282"/>
      <c r="G115" s="133"/>
      <c r="H115" s="133"/>
      <c r="I115" s="133"/>
      <c r="J115" s="135"/>
      <c r="K115" s="133"/>
      <c r="L115" s="136"/>
      <c r="M115" s="137"/>
      <c r="N115" s="138" t="s">
        <v>42</v>
      </c>
      <c r="O115" s="137"/>
      <c r="P115" s="137"/>
      <c r="Q115" s="137"/>
      <c r="R115" s="137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9" t="s">
        <v>215</v>
      </c>
      <c r="AZ115" s="137"/>
      <c r="BA115" s="137"/>
      <c r="BB115" s="137"/>
      <c r="BC115" s="137"/>
      <c r="BD115" s="137"/>
      <c r="BE115" s="140">
        <f aca="true" t="shared" si="0" ref="BE115:BE120">IF(N115="základní",J115,0)</f>
        <v>0</v>
      </c>
      <c r="BF115" s="140">
        <f aca="true" t="shared" si="1" ref="BF115:BF120">IF(N115="snížená",J115,0)</f>
        <v>0</v>
      </c>
      <c r="BG115" s="140">
        <f aca="true" t="shared" si="2" ref="BG115:BG120">IF(N115="zákl. přenesená",J115,0)</f>
        <v>0</v>
      </c>
      <c r="BH115" s="140">
        <f aca="true" t="shared" si="3" ref="BH115:BH120">IF(N115="sníž. přenesená",J115,0)</f>
        <v>0</v>
      </c>
      <c r="BI115" s="140">
        <f aca="true" t="shared" si="4" ref="BI115:BI120">IF(N115="nulová",J115,0)</f>
        <v>0</v>
      </c>
      <c r="BJ115" s="139" t="s">
        <v>32</v>
      </c>
      <c r="BK115" s="137"/>
      <c r="BL115" s="137"/>
      <c r="BM115" s="137"/>
    </row>
    <row r="116" spans="1:65" s="2" customFormat="1" ht="18" customHeight="1">
      <c r="A116" s="33"/>
      <c r="B116" s="132"/>
      <c r="C116" s="133"/>
      <c r="D116" s="281"/>
      <c r="E116" s="282"/>
      <c r="F116" s="282"/>
      <c r="G116" s="133"/>
      <c r="H116" s="133"/>
      <c r="I116" s="133"/>
      <c r="J116" s="135"/>
      <c r="K116" s="133"/>
      <c r="L116" s="136"/>
      <c r="M116" s="137"/>
      <c r="N116" s="138" t="s">
        <v>42</v>
      </c>
      <c r="O116" s="137"/>
      <c r="P116" s="137"/>
      <c r="Q116" s="137"/>
      <c r="R116" s="137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9" t="s">
        <v>215</v>
      </c>
      <c r="AZ116" s="137"/>
      <c r="BA116" s="137"/>
      <c r="BB116" s="137"/>
      <c r="BC116" s="137"/>
      <c r="BD116" s="137"/>
      <c r="BE116" s="140">
        <f t="shared" si="0"/>
        <v>0</v>
      </c>
      <c r="BF116" s="140">
        <f t="shared" si="1"/>
        <v>0</v>
      </c>
      <c r="BG116" s="140">
        <f t="shared" si="2"/>
        <v>0</v>
      </c>
      <c r="BH116" s="140">
        <f t="shared" si="3"/>
        <v>0</v>
      </c>
      <c r="BI116" s="140">
        <f t="shared" si="4"/>
        <v>0</v>
      </c>
      <c r="BJ116" s="139" t="s">
        <v>32</v>
      </c>
      <c r="BK116" s="137"/>
      <c r="BL116" s="137"/>
      <c r="BM116" s="137"/>
    </row>
    <row r="117" spans="1:65" s="2" customFormat="1" ht="18" customHeight="1">
      <c r="A117" s="33"/>
      <c r="B117" s="132"/>
      <c r="C117" s="133"/>
      <c r="D117" s="281"/>
      <c r="E117" s="282"/>
      <c r="F117" s="282"/>
      <c r="G117" s="133"/>
      <c r="H117" s="133"/>
      <c r="I117" s="133"/>
      <c r="J117" s="135"/>
      <c r="K117" s="133"/>
      <c r="L117" s="136"/>
      <c r="M117" s="137"/>
      <c r="N117" s="138" t="s">
        <v>42</v>
      </c>
      <c r="O117" s="137"/>
      <c r="P117" s="137"/>
      <c r="Q117" s="137"/>
      <c r="R117" s="137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9" t="s">
        <v>215</v>
      </c>
      <c r="AZ117" s="137"/>
      <c r="BA117" s="137"/>
      <c r="BB117" s="137"/>
      <c r="BC117" s="137"/>
      <c r="BD117" s="137"/>
      <c r="BE117" s="140">
        <f t="shared" si="0"/>
        <v>0</v>
      </c>
      <c r="BF117" s="140">
        <f t="shared" si="1"/>
        <v>0</v>
      </c>
      <c r="BG117" s="140">
        <f t="shared" si="2"/>
        <v>0</v>
      </c>
      <c r="BH117" s="140">
        <f t="shared" si="3"/>
        <v>0</v>
      </c>
      <c r="BI117" s="140">
        <f t="shared" si="4"/>
        <v>0</v>
      </c>
      <c r="BJ117" s="139" t="s">
        <v>32</v>
      </c>
      <c r="BK117" s="137"/>
      <c r="BL117" s="137"/>
      <c r="BM117" s="137"/>
    </row>
    <row r="118" spans="1:65" s="2" customFormat="1" ht="18" customHeight="1">
      <c r="A118" s="33"/>
      <c r="B118" s="132"/>
      <c r="C118" s="133"/>
      <c r="D118" s="281"/>
      <c r="E118" s="282"/>
      <c r="F118" s="282"/>
      <c r="G118" s="133"/>
      <c r="H118" s="133"/>
      <c r="I118" s="133"/>
      <c r="J118" s="135"/>
      <c r="K118" s="133"/>
      <c r="L118" s="136"/>
      <c r="M118" s="137"/>
      <c r="N118" s="138" t="s">
        <v>42</v>
      </c>
      <c r="O118" s="137"/>
      <c r="P118" s="137"/>
      <c r="Q118" s="137"/>
      <c r="R118" s="137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9" t="s">
        <v>215</v>
      </c>
      <c r="AZ118" s="137"/>
      <c r="BA118" s="137"/>
      <c r="BB118" s="137"/>
      <c r="BC118" s="137"/>
      <c r="BD118" s="137"/>
      <c r="BE118" s="140">
        <f t="shared" si="0"/>
        <v>0</v>
      </c>
      <c r="BF118" s="140">
        <f t="shared" si="1"/>
        <v>0</v>
      </c>
      <c r="BG118" s="140">
        <f t="shared" si="2"/>
        <v>0</v>
      </c>
      <c r="BH118" s="140">
        <f t="shared" si="3"/>
        <v>0</v>
      </c>
      <c r="BI118" s="140">
        <f t="shared" si="4"/>
        <v>0</v>
      </c>
      <c r="BJ118" s="139" t="s">
        <v>32</v>
      </c>
      <c r="BK118" s="137"/>
      <c r="BL118" s="137"/>
      <c r="BM118" s="137"/>
    </row>
    <row r="119" spans="1:65" s="2" customFormat="1" ht="18" customHeight="1">
      <c r="A119" s="33"/>
      <c r="B119" s="132"/>
      <c r="C119" s="133"/>
      <c r="D119" s="281"/>
      <c r="E119" s="282"/>
      <c r="F119" s="282"/>
      <c r="G119" s="133"/>
      <c r="H119" s="133"/>
      <c r="I119" s="133"/>
      <c r="J119" s="135"/>
      <c r="K119" s="133"/>
      <c r="L119" s="136"/>
      <c r="M119" s="137"/>
      <c r="N119" s="138" t="s">
        <v>42</v>
      </c>
      <c r="O119" s="137"/>
      <c r="P119" s="137"/>
      <c r="Q119" s="137"/>
      <c r="R119" s="137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9" t="s">
        <v>215</v>
      </c>
      <c r="AZ119" s="137"/>
      <c r="BA119" s="137"/>
      <c r="BB119" s="137"/>
      <c r="BC119" s="137"/>
      <c r="BD119" s="137"/>
      <c r="BE119" s="140">
        <f t="shared" si="0"/>
        <v>0</v>
      </c>
      <c r="BF119" s="140">
        <f t="shared" si="1"/>
        <v>0</v>
      </c>
      <c r="BG119" s="140">
        <f t="shared" si="2"/>
        <v>0</v>
      </c>
      <c r="BH119" s="140">
        <f t="shared" si="3"/>
        <v>0</v>
      </c>
      <c r="BI119" s="140">
        <f t="shared" si="4"/>
        <v>0</v>
      </c>
      <c r="BJ119" s="139" t="s">
        <v>32</v>
      </c>
      <c r="BK119" s="137"/>
      <c r="BL119" s="137"/>
      <c r="BM119" s="137"/>
    </row>
    <row r="120" spans="1:65" s="2" customFormat="1" ht="18" customHeight="1">
      <c r="A120" s="33"/>
      <c r="B120" s="132"/>
      <c r="C120" s="133"/>
      <c r="D120" s="134"/>
      <c r="E120" s="133"/>
      <c r="F120" s="133"/>
      <c r="G120" s="133"/>
      <c r="H120" s="133"/>
      <c r="I120" s="133"/>
      <c r="J120" s="135"/>
      <c r="K120" s="133"/>
      <c r="L120" s="136"/>
      <c r="M120" s="137"/>
      <c r="N120" s="138" t="s">
        <v>42</v>
      </c>
      <c r="O120" s="137"/>
      <c r="P120" s="137"/>
      <c r="Q120" s="137"/>
      <c r="R120" s="137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9" t="s">
        <v>216</v>
      </c>
      <c r="AZ120" s="137"/>
      <c r="BA120" s="137"/>
      <c r="BB120" s="137"/>
      <c r="BC120" s="137"/>
      <c r="BD120" s="137"/>
      <c r="BE120" s="140">
        <f t="shared" si="0"/>
        <v>0</v>
      </c>
      <c r="BF120" s="140">
        <f t="shared" si="1"/>
        <v>0</v>
      </c>
      <c r="BG120" s="140">
        <f t="shared" si="2"/>
        <v>0</v>
      </c>
      <c r="BH120" s="140">
        <f t="shared" si="3"/>
        <v>0</v>
      </c>
      <c r="BI120" s="140">
        <f t="shared" si="4"/>
        <v>0</v>
      </c>
      <c r="BJ120" s="139" t="s">
        <v>32</v>
      </c>
      <c r="BK120" s="137"/>
      <c r="BL120" s="137"/>
      <c r="BM120" s="137"/>
    </row>
    <row r="121" spans="1:31" s="2" customFormat="1" ht="12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9.25" customHeight="1">
      <c r="A122" s="33"/>
      <c r="B122" s="34"/>
      <c r="C122" s="141" t="s">
        <v>1630</v>
      </c>
      <c r="D122" s="111"/>
      <c r="E122" s="111"/>
      <c r="F122" s="111"/>
      <c r="G122" s="111"/>
      <c r="H122" s="111"/>
      <c r="I122" s="111"/>
      <c r="J122" s="142">
        <f>ROUND(J98+J114,0)</f>
        <v>0</v>
      </c>
      <c r="K122" s="111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7" spans="1:31" s="2" customFormat="1" ht="6.95" customHeight="1">
      <c r="A127" s="33"/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24.95" customHeight="1">
      <c r="A128" s="33"/>
      <c r="B128" s="34"/>
      <c r="C128" s="22" t="s">
        <v>217</v>
      </c>
      <c r="D128" s="33"/>
      <c r="E128" s="33"/>
      <c r="F128" s="33"/>
      <c r="G128" s="33"/>
      <c r="H128" s="33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16</v>
      </c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6.5" customHeight="1">
      <c r="A131" s="33"/>
      <c r="B131" s="34"/>
      <c r="C131" s="33"/>
      <c r="D131" s="33"/>
      <c r="E131" s="283" t="str">
        <f>E7</f>
        <v>BRNO, ZÁPADNÍ - VÝSTAVBA VODOVODU</v>
      </c>
      <c r="F131" s="284"/>
      <c r="G131" s="284"/>
      <c r="H131" s="284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2:12" s="1" customFormat="1" ht="12" customHeight="1">
      <c r="B132" s="21"/>
      <c r="C132" s="28" t="s">
        <v>114</v>
      </c>
      <c r="L132" s="21"/>
    </row>
    <row r="133" spans="1:31" s="2" customFormat="1" ht="16.5" customHeight="1">
      <c r="A133" s="33"/>
      <c r="B133" s="34"/>
      <c r="C133" s="33"/>
      <c r="D133" s="33"/>
      <c r="E133" s="283" t="s">
        <v>117</v>
      </c>
      <c r="F133" s="280"/>
      <c r="G133" s="280"/>
      <c r="H133" s="280"/>
      <c r="I133" s="3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2" customHeight="1">
      <c r="A134" s="33"/>
      <c r="B134" s="34"/>
      <c r="C134" s="28" t="s">
        <v>120</v>
      </c>
      <c r="D134" s="33"/>
      <c r="E134" s="33"/>
      <c r="F134" s="33"/>
      <c r="G134" s="33"/>
      <c r="H134" s="33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16.5" customHeight="1">
      <c r="A135" s="33"/>
      <c r="B135" s="34"/>
      <c r="C135" s="33"/>
      <c r="D135" s="33"/>
      <c r="E135" s="260" t="str">
        <f>E11</f>
        <v>SO 330 - vodovod</v>
      </c>
      <c r="F135" s="280"/>
      <c r="G135" s="280"/>
      <c r="H135" s="280"/>
      <c r="I135" s="33"/>
      <c r="J135" s="33"/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6.95" customHeight="1">
      <c r="A136" s="33"/>
      <c r="B136" s="34"/>
      <c r="C136" s="33"/>
      <c r="D136" s="33"/>
      <c r="E136" s="33"/>
      <c r="F136" s="33"/>
      <c r="G136" s="33"/>
      <c r="H136" s="33"/>
      <c r="I136" s="33"/>
      <c r="J136" s="33"/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2" customFormat="1" ht="12" customHeight="1">
      <c r="A137" s="33"/>
      <c r="B137" s="34"/>
      <c r="C137" s="28" t="s">
        <v>20</v>
      </c>
      <c r="D137" s="33"/>
      <c r="E137" s="33"/>
      <c r="F137" s="26" t="str">
        <f>F14</f>
        <v>Brno</v>
      </c>
      <c r="G137" s="33"/>
      <c r="H137" s="33"/>
      <c r="I137" s="28" t="s">
        <v>22</v>
      </c>
      <c r="J137" s="56" t="str">
        <f>IF(J14="","",J14)</f>
        <v/>
      </c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2" customFormat="1" ht="6.95" customHeight="1">
      <c r="A138" s="33"/>
      <c r="B138" s="34"/>
      <c r="C138" s="33"/>
      <c r="D138" s="33"/>
      <c r="E138" s="33"/>
      <c r="F138" s="33"/>
      <c r="G138" s="33"/>
      <c r="H138" s="33"/>
      <c r="I138" s="33"/>
      <c r="J138" s="33"/>
      <c r="K138" s="33"/>
      <c r="L138" s="4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31" s="2" customFormat="1" ht="25.7" customHeight="1">
      <c r="A139" s="33"/>
      <c r="B139" s="34"/>
      <c r="C139" s="28" t="s">
        <v>23</v>
      </c>
      <c r="D139" s="33"/>
      <c r="E139" s="33"/>
      <c r="F139" s="26" t="str">
        <f>E17</f>
        <v>Statutární město Brno</v>
      </c>
      <c r="G139" s="33"/>
      <c r="H139" s="33"/>
      <c r="I139" s="28" t="s">
        <v>29</v>
      </c>
      <c r="J139" s="31" t="str">
        <f>E23</f>
        <v>PROKAN smart s.r.o.  Brno</v>
      </c>
      <c r="K139" s="33"/>
      <c r="L139" s="4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31" s="2" customFormat="1" ht="15.2" customHeight="1">
      <c r="A140" s="33"/>
      <c r="B140" s="34"/>
      <c r="C140" s="28" t="s">
        <v>27</v>
      </c>
      <c r="D140" s="33"/>
      <c r="E140" s="33"/>
      <c r="F140" s="26" t="str">
        <f>IF(E20="","",E20)</f>
        <v>Vyplň údaj</v>
      </c>
      <c r="G140" s="33"/>
      <c r="H140" s="33"/>
      <c r="I140" s="28" t="s">
        <v>33</v>
      </c>
      <c r="J140" s="31" t="str">
        <f>E26</f>
        <v>Obrtel M.</v>
      </c>
      <c r="K140" s="33"/>
      <c r="L140" s="4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31" s="2" customFormat="1" ht="10.35" customHeight="1">
      <c r="A141" s="33"/>
      <c r="B141" s="34"/>
      <c r="C141" s="33"/>
      <c r="D141" s="33"/>
      <c r="E141" s="33"/>
      <c r="F141" s="33"/>
      <c r="G141" s="33"/>
      <c r="H141" s="33"/>
      <c r="I141" s="33"/>
      <c r="J141" s="33"/>
      <c r="K141" s="33"/>
      <c r="L141" s="4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31" s="11" customFormat="1" ht="29.25" customHeight="1">
      <c r="A142" s="143"/>
      <c r="B142" s="144"/>
      <c r="C142" s="145" t="s">
        <v>218</v>
      </c>
      <c r="D142" s="146" t="s">
        <v>62</v>
      </c>
      <c r="E142" s="146" t="s">
        <v>58</v>
      </c>
      <c r="F142" s="146" t="s">
        <v>59</v>
      </c>
      <c r="G142" s="146" t="s">
        <v>219</v>
      </c>
      <c r="H142" s="146" t="s">
        <v>220</v>
      </c>
      <c r="I142" s="146" t="s">
        <v>221</v>
      </c>
      <c r="J142" s="146" t="s">
        <v>200</v>
      </c>
      <c r="K142" s="147" t="s">
        <v>222</v>
      </c>
      <c r="L142" s="148"/>
      <c r="M142" s="63" t="s">
        <v>1</v>
      </c>
      <c r="N142" s="64" t="s">
        <v>41</v>
      </c>
      <c r="O142" s="64" t="s">
        <v>223</v>
      </c>
      <c r="P142" s="64" t="s">
        <v>224</v>
      </c>
      <c r="Q142" s="64" t="s">
        <v>225</v>
      </c>
      <c r="R142" s="64" t="s">
        <v>226</v>
      </c>
      <c r="S142" s="64" t="s">
        <v>227</v>
      </c>
      <c r="T142" s="65" t="s">
        <v>228</v>
      </c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</row>
    <row r="143" spans="1:63" s="2" customFormat="1" ht="22.9" customHeight="1">
      <c r="A143" s="33"/>
      <c r="B143" s="34"/>
      <c r="C143" s="70" t="s">
        <v>229</v>
      </c>
      <c r="D143" s="33"/>
      <c r="E143" s="33"/>
      <c r="F143" s="33"/>
      <c r="G143" s="33"/>
      <c r="H143" s="33"/>
      <c r="I143" s="33"/>
      <c r="J143" s="149">
        <f>BK143</f>
        <v>0</v>
      </c>
      <c r="K143" s="33"/>
      <c r="L143" s="34"/>
      <c r="M143" s="66"/>
      <c r="N143" s="57"/>
      <c r="O143" s="67"/>
      <c r="P143" s="150">
        <f>P144+P904+P909</f>
        <v>0</v>
      </c>
      <c r="Q143" s="67"/>
      <c r="R143" s="150">
        <f>R144+R904+R909</f>
        <v>241.51095285999995</v>
      </c>
      <c r="S143" s="67"/>
      <c r="T143" s="151">
        <f>T144+T904+T909</f>
        <v>225.78895999999997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76</v>
      </c>
      <c r="AU143" s="18" t="s">
        <v>201</v>
      </c>
      <c r="BK143" s="152">
        <f>BK144+BK904+BK909</f>
        <v>0</v>
      </c>
    </row>
    <row r="144" spans="2:63" s="12" customFormat="1" ht="25.9" customHeight="1">
      <c r="B144" s="153"/>
      <c r="D144" s="154" t="s">
        <v>76</v>
      </c>
      <c r="E144" s="155" t="s">
        <v>230</v>
      </c>
      <c r="F144" s="155" t="s">
        <v>231</v>
      </c>
      <c r="I144" s="156"/>
      <c r="J144" s="157">
        <f>BK144</f>
        <v>0</v>
      </c>
      <c r="L144" s="153"/>
      <c r="M144" s="158"/>
      <c r="N144" s="159"/>
      <c r="O144" s="159"/>
      <c r="P144" s="160">
        <f>P145+P585+P592+P610+P627+P668+P898+P902</f>
        <v>0</v>
      </c>
      <c r="Q144" s="159"/>
      <c r="R144" s="160">
        <f>R145+R585+R592+R610+R627+R668+R898+R902</f>
        <v>219.99568365999997</v>
      </c>
      <c r="S144" s="159"/>
      <c r="T144" s="161">
        <f>T145+T585+T592+T610+T627+T668+T898+T902</f>
        <v>225.78895999999997</v>
      </c>
      <c r="AR144" s="154" t="s">
        <v>32</v>
      </c>
      <c r="AT144" s="162" t="s">
        <v>76</v>
      </c>
      <c r="AU144" s="162" t="s">
        <v>77</v>
      </c>
      <c r="AY144" s="154" t="s">
        <v>232</v>
      </c>
      <c r="BK144" s="163">
        <f>BK145+BK585+BK592+BK610+BK627+BK668+BK898+BK902</f>
        <v>0</v>
      </c>
    </row>
    <row r="145" spans="2:63" s="12" customFormat="1" ht="22.9" customHeight="1">
      <c r="B145" s="153"/>
      <c r="D145" s="154" t="s">
        <v>76</v>
      </c>
      <c r="E145" s="164" t="s">
        <v>32</v>
      </c>
      <c r="F145" s="164" t="s">
        <v>233</v>
      </c>
      <c r="I145" s="156"/>
      <c r="J145" s="165">
        <f>BK145</f>
        <v>0</v>
      </c>
      <c r="L145" s="153"/>
      <c r="M145" s="158"/>
      <c r="N145" s="159"/>
      <c r="O145" s="159"/>
      <c r="P145" s="160">
        <f>SUM(P146:P584)</f>
        <v>0</v>
      </c>
      <c r="Q145" s="159"/>
      <c r="R145" s="160">
        <f>SUM(R146:R584)</f>
        <v>14.619266020000001</v>
      </c>
      <c r="S145" s="159"/>
      <c r="T145" s="161">
        <f>SUM(T146:T584)</f>
        <v>224.23335999999998</v>
      </c>
      <c r="AR145" s="154" t="s">
        <v>32</v>
      </c>
      <c r="AT145" s="162" t="s">
        <v>76</v>
      </c>
      <c r="AU145" s="162" t="s">
        <v>32</v>
      </c>
      <c r="AY145" s="154" t="s">
        <v>232</v>
      </c>
      <c r="BK145" s="163">
        <f>SUM(BK146:BK584)</f>
        <v>0</v>
      </c>
    </row>
    <row r="146" spans="1:65" s="2" customFormat="1" ht="16.5" customHeight="1">
      <c r="A146" s="33"/>
      <c r="B146" s="132"/>
      <c r="C146" s="166" t="s">
        <v>32</v>
      </c>
      <c r="D146" s="166" t="s">
        <v>234</v>
      </c>
      <c r="E146" s="167" t="s">
        <v>235</v>
      </c>
      <c r="F146" s="168" t="s">
        <v>236</v>
      </c>
      <c r="G146" s="169" t="s">
        <v>237</v>
      </c>
      <c r="H146" s="170">
        <v>4</v>
      </c>
      <c r="I146" s="171"/>
      <c r="J146" s="172">
        <f>ROUND(I146*H146,2)</f>
        <v>0</v>
      </c>
      <c r="K146" s="168" t="s">
        <v>238</v>
      </c>
      <c r="L146" s="34"/>
      <c r="M146" s="173" t="s">
        <v>1</v>
      </c>
      <c r="N146" s="174" t="s">
        <v>42</v>
      </c>
      <c r="O146" s="59"/>
      <c r="P146" s="175">
        <f>O146*H146</f>
        <v>0</v>
      </c>
      <c r="Q146" s="175">
        <v>0</v>
      </c>
      <c r="R146" s="175">
        <f>Q146*H146</f>
        <v>0</v>
      </c>
      <c r="S146" s="175">
        <v>0.205</v>
      </c>
      <c r="T146" s="176">
        <f>S146*H146</f>
        <v>0.82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7" t="s">
        <v>133</v>
      </c>
      <c r="AT146" s="177" t="s">
        <v>234</v>
      </c>
      <c r="AU146" s="177" t="s">
        <v>86</v>
      </c>
      <c r="AY146" s="18" t="s">
        <v>232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18" t="s">
        <v>32</v>
      </c>
      <c r="BK146" s="178">
        <f>ROUND(I146*H146,2)</f>
        <v>0</v>
      </c>
      <c r="BL146" s="18" t="s">
        <v>133</v>
      </c>
      <c r="BM146" s="177" t="s">
        <v>239</v>
      </c>
    </row>
    <row r="147" spans="2:51" s="13" customFormat="1" ht="12">
      <c r="B147" s="179"/>
      <c r="D147" s="180" t="s">
        <v>240</v>
      </c>
      <c r="E147" s="181" t="s">
        <v>1</v>
      </c>
      <c r="F147" s="182" t="s">
        <v>241</v>
      </c>
      <c r="H147" s="183">
        <v>4</v>
      </c>
      <c r="I147" s="184"/>
      <c r="L147" s="179"/>
      <c r="M147" s="185"/>
      <c r="N147" s="186"/>
      <c r="O147" s="186"/>
      <c r="P147" s="186"/>
      <c r="Q147" s="186"/>
      <c r="R147" s="186"/>
      <c r="S147" s="186"/>
      <c r="T147" s="187"/>
      <c r="AT147" s="181" t="s">
        <v>240</v>
      </c>
      <c r="AU147" s="181" t="s">
        <v>86</v>
      </c>
      <c r="AV147" s="13" t="s">
        <v>86</v>
      </c>
      <c r="AW147" s="13" t="s">
        <v>31</v>
      </c>
      <c r="AX147" s="13" t="s">
        <v>77</v>
      </c>
      <c r="AY147" s="181" t="s">
        <v>232</v>
      </c>
    </row>
    <row r="148" spans="2:51" s="14" customFormat="1" ht="12">
      <c r="B148" s="188"/>
      <c r="D148" s="180" t="s">
        <v>240</v>
      </c>
      <c r="E148" s="189" t="s">
        <v>132</v>
      </c>
      <c r="F148" s="190" t="s">
        <v>242</v>
      </c>
      <c r="H148" s="191">
        <v>4</v>
      </c>
      <c r="I148" s="192"/>
      <c r="L148" s="188"/>
      <c r="M148" s="193"/>
      <c r="N148" s="194"/>
      <c r="O148" s="194"/>
      <c r="P148" s="194"/>
      <c r="Q148" s="194"/>
      <c r="R148" s="194"/>
      <c r="S148" s="194"/>
      <c r="T148" s="195"/>
      <c r="AT148" s="189" t="s">
        <v>240</v>
      </c>
      <c r="AU148" s="189" t="s">
        <v>86</v>
      </c>
      <c r="AV148" s="14" t="s">
        <v>133</v>
      </c>
      <c r="AW148" s="14" t="s">
        <v>31</v>
      </c>
      <c r="AX148" s="14" t="s">
        <v>32</v>
      </c>
      <c r="AY148" s="189" t="s">
        <v>232</v>
      </c>
    </row>
    <row r="149" spans="1:65" s="2" customFormat="1" ht="16.5" customHeight="1">
      <c r="A149" s="33"/>
      <c r="B149" s="132"/>
      <c r="C149" s="166" t="s">
        <v>86</v>
      </c>
      <c r="D149" s="166" t="s">
        <v>234</v>
      </c>
      <c r="E149" s="167" t="s">
        <v>243</v>
      </c>
      <c r="F149" s="168" t="s">
        <v>244</v>
      </c>
      <c r="G149" s="169" t="s">
        <v>237</v>
      </c>
      <c r="H149" s="170">
        <v>2</v>
      </c>
      <c r="I149" s="171"/>
      <c r="J149" s="172">
        <f>ROUND(I149*H149,2)</f>
        <v>0</v>
      </c>
      <c r="K149" s="168" t="s">
        <v>238</v>
      </c>
      <c r="L149" s="34"/>
      <c r="M149" s="173" t="s">
        <v>1</v>
      </c>
      <c r="N149" s="174" t="s">
        <v>42</v>
      </c>
      <c r="O149" s="59"/>
      <c r="P149" s="175">
        <f>O149*H149</f>
        <v>0</v>
      </c>
      <c r="Q149" s="175">
        <v>0</v>
      </c>
      <c r="R149" s="175">
        <f>Q149*H149</f>
        <v>0</v>
      </c>
      <c r="S149" s="175">
        <v>0.29</v>
      </c>
      <c r="T149" s="176">
        <f>S149*H149</f>
        <v>0.58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7" t="s">
        <v>133</v>
      </c>
      <c r="AT149" s="177" t="s">
        <v>234</v>
      </c>
      <c r="AU149" s="177" t="s">
        <v>86</v>
      </c>
      <c r="AY149" s="18" t="s">
        <v>232</v>
      </c>
      <c r="BE149" s="178">
        <f>IF(N149="základní",J149,0)</f>
        <v>0</v>
      </c>
      <c r="BF149" s="178">
        <f>IF(N149="snížená",J149,0)</f>
        <v>0</v>
      </c>
      <c r="BG149" s="178">
        <f>IF(N149="zákl. přenesená",J149,0)</f>
        <v>0</v>
      </c>
      <c r="BH149" s="178">
        <f>IF(N149="sníž. přenesená",J149,0)</f>
        <v>0</v>
      </c>
      <c r="BI149" s="178">
        <f>IF(N149="nulová",J149,0)</f>
        <v>0</v>
      </c>
      <c r="BJ149" s="18" t="s">
        <v>32</v>
      </c>
      <c r="BK149" s="178">
        <f>ROUND(I149*H149,2)</f>
        <v>0</v>
      </c>
      <c r="BL149" s="18" t="s">
        <v>133</v>
      </c>
      <c r="BM149" s="177" t="s">
        <v>245</v>
      </c>
    </row>
    <row r="150" spans="2:51" s="13" customFormat="1" ht="12">
      <c r="B150" s="179"/>
      <c r="D150" s="180" t="s">
        <v>240</v>
      </c>
      <c r="E150" s="181" t="s">
        <v>1</v>
      </c>
      <c r="F150" s="182" t="s">
        <v>246</v>
      </c>
      <c r="H150" s="183">
        <v>2</v>
      </c>
      <c r="I150" s="184"/>
      <c r="L150" s="179"/>
      <c r="M150" s="185"/>
      <c r="N150" s="186"/>
      <c r="O150" s="186"/>
      <c r="P150" s="186"/>
      <c r="Q150" s="186"/>
      <c r="R150" s="186"/>
      <c r="S150" s="186"/>
      <c r="T150" s="187"/>
      <c r="AT150" s="181" t="s">
        <v>240</v>
      </c>
      <c r="AU150" s="181" t="s">
        <v>86</v>
      </c>
      <c r="AV150" s="13" t="s">
        <v>86</v>
      </c>
      <c r="AW150" s="13" t="s">
        <v>31</v>
      </c>
      <c r="AX150" s="13" t="s">
        <v>77</v>
      </c>
      <c r="AY150" s="181" t="s">
        <v>232</v>
      </c>
    </row>
    <row r="151" spans="2:51" s="14" customFormat="1" ht="12">
      <c r="B151" s="188"/>
      <c r="D151" s="180" t="s">
        <v>240</v>
      </c>
      <c r="E151" s="189" t="s">
        <v>134</v>
      </c>
      <c r="F151" s="190" t="s">
        <v>242</v>
      </c>
      <c r="H151" s="191">
        <v>2</v>
      </c>
      <c r="I151" s="192"/>
      <c r="L151" s="188"/>
      <c r="M151" s="193"/>
      <c r="N151" s="194"/>
      <c r="O151" s="194"/>
      <c r="P151" s="194"/>
      <c r="Q151" s="194"/>
      <c r="R151" s="194"/>
      <c r="S151" s="194"/>
      <c r="T151" s="195"/>
      <c r="AT151" s="189" t="s">
        <v>240</v>
      </c>
      <c r="AU151" s="189" t="s">
        <v>86</v>
      </c>
      <c r="AV151" s="14" t="s">
        <v>133</v>
      </c>
      <c r="AW151" s="14" t="s">
        <v>31</v>
      </c>
      <c r="AX151" s="14" t="s">
        <v>32</v>
      </c>
      <c r="AY151" s="189" t="s">
        <v>232</v>
      </c>
    </row>
    <row r="152" spans="1:65" s="2" customFormat="1" ht="16.5" customHeight="1">
      <c r="A152" s="33"/>
      <c r="B152" s="132"/>
      <c r="C152" s="166" t="s">
        <v>247</v>
      </c>
      <c r="D152" s="166" t="s">
        <v>234</v>
      </c>
      <c r="E152" s="167" t="s">
        <v>248</v>
      </c>
      <c r="F152" s="168" t="s">
        <v>249</v>
      </c>
      <c r="G152" s="169" t="s">
        <v>237</v>
      </c>
      <c r="H152" s="170">
        <v>6</v>
      </c>
      <c r="I152" s="171"/>
      <c r="J152" s="172">
        <f>ROUND(I152*H152,2)</f>
        <v>0</v>
      </c>
      <c r="K152" s="168" t="s">
        <v>238</v>
      </c>
      <c r="L152" s="34"/>
      <c r="M152" s="173" t="s">
        <v>1</v>
      </c>
      <c r="N152" s="174" t="s">
        <v>42</v>
      </c>
      <c r="O152" s="59"/>
      <c r="P152" s="175">
        <f>O152*H152</f>
        <v>0</v>
      </c>
      <c r="Q152" s="175">
        <v>0</v>
      </c>
      <c r="R152" s="175">
        <f>Q152*H152</f>
        <v>0</v>
      </c>
      <c r="S152" s="175">
        <v>0</v>
      </c>
      <c r="T152" s="176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7" t="s">
        <v>133</v>
      </c>
      <c r="AT152" s="177" t="s">
        <v>234</v>
      </c>
      <c r="AU152" s="177" t="s">
        <v>86</v>
      </c>
      <c r="AY152" s="18" t="s">
        <v>232</v>
      </c>
      <c r="BE152" s="178">
        <f>IF(N152="základní",J152,0)</f>
        <v>0</v>
      </c>
      <c r="BF152" s="178">
        <f>IF(N152="snížená",J152,0)</f>
        <v>0</v>
      </c>
      <c r="BG152" s="178">
        <f>IF(N152="zákl. přenesená",J152,0)</f>
        <v>0</v>
      </c>
      <c r="BH152" s="178">
        <f>IF(N152="sníž. přenesená",J152,0)</f>
        <v>0</v>
      </c>
      <c r="BI152" s="178">
        <f>IF(N152="nulová",J152,0)</f>
        <v>0</v>
      </c>
      <c r="BJ152" s="18" t="s">
        <v>32</v>
      </c>
      <c r="BK152" s="178">
        <f>ROUND(I152*H152,2)</f>
        <v>0</v>
      </c>
      <c r="BL152" s="18" t="s">
        <v>133</v>
      </c>
      <c r="BM152" s="177" t="s">
        <v>250</v>
      </c>
    </row>
    <row r="153" spans="2:51" s="13" customFormat="1" ht="12">
      <c r="B153" s="179"/>
      <c r="D153" s="180" t="s">
        <v>240</v>
      </c>
      <c r="E153" s="181" t="s">
        <v>1</v>
      </c>
      <c r="F153" s="182" t="s">
        <v>251</v>
      </c>
      <c r="H153" s="183">
        <v>6</v>
      </c>
      <c r="I153" s="184"/>
      <c r="L153" s="179"/>
      <c r="M153" s="185"/>
      <c r="N153" s="186"/>
      <c r="O153" s="186"/>
      <c r="P153" s="186"/>
      <c r="Q153" s="186"/>
      <c r="R153" s="186"/>
      <c r="S153" s="186"/>
      <c r="T153" s="187"/>
      <c r="AT153" s="181" t="s">
        <v>240</v>
      </c>
      <c r="AU153" s="181" t="s">
        <v>86</v>
      </c>
      <c r="AV153" s="13" t="s">
        <v>86</v>
      </c>
      <c r="AW153" s="13" t="s">
        <v>31</v>
      </c>
      <c r="AX153" s="13" t="s">
        <v>32</v>
      </c>
      <c r="AY153" s="181" t="s">
        <v>232</v>
      </c>
    </row>
    <row r="154" spans="1:65" s="2" customFormat="1" ht="16.5" customHeight="1">
      <c r="A154" s="33"/>
      <c r="B154" s="132"/>
      <c r="C154" s="166" t="s">
        <v>133</v>
      </c>
      <c r="D154" s="166" t="s">
        <v>234</v>
      </c>
      <c r="E154" s="167" t="s">
        <v>252</v>
      </c>
      <c r="F154" s="168" t="s">
        <v>253</v>
      </c>
      <c r="G154" s="169" t="s">
        <v>254</v>
      </c>
      <c r="H154" s="170">
        <v>222</v>
      </c>
      <c r="I154" s="171"/>
      <c r="J154" s="172">
        <f>ROUND(I154*H154,2)</f>
        <v>0</v>
      </c>
      <c r="K154" s="168" t="s">
        <v>238</v>
      </c>
      <c r="L154" s="34"/>
      <c r="M154" s="173" t="s">
        <v>1</v>
      </c>
      <c r="N154" s="174" t="s">
        <v>42</v>
      </c>
      <c r="O154" s="59"/>
      <c r="P154" s="175">
        <f>O154*H154</f>
        <v>0</v>
      </c>
      <c r="Q154" s="175">
        <v>0</v>
      </c>
      <c r="R154" s="175">
        <f>Q154*H154</f>
        <v>0</v>
      </c>
      <c r="S154" s="175">
        <v>0.26</v>
      </c>
      <c r="T154" s="176">
        <f>S154*H154</f>
        <v>57.72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7" t="s">
        <v>133</v>
      </c>
      <c r="AT154" s="177" t="s">
        <v>234</v>
      </c>
      <c r="AU154" s="177" t="s">
        <v>86</v>
      </c>
      <c r="AY154" s="18" t="s">
        <v>232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8" t="s">
        <v>32</v>
      </c>
      <c r="BK154" s="178">
        <f>ROUND(I154*H154,2)</f>
        <v>0</v>
      </c>
      <c r="BL154" s="18" t="s">
        <v>133</v>
      </c>
      <c r="BM154" s="177" t="s">
        <v>255</v>
      </c>
    </row>
    <row r="155" spans="2:51" s="15" customFormat="1" ht="12">
      <c r="B155" s="196"/>
      <c r="D155" s="180" t="s">
        <v>240</v>
      </c>
      <c r="E155" s="197" t="s">
        <v>1</v>
      </c>
      <c r="F155" s="198" t="s">
        <v>256</v>
      </c>
      <c r="H155" s="197" t="s">
        <v>1</v>
      </c>
      <c r="I155" s="199"/>
      <c r="L155" s="196"/>
      <c r="M155" s="200"/>
      <c r="N155" s="201"/>
      <c r="O155" s="201"/>
      <c r="P155" s="201"/>
      <c r="Q155" s="201"/>
      <c r="R155" s="201"/>
      <c r="S155" s="201"/>
      <c r="T155" s="202"/>
      <c r="AT155" s="197" t="s">
        <v>240</v>
      </c>
      <c r="AU155" s="197" t="s">
        <v>86</v>
      </c>
      <c r="AV155" s="15" t="s">
        <v>32</v>
      </c>
      <c r="AW155" s="15" t="s">
        <v>31</v>
      </c>
      <c r="AX155" s="15" t="s">
        <v>77</v>
      </c>
      <c r="AY155" s="197" t="s">
        <v>232</v>
      </c>
    </row>
    <row r="156" spans="2:51" s="15" customFormat="1" ht="12">
      <c r="B156" s="196"/>
      <c r="D156" s="180" t="s">
        <v>240</v>
      </c>
      <c r="E156" s="197" t="s">
        <v>1</v>
      </c>
      <c r="F156" s="198" t="s">
        <v>257</v>
      </c>
      <c r="H156" s="197" t="s">
        <v>1</v>
      </c>
      <c r="I156" s="199"/>
      <c r="L156" s="196"/>
      <c r="M156" s="200"/>
      <c r="N156" s="201"/>
      <c r="O156" s="201"/>
      <c r="P156" s="201"/>
      <c r="Q156" s="201"/>
      <c r="R156" s="201"/>
      <c r="S156" s="201"/>
      <c r="T156" s="202"/>
      <c r="AT156" s="197" t="s">
        <v>240</v>
      </c>
      <c r="AU156" s="197" t="s">
        <v>86</v>
      </c>
      <c r="AV156" s="15" t="s">
        <v>32</v>
      </c>
      <c r="AW156" s="15" t="s">
        <v>31</v>
      </c>
      <c r="AX156" s="15" t="s">
        <v>77</v>
      </c>
      <c r="AY156" s="197" t="s">
        <v>232</v>
      </c>
    </row>
    <row r="157" spans="2:51" s="13" customFormat="1" ht="12">
      <c r="B157" s="179"/>
      <c r="D157" s="180" t="s">
        <v>240</v>
      </c>
      <c r="E157" s="181" t="s">
        <v>1</v>
      </c>
      <c r="F157" s="182" t="s">
        <v>258</v>
      </c>
      <c r="H157" s="183">
        <v>16.885</v>
      </c>
      <c r="I157" s="184"/>
      <c r="L157" s="179"/>
      <c r="M157" s="185"/>
      <c r="N157" s="186"/>
      <c r="O157" s="186"/>
      <c r="P157" s="186"/>
      <c r="Q157" s="186"/>
      <c r="R157" s="186"/>
      <c r="S157" s="186"/>
      <c r="T157" s="187"/>
      <c r="AT157" s="181" t="s">
        <v>240</v>
      </c>
      <c r="AU157" s="181" t="s">
        <v>86</v>
      </c>
      <c r="AV157" s="13" t="s">
        <v>86</v>
      </c>
      <c r="AW157" s="13" t="s">
        <v>31</v>
      </c>
      <c r="AX157" s="13" t="s">
        <v>77</v>
      </c>
      <c r="AY157" s="181" t="s">
        <v>232</v>
      </c>
    </row>
    <row r="158" spans="2:51" s="13" customFormat="1" ht="12">
      <c r="B158" s="179"/>
      <c r="D158" s="180" t="s">
        <v>240</v>
      </c>
      <c r="E158" s="181" t="s">
        <v>1</v>
      </c>
      <c r="F158" s="182" t="s">
        <v>259</v>
      </c>
      <c r="H158" s="183">
        <v>93.027</v>
      </c>
      <c r="I158" s="184"/>
      <c r="L158" s="179"/>
      <c r="M158" s="185"/>
      <c r="N158" s="186"/>
      <c r="O158" s="186"/>
      <c r="P158" s="186"/>
      <c r="Q158" s="186"/>
      <c r="R158" s="186"/>
      <c r="S158" s="186"/>
      <c r="T158" s="187"/>
      <c r="AT158" s="181" t="s">
        <v>240</v>
      </c>
      <c r="AU158" s="181" t="s">
        <v>86</v>
      </c>
      <c r="AV158" s="13" t="s">
        <v>86</v>
      </c>
      <c r="AW158" s="13" t="s">
        <v>31</v>
      </c>
      <c r="AX158" s="13" t="s">
        <v>77</v>
      </c>
      <c r="AY158" s="181" t="s">
        <v>232</v>
      </c>
    </row>
    <row r="159" spans="2:51" s="16" customFormat="1" ht="12">
      <c r="B159" s="203"/>
      <c r="D159" s="180" t="s">
        <v>240</v>
      </c>
      <c r="E159" s="204" t="s">
        <v>172</v>
      </c>
      <c r="F159" s="205" t="s">
        <v>260</v>
      </c>
      <c r="H159" s="206">
        <v>109.912</v>
      </c>
      <c r="I159" s="207"/>
      <c r="L159" s="203"/>
      <c r="M159" s="208"/>
      <c r="N159" s="209"/>
      <c r="O159" s="209"/>
      <c r="P159" s="209"/>
      <c r="Q159" s="209"/>
      <c r="R159" s="209"/>
      <c r="S159" s="209"/>
      <c r="T159" s="210"/>
      <c r="AT159" s="204" t="s">
        <v>240</v>
      </c>
      <c r="AU159" s="204" t="s">
        <v>86</v>
      </c>
      <c r="AV159" s="16" t="s">
        <v>247</v>
      </c>
      <c r="AW159" s="16" t="s">
        <v>31</v>
      </c>
      <c r="AX159" s="16" t="s">
        <v>77</v>
      </c>
      <c r="AY159" s="204" t="s">
        <v>232</v>
      </c>
    </row>
    <row r="160" spans="2:51" s="14" customFormat="1" ht="12">
      <c r="B160" s="188"/>
      <c r="D160" s="180" t="s">
        <v>240</v>
      </c>
      <c r="E160" s="189" t="s">
        <v>170</v>
      </c>
      <c r="F160" s="190" t="s">
        <v>242</v>
      </c>
      <c r="H160" s="191">
        <v>109.912</v>
      </c>
      <c r="I160" s="192"/>
      <c r="L160" s="188"/>
      <c r="M160" s="193"/>
      <c r="N160" s="194"/>
      <c r="O160" s="194"/>
      <c r="P160" s="194"/>
      <c r="Q160" s="194"/>
      <c r="R160" s="194"/>
      <c r="S160" s="194"/>
      <c r="T160" s="195"/>
      <c r="AT160" s="189" t="s">
        <v>240</v>
      </c>
      <c r="AU160" s="189" t="s">
        <v>86</v>
      </c>
      <c r="AV160" s="14" t="s">
        <v>133</v>
      </c>
      <c r="AW160" s="14" t="s">
        <v>31</v>
      </c>
      <c r="AX160" s="14" t="s">
        <v>77</v>
      </c>
      <c r="AY160" s="189" t="s">
        <v>232</v>
      </c>
    </row>
    <row r="161" spans="2:51" s="13" customFormat="1" ht="12">
      <c r="B161" s="179"/>
      <c r="D161" s="180" t="s">
        <v>240</v>
      </c>
      <c r="E161" s="181" t="s">
        <v>1</v>
      </c>
      <c r="F161" s="182" t="s">
        <v>261</v>
      </c>
      <c r="H161" s="183">
        <v>222</v>
      </c>
      <c r="I161" s="184"/>
      <c r="L161" s="179"/>
      <c r="M161" s="185"/>
      <c r="N161" s="186"/>
      <c r="O161" s="186"/>
      <c r="P161" s="186"/>
      <c r="Q161" s="186"/>
      <c r="R161" s="186"/>
      <c r="S161" s="186"/>
      <c r="T161" s="187"/>
      <c r="AT161" s="181" t="s">
        <v>240</v>
      </c>
      <c r="AU161" s="181" t="s">
        <v>86</v>
      </c>
      <c r="AV161" s="13" t="s">
        <v>86</v>
      </c>
      <c r="AW161" s="13" t="s">
        <v>31</v>
      </c>
      <c r="AX161" s="13" t="s">
        <v>77</v>
      </c>
      <c r="AY161" s="181" t="s">
        <v>232</v>
      </c>
    </row>
    <row r="162" spans="2:51" s="14" customFormat="1" ht="12">
      <c r="B162" s="188"/>
      <c r="D162" s="180" t="s">
        <v>240</v>
      </c>
      <c r="E162" s="189" t="s">
        <v>175</v>
      </c>
      <c r="F162" s="190" t="s">
        <v>242</v>
      </c>
      <c r="H162" s="191">
        <v>222</v>
      </c>
      <c r="I162" s="192"/>
      <c r="L162" s="188"/>
      <c r="M162" s="193"/>
      <c r="N162" s="194"/>
      <c r="O162" s="194"/>
      <c r="P162" s="194"/>
      <c r="Q162" s="194"/>
      <c r="R162" s="194"/>
      <c r="S162" s="194"/>
      <c r="T162" s="195"/>
      <c r="AT162" s="189" t="s">
        <v>240</v>
      </c>
      <c r="AU162" s="189" t="s">
        <v>86</v>
      </c>
      <c r="AV162" s="14" t="s">
        <v>133</v>
      </c>
      <c r="AW162" s="14" t="s">
        <v>31</v>
      </c>
      <c r="AX162" s="14" t="s">
        <v>32</v>
      </c>
      <c r="AY162" s="189" t="s">
        <v>232</v>
      </c>
    </row>
    <row r="163" spans="1:65" s="2" customFormat="1" ht="16.5" customHeight="1">
      <c r="A163" s="33"/>
      <c r="B163" s="132"/>
      <c r="C163" s="166" t="s">
        <v>262</v>
      </c>
      <c r="D163" s="166" t="s">
        <v>234</v>
      </c>
      <c r="E163" s="167" t="s">
        <v>263</v>
      </c>
      <c r="F163" s="168" t="s">
        <v>264</v>
      </c>
      <c r="G163" s="169" t="s">
        <v>254</v>
      </c>
      <c r="H163" s="170">
        <v>8</v>
      </c>
      <c r="I163" s="171"/>
      <c r="J163" s="172">
        <f>ROUND(I163*H163,2)</f>
        <v>0</v>
      </c>
      <c r="K163" s="168" t="s">
        <v>265</v>
      </c>
      <c r="L163" s="34"/>
      <c r="M163" s="173" t="s">
        <v>1</v>
      </c>
      <c r="N163" s="174" t="s">
        <v>42</v>
      </c>
      <c r="O163" s="59"/>
      <c r="P163" s="175">
        <f>O163*H163</f>
        <v>0</v>
      </c>
      <c r="Q163" s="175">
        <v>0</v>
      </c>
      <c r="R163" s="175">
        <f>Q163*H163</f>
        <v>0</v>
      </c>
      <c r="S163" s="175">
        <v>0.13</v>
      </c>
      <c r="T163" s="176">
        <f>S163*H163</f>
        <v>1.04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7" t="s">
        <v>133</v>
      </c>
      <c r="AT163" s="177" t="s">
        <v>234</v>
      </c>
      <c r="AU163" s="177" t="s">
        <v>86</v>
      </c>
      <c r="AY163" s="18" t="s">
        <v>232</v>
      </c>
      <c r="BE163" s="178">
        <f>IF(N163="základní",J163,0)</f>
        <v>0</v>
      </c>
      <c r="BF163" s="178">
        <f>IF(N163="snížená",J163,0)</f>
        <v>0</v>
      </c>
      <c r="BG163" s="178">
        <f>IF(N163="zákl. přenesená",J163,0)</f>
        <v>0</v>
      </c>
      <c r="BH163" s="178">
        <f>IF(N163="sníž. přenesená",J163,0)</f>
        <v>0</v>
      </c>
      <c r="BI163" s="178">
        <f>IF(N163="nulová",J163,0)</f>
        <v>0</v>
      </c>
      <c r="BJ163" s="18" t="s">
        <v>32</v>
      </c>
      <c r="BK163" s="178">
        <f>ROUND(I163*H163,2)</f>
        <v>0</v>
      </c>
      <c r="BL163" s="18" t="s">
        <v>133</v>
      </c>
      <c r="BM163" s="177" t="s">
        <v>266</v>
      </c>
    </row>
    <row r="164" spans="2:51" s="15" customFormat="1" ht="12">
      <c r="B164" s="196"/>
      <c r="D164" s="180" t="s">
        <v>240</v>
      </c>
      <c r="E164" s="197" t="s">
        <v>1</v>
      </c>
      <c r="F164" s="198" t="s">
        <v>267</v>
      </c>
      <c r="H164" s="197" t="s">
        <v>1</v>
      </c>
      <c r="I164" s="199"/>
      <c r="L164" s="196"/>
      <c r="M164" s="200"/>
      <c r="N164" s="201"/>
      <c r="O164" s="201"/>
      <c r="P164" s="201"/>
      <c r="Q164" s="201"/>
      <c r="R164" s="201"/>
      <c r="S164" s="201"/>
      <c r="T164" s="202"/>
      <c r="AT164" s="197" t="s">
        <v>240</v>
      </c>
      <c r="AU164" s="197" t="s">
        <v>86</v>
      </c>
      <c r="AV164" s="15" t="s">
        <v>32</v>
      </c>
      <c r="AW164" s="15" t="s">
        <v>31</v>
      </c>
      <c r="AX164" s="15" t="s">
        <v>77</v>
      </c>
      <c r="AY164" s="197" t="s">
        <v>232</v>
      </c>
    </row>
    <row r="165" spans="2:51" s="15" customFormat="1" ht="12">
      <c r="B165" s="196"/>
      <c r="D165" s="180" t="s">
        <v>240</v>
      </c>
      <c r="E165" s="197" t="s">
        <v>1</v>
      </c>
      <c r="F165" s="198" t="s">
        <v>268</v>
      </c>
      <c r="H165" s="197" t="s">
        <v>1</v>
      </c>
      <c r="I165" s="199"/>
      <c r="L165" s="196"/>
      <c r="M165" s="200"/>
      <c r="N165" s="201"/>
      <c r="O165" s="201"/>
      <c r="P165" s="201"/>
      <c r="Q165" s="201"/>
      <c r="R165" s="201"/>
      <c r="S165" s="201"/>
      <c r="T165" s="202"/>
      <c r="AT165" s="197" t="s">
        <v>240</v>
      </c>
      <c r="AU165" s="197" t="s">
        <v>86</v>
      </c>
      <c r="AV165" s="15" t="s">
        <v>32</v>
      </c>
      <c r="AW165" s="15" t="s">
        <v>31</v>
      </c>
      <c r="AX165" s="15" t="s">
        <v>77</v>
      </c>
      <c r="AY165" s="197" t="s">
        <v>232</v>
      </c>
    </row>
    <row r="166" spans="2:51" s="13" customFormat="1" ht="12">
      <c r="B166" s="179"/>
      <c r="D166" s="180" t="s">
        <v>240</v>
      </c>
      <c r="E166" s="181" t="s">
        <v>1</v>
      </c>
      <c r="F166" s="182" t="s">
        <v>269</v>
      </c>
      <c r="H166" s="183">
        <v>2.717</v>
      </c>
      <c r="I166" s="184"/>
      <c r="L166" s="179"/>
      <c r="M166" s="185"/>
      <c r="N166" s="186"/>
      <c r="O166" s="186"/>
      <c r="P166" s="186"/>
      <c r="Q166" s="186"/>
      <c r="R166" s="186"/>
      <c r="S166" s="186"/>
      <c r="T166" s="187"/>
      <c r="AT166" s="181" t="s">
        <v>240</v>
      </c>
      <c r="AU166" s="181" t="s">
        <v>86</v>
      </c>
      <c r="AV166" s="13" t="s">
        <v>86</v>
      </c>
      <c r="AW166" s="13" t="s">
        <v>31</v>
      </c>
      <c r="AX166" s="13" t="s">
        <v>77</v>
      </c>
      <c r="AY166" s="181" t="s">
        <v>232</v>
      </c>
    </row>
    <row r="167" spans="2:51" s="16" customFormat="1" ht="12">
      <c r="B167" s="203"/>
      <c r="D167" s="180" t="s">
        <v>240</v>
      </c>
      <c r="E167" s="204" t="s">
        <v>179</v>
      </c>
      <c r="F167" s="205" t="s">
        <v>260</v>
      </c>
      <c r="H167" s="206">
        <v>2.717</v>
      </c>
      <c r="I167" s="207"/>
      <c r="L167" s="203"/>
      <c r="M167" s="208"/>
      <c r="N167" s="209"/>
      <c r="O167" s="209"/>
      <c r="P167" s="209"/>
      <c r="Q167" s="209"/>
      <c r="R167" s="209"/>
      <c r="S167" s="209"/>
      <c r="T167" s="210"/>
      <c r="AT167" s="204" t="s">
        <v>240</v>
      </c>
      <c r="AU167" s="204" t="s">
        <v>86</v>
      </c>
      <c r="AV167" s="16" t="s">
        <v>247</v>
      </c>
      <c r="AW167" s="16" t="s">
        <v>31</v>
      </c>
      <c r="AX167" s="16" t="s">
        <v>77</v>
      </c>
      <c r="AY167" s="204" t="s">
        <v>232</v>
      </c>
    </row>
    <row r="168" spans="2:51" s="14" customFormat="1" ht="12">
      <c r="B168" s="188"/>
      <c r="D168" s="180" t="s">
        <v>240</v>
      </c>
      <c r="E168" s="189" t="s">
        <v>177</v>
      </c>
      <c r="F168" s="190" t="s">
        <v>242</v>
      </c>
      <c r="H168" s="191">
        <v>2.717</v>
      </c>
      <c r="I168" s="192"/>
      <c r="L168" s="188"/>
      <c r="M168" s="193"/>
      <c r="N168" s="194"/>
      <c r="O168" s="194"/>
      <c r="P168" s="194"/>
      <c r="Q168" s="194"/>
      <c r="R168" s="194"/>
      <c r="S168" s="194"/>
      <c r="T168" s="195"/>
      <c r="AT168" s="189" t="s">
        <v>240</v>
      </c>
      <c r="AU168" s="189" t="s">
        <v>86</v>
      </c>
      <c r="AV168" s="14" t="s">
        <v>133</v>
      </c>
      <c r="AW168" s="14" t="s">
        <v>31</v>
      </c>
      <c r="AX168" s="14" t="s">
        <v>77</v>
      </c>
      <c r="AY168" s="189" t="s">
        <v>232</v>
      </c>
    </row>
    <row r="169" spans="2:51" s="15" customFormat="1" ht="12">
      <c r="B169" s="196"/>
      <c r="D169" s="180" t="s">
        <v>240</v>
      </c>
      <c r="E169" s="197" t="s">
        <v>1</v>
      </c>
      <c r="F169" s="198" t="s">
        <v>270</v>
      </c>
      <c r="H169" s="197" t="s">
        <v>1</v>
      </c>
      <c r="I169" s="199"/>
      <c r="L169" s="196"/>
      <c r="M169" s="200"/>
      <c r="N169" s="201"/>
      <c r="O169" s="201"/>
      <c r="P169" s="201"/>
      <c r="Q169" s="201"/>
      <c r="R169" s="201"/>
      <c r="S169" s="201"/>
      <c r="T169" s="202"/>
      <c r="AT169" s="197" t="s">
        <v>240</v>
      </c>
      <c r="AU169" s="197" t="s">
        <v>86</v>
      </c>
      <c r="AV169" s="15" t="s">
        <v>32</v>
      </c>
      <c r="AW169" s="15" t="s">
        <v>31</v>
      </c>
      <c r="AX169" s="15" t="s">
        <v>77</v>
      </c>
      <c r="AY169" s="197" t="s">
        <v>232</v>
      </c>
    </row>
    <row r="170" spans="2:51" s="13" customFormat="1" ht="12">
      <c r="B170" s="179"/>
      <c r="D170" s="180" t="s">
        <v>240</v>
      </c>
      <c r="E170" s="181" t="s">
        <v>1</v>
      </c>
      <c r="F170" s="182" t="s">
        <v>271</v>
      </c>
      <c r="H170" s="183">
        <v>8</v>
      </c>
      <c r="I170" s="184"/>
      <c r="L170" s="179"/>
      <c r="M170" s="185"/>
      <c r="N170" s="186"/>
      <c r="O170" s="186"/>
      <c r="P170" s="186"/>
      <c r="Q170" s="186"/>
      <c r="R170" s="186"/>
      <c r="S170" s="186"/>
      <c r="T170" s="187"/>
      <c r="AT170" s="181" t="s">
        <v>240</v>
      </c>
      <c r="AU170" s="181" t="s">
        <v>86</v>
      </c>
      <c r="AV170" s="13" t="s">
        <v>86</v>
      </c>
      <c r="AW170" s="13" t="s">
        <v>31</v>
      </c>
      <c r="AX170" s="13" t="s">
        <v>77</v>
      </c>
      <c r="AY170" s="181" t="s">
        <v>232</v>
      </c>
    </row>
    <row r="171" spans="2:51" s="14" customFormat="1" ht="12">
      <c r="B171" s="188"/>
      <c r="D171" s="180" t="s">
        <v>240</v>
      </c>
      <c r="E171" s="189" t="s">
        <v>184</v>
      </c>
      <c r="F171" s="190" t="s">
        <v>242</v>
      </c>
      <c r="H171" s="191">
        <v>8</v>
      </c>
      <c r="I171" s="192"/>
      <c r="L171" s="188"/>
      <c r="M171" s="193"/>
      <c r="N171" s="194"/>
      <c r="O171" s="194"/>
      <c r="P171" s="194"/>
      <c r="Q171" s="194"/>
      <c r="R171" s="194"/>
      <c r="S171" s="194"/>
      <c r="T171" s="195"/>
      <c r="AT171" s="189" t="s">
        <v>240</v>
      </c>
      <c r="AU171" s="189" t="s">
        <v>86</v>
      </c>
      <c r="AV171" s="14" t="s">
        <v>133</v>
      </c>
      <c r="AW171" s="14" t="s">
        <v>31</v>
      </c>
      <c r="AX171" s="14" t="s">
        <v>32</v>
      </c>
      <c r="AY171" s="189" t="s">
        <v>232</v>
      </c>
    </row>
    <row r="172" spans="1:65" s="2" customFormat="1" ht="16.5" customHeight="1">
      <c r="A172" s="33"/>
      <c r="B172" s="132"/>
      <c r="C172" s="166" t="s">
        <v>272</v>
      </c>
      <c r="D172" s="166" t="s">
        <v>234</v>
      </c>
      <c r="E172" s="167" t="s">
        <v>273</v>
      </c>
      <c r="F172" s="168" t="s">
        <v>274</v>
      </c>
      <c r="G172" s="169" t="s">
        <v>254</v>
      </c>
      <c r="H172" s="170">
        <v>72</v>
      </c>
      <c r="I172" s="171"/>
      <c r="J172" s="172">
        <f>ROUND(I172*H172,2)</f>
        <v>0</v>
      </c>
      <c r="K172" s="168" t="s">
        <v>238</v>
      </c>
      <c r="L172" s="34"/>
      <c r="M172" s="173" t="s">
        <v>1</v>
      </c>
      <c r="N172" s="174" t="s">
        <v>42</v>
      </c>
      <c r="O172" s="59"/>
      <c r="P172" s="175">
        <f>O172*H172</f>
        <v>0</v>
      </c>
      <c r="Q172" s="175">
        <v>0</v>
      </c>
      <c r="R172" s="175">
        <f>Q172*H172</f>
        <v>0</v>
      </c>
      <c r="S172" s="175">
        <v>0.295</v>
      </c>
      <c r="T172" s="176">
        <f>S172*H172</f>
        <v>21.24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7" t="s">
        <v>133</v>
      </c>
      <c r="AT172" s="177" t="s">
        <v>234</v>
      </c>
      <c r="AU172" s="177" t="s">
        <v>86</v>
      </c>
      <c r="AY172" s="18" t="s">
        <v>232</v>
      </c>
      <c r="BE172" s="178">
        <f>IF(N172="základní",J172,0)</f>
        <v>0</v>
      </c>
      <c r="BF172" s="178">
        <f>IF(N172="snížená",J172,0)</f>
        <v>0</v>
      </c>
      <c r="BG172" s="178">
        <f>IF(N172="zákl. přenesená",J172,0)</f>
        <v>0</v>
      </c>
      <c r="BH172" s="178">
        <f>IF(N172="sníž. přenesená",J172,0)</f>
        <v>0</v>
      </c>
      <c r="BI172" s="178">
        <f>IF(N172="nulová",J172,0)</f>
        <v>0</v>
      </c>
      <c r="BJ172" s="18" t="s">
        <v>32</v>
      </c>
      <c r="BK172" s="178">
        <f>ROUND(I172*H172,2)</f>
        <v>0</v>
      </c>
      <c r="BL172" s="18" t="s">
        <v>133</v>
      </c>
      <c r="BM172" s="177" t="s">
        <v>275</v>
      </c>
    </row>
    <row r="173" spans="2:51" s="15" customFormat="1" ht="12">
      <c r="B173" s="196"/>
      <c r="D173" s="180" t="s">
        <v>240</v>
      </c>
      <c r="E173" s="197" t="s">
        <v>1</v>
      </c>
      <c r="F173" s="198" t="s">
        <v>276</v>
      </c>
      <c r="H173" s="197" t="s">
        <v>1</v>
      </c>
      <c r="I173" s="199"/>
      <c r="L173" s="196"/>
      <c r="M173" s="200"/>
      <c r="N173" s="201"/>
      <c r="O173" s="201"/>
      <c r="P173" s="201"/>
      <c r="Q173" s="201"/>
      <c r="R173" s="201"/>
      <c r="S173" s="201"/>
      <c r="T173" s="202"/>
      <c r="AT173" s="197" t="s">
        <v>240</v>
      </c>
      <c r="AU173" s="197" t="s">
        <v>86</v>
      </c>
      <c r="AV173" s="15" t="s">
        <v>32</v>
      </c>
      <c r="AW173" s="15" t="s">
        <v>31</v>
      </c>
      <c r="AX173" s="15" t="s">
        <v>77</v>
      </c>
      <c r="AY173" s="197" t="s">
        <v>232</v>
      </c>
    </row>
    <row r="174" spans="2:51" s="15" customFormat="1" ht="12">
      <c r="B174" s="196"/>
      <c r="D174" s="180" t="s">
        <v>240</v>
      </c>
      <c r="E174" s="197" t="s">
        <v>1</v>
      </c>
      <c r="F174" s="198" t="s">
        <v>277</v>
      </c>
      <c r="H174" s="197" t="s">
        <v>1</v>
      </c>
      <c r="I174" s="199"/>
      <c r="L174" s="196"/>
      <c r="M174" s="200"/>
      <c r="N174" s="201"/>
      <c r="O174" s="201"/>
      <c r="P174" s="201"/>
      <c r="Q174" s="201"/>
      <c r="R174" s="201"/>
      <c r="S174" s="201"/>
      <c r="T174" s="202"/>
      <c r="AT174" s="197" t="s">
        <v>240</v>
      </c>
      <c r="AU174" s="197" t="s">
        <v>86</v>
      </c>
      <c r="AV174" s="15" t="s">
        <v>32</v>
      </c>
      <c r="AW174" s="15" t="s">
        <v>31</v>
      </c>
      <c r="AX174" s="15" t="s">
        <v>77</v>
      </c>
      <c r="AY174" s="197" t="s">
        <v>232</v>
      </c>
    </row>
    <row r="175" spans="2:51" s="13" customFormat="1" ht="12">
      <c r="B175" s="179"/>
      <c r="D175" s="180" t="s">
        <v>240</v>
      </c>
      <c r="E175" s="181" t="s">
        <v>1</v>
      </c>
      <c r="F175" s="182" t="s">
        <v>278</v>
      </c>
      <c r="H175" s="183">
        <v>28.501</v>
      </c>
      <c r="I175" s="184"/>
      <c r="L175" s="179"/>
      <c r="M175" s="185"/>
      <c r="N175" s="186"/>
      <c r="O175" s="186"/>
      <c r="P175" s="186"/>
      <c r="Q175" s="186"/>
      <c r="R175" s="186"/>
      <c r="S175" s="186"/>
      <c r="T175" s="187"/>
      <c r="AT175" s="181" t="s">
        <v>240</v>
      </c>
      <c r="AU175" s="181" t="s">
        <v>86</v>
      </c>
      <c r="AV175" s="13" t="s">
        <v>86</v>
      </c>
      <c r="AW175" s="13" t="s">
        <v>31</v>
      </c>
      <c r="AX175" s="13" t="s">
        <v>77</v>
      </c>
      <c r="AY175" s="181" t="s">
        <v>232</v>
      </c>
    </row>
    <row r="176" spans="2:51" s="16" customFormat="1" ht="12">
      <c r="B176" s="203"/>
      <c r="D176" s="180" t="s">
        <v>240</v>
      </c>
      <c r="E176" s="204" t="s">
        <v>160</v>
      </c>
      <c r="F176" s="205" t="s">
        <v>260</v>
      </c>
      <c r="H176" s="206">
        <v>28.501</v>
      </c>
      <c r="I176" s="207"/>
      <c r="L176" s="203"/>
      <c r="M176" s="208"/>
      <c r="N176" s="209"/>
      <c r="O176" s="209"/>
      <c r="P176" s="209"/>
      <c r="Q176" s="209"/>
      <c r="R176" s="209"/>
      <c r="S176" s="209"/>
      <c r="T176" s="210"/>
      <c r="AT176" s="204" t="s">
        <v>240</v>
      </c>
      <c r="AU176" s="204" t="s">
        <v>86</v>
      </c>
      <c r="AV176" s="16" t="s">
        <v>247</v>
      </c>
      <c r="AW176" s="16" t="s">
        <v>31</v>
      </c>
      <c r="AX176" s="16" t="s">
        <v>77</v>
      </c>
      <c r="AY176" s="204" t="s">
        <v>232</v>
      </c>
    </row>
    <row r="177" spans="2:51" s="15" customFormat="1" ht="12">
      <c r="B177" s="196"/>
      <c r="D177" s="180" t="s">
        <v>240</v>
      </c>
      <c r="E177" s="197" t="s">
        <v>1</v>
      </c>
      <c r="F177" s="198" t="s">
        <v>279</v>
      </c>
      <c r="H177" s="197" t="s">
        <v>1</v>
      </c>
      <c r="I177" s="199"/>
      <c r="L177" s="196"/>
      <c r="M177" s="200"/>
      <c r="N177" s="201"/>
      <c r="O177" s="201"/>
      <c r="P177" s="201"/>
      <c r="Q177" s="201"/>
      <c r="R177" s="201"/>
      <c r="S177" s="201"/>
      <c r="T177" s="202"/>
      <c r="AT177" s="197" t="s">
        <v>240</v>
      </c>
      <c r="AU177" s="197" t="s">
        <v>86</v>
      </c>
      <c r="AV177" s="15" t="s">
        <v>32</v>
      </c>
      <c r="AW177" s="15" t="s">
        <v>31</v>
      </c>
      <c r="AX177" s="15" t="s">
        <v>77</v>
      </c>
      <c r="AY177" s="197" t="s">
        <v>232</v>
      </c>
    </row>
    <row r="178" spans="2:51" s="13" customFormat="1" ht="12">
      <c r="B178" s="179"/>
      <c r="D178" s="180" t="s">
        <v>240</v>
      </c>
      <c r="E178" s="181" t="s">
        <v>1</v>
      </c>
      <c r="F178" s="182" t="s">
        <v>280</v>
      </c>
      <c r="H178" s="183">
        <v>2.25</v>
      </c>
      <c r="I178" s="184"/>
      <c r="L178" s="179"/>
      <c r="M178" s="185"/>
      <c r="N178" s="186"/>
      <c r="O178" s="186"/>
      <c r="P178" s="186"/>
      <c r="Q178" s="186"/>
      <c r="R178" s="186"/>
      <c r="S178" s="186"/>
      <c r="T178" s="187"/>
      <c r="AT178" s="181" t="s">
        <v>240</v>
      </c>
      <c r="AU178" s="181" t="s">
        <v>86</v>
      </c>
      <c r="AV178" s="13" t="s">
        <v>86</v>
      </c>
      <c r="AW178" s="13" t="s">
        <v>31</v>
      </c>
      <c r="AX178" s="13" t="s">
        <v>77</v>
      </c>
      <c r="AY178" s="181" t="s">
        <v>232</v>
      </c>
    </row>
    <row r="179" spans="2:51" s="16" customFormat="1" ht="12">
      <c r="B179" s="203"/>
      <c r="D179" s="180" t="s">
        <v>240</v>
      </c>
      <c r="E179" s="204" t="s">
        <v>162</v>
      </c>
      <c r="F179" s="205" t="s">
        <v>260</v>
      </c>
      <c r="H179" s="206">
        <v>2.25</v>
      </c>
      <c r="I179" s="207"/>
      <c r="L179" s="203"/>
      <c r="M179" s="208"/>
      <c r="N179" s="209"/>
      <c r="O179" s="209"/>
      <c r="P179" s="209"/>
      <c r="Q179" s="209"/>
      <c r="R179" s="209"/>
      <c r="S179" s="209"/>
      <c r="T179" s="210"/>
      <c r="AT179" s="204" t="s">
        <v>240</v>
      </c>
      <c r="AU179" s="204" t="s">
        <v>86</v>
      </c>
      <c r="AV179" s="16" t="s">
        <v>247</v>
      </c>
      <c r="AW179" s="16" t="s">
        <v>31</v>
      </c>
      <c r="AX179" s="16" t="s">
        <v>77</v>
      </c>
      <c r="AY179" s="204" t="s">
        <v>232</v>
      </c>
    </row>
    <row r="180" spans="2:51" s="14" customFormat="1" ht="12">
      <c r="B180" s="188"/>
      <c r="D180" s="180" t="s">
        <v>240</v>
      </c>
      <c r="E180" s="189" t="s">
        <v>158</v>
      </c>
      <c r="F180" s="190" t="s">
        <v>242</v>
      </c>
      <c r="H180" s="191">
        <v>30.751</v>
      </c>
      <c r="I180" s="192"/>
      <c r="L180" s="188"/>
      <c r="M180" s="193"/>
      <c r="N180" s="194"/>
      <c r="O180" s="194"/>
      <c r="P180" s="194"/>
      <c r="Q180" s="194"/>
      <c r="R180" s="194"/>
      <c r="S180" s="194"/>
      <c r="T180" s="195"/>
      <c r="AT180" s="189" t="s">
        <v>240</v>
      </c>
      <c r="AU180" s="189" t="s">
        <v>86</v>
      </c>
      <c r="AV180" s="14" t="s">
        <v>133</v>
      </c>
      <c r="AW180" s="14" t="s">
        <v>31</v>
      </c>
      <c r="AX180" s="14" t="s">
        <v>77</v>
      </c>
      <c r="AY180" s="189" t="s">
        <v>232</v>
      </c>
    </row>
    <row r="181" spans="2:51" s="13" customFormat="1" ht="12">
      <c r="B181" s="179"/>
      <c r="D181" s="180" t="s">
        <v>240</v>
      </c>
      <c r="E181" s="181" t="s">
        <v>1</v>
      </c>
      <c r="F181" s="182" t="s">
        <v>281</v>
      </c>
      <c r="H181" s="183">
        <v>72</v>
      </c>
      <c r="I181" s="184"/>
      <c r="L181" s="179"/>
      <c r="M181" s="185"/>
      <c r="N181" s="186"/>
      <c r="O181" s="186"/>
      <c r="P181" s="186"/>
      <c r="Q181" s="186"/>
      <c r="R181" s="186"/>
      <c r="S181" s="186"/>
      <c r="T181" s="187"/>
      <c r="AT181" s="181" t="s">
        <v>240</v>
      </c>
      <c r="AU181" s="181" t="s">
        <v>86</v>
      </c>
      <c r="AV181" s="13" t="s">
        <v>86</v>
      </c>
      <c r="AW181" s="13" t="s">
        <v>31</v>
      </c>
      <c r="AX181" s="13" t="s">
        <v>77</v>
      </c>
      <c r="AY181" s="181" t="s">
        <v>232</v>
      </c>
    </row>
    <row r="182" spans="2:51" s="14" customFormat="1" ht="12">
      <c r="B182" s="188"/>
      <c r="D182" s="180" t="s">
        <v>240</v>
      </c>
      <c r="E182" s="189" t="s">
        <v>168</v>
      </c>
      <c r="F182" s="190" t="s">
        <v>242</v>
      </c>
      <c r="H182" s="191">
        <v>72</v>
      </c>
      <c r="I182" s="192"/>
      <c r="L182" s="188"/>
      <c r="M182" s="193"/>
      <c r="N182" s="194"/>
      <c r="O182" s="194"/>
      <c r="P182" s="194"/>
      <c r="Q182" s="194"/>
      <c r="R182" s="194"/>
      <c r="S182" s="194"/>
      <c r="T182" s="195"/>
      <c r="AT182" s="189" t="s">
        <v>240</v>
      </c>
      <c r="AU182" s="189" t="s">
        <v>86</v>
      </c>
      <c r="AV182" s="14" t="s">
        <v>133</v>
      </c>
      <c r="AW182" s="14" t="s">
        <v>31</v>
      </c>
      <c r="AX182" s="14" t="s">
        <v>32</v>
      </c>
      <c r="AY182" s="189" t="s">
        <v>232</v>
      </c>
    </row>
    <row r="183" spans="1:65" s="2" customFormat="1" ht="16.5" customHeight="1">
      <c r="A183" s="33"/>
      <c r="B183" s="132"/>
      <c r="C183" s="166" t="s">
        <v>282</v>
      </c>
      <c r="D183" s="166" t="s">
        <v>234</v>
      </c>
      <c r="E183" s="167" t="s">
        <v>283</v>
      </c>
      <c r="F183" s="168" t="s">
        <v>284</v>
      </c>
      <c r="G183" s="169" t="s">
        <v>254</v>
      </c>
      <c r="H183" s="170">
        <v>302</v>
      </c>
      <c r="I183" s="171"/>
      <c r="J183" s="172">
        <f>ROUND(I183*H183,2)</f>
        <v>0</v>
      </c>
      <c r="K183" s="168" t="s">
        <v>238</v>
      </c>
      <c r="L183" s="34"/>
      <c r="M183" s="173" t="s">
        <v>1</v>
      </c>
      <c r="N183" s="174" t="s">
        <v>42</v>
      </c>
      <c r="O183" s="59"/>
      <c r="P183" s="175">
        <f>O183*H183</f>
        <v>0</v>
      </c>
      <c r="Q183" s="175">
        <v>0</v>
      </c>
      <c r="R183" s="175">
        <f>Q183*H183</f>
        <v>0</v>
      </c>
      <c r="S183" s="175">
        <v>0</v>
      </c>
      <c r="T183" s="176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7" t="s">
        <v>133</v>
      </c>
      <c r="AT183" s="177" t="s">
        <v>234</v>
      </c>
      <c r="AU183" s="177" t="s">
        <v>86</v>
      </c>
      <c r="AY183" s="18" t="s">
        <v>232</v>
      </c>
      <c r="BE183" s="178">
        <f>IF(N183="základní",J183,0)</f>
        <v>0</v>
      </c>
      <c r="BF183" s="178">
        <f>IF(N183="snížená",J183,0)</f>
        <v>0</v>
      </c>
      <c r="BG183" s="178">
        <f>IF(N183="zákl. přenesená",J183,0)</f>
        <v>0</v>
      </c>
      <c r="BH183" s="178">
        <f>IF(N183="sníž. přenesená",J183,0)</f>
        <v>0</v>
      </c>
      <c r="BI183" s="178">
        <f>IF(N183="nulová",J183,0)</f>
        <v>0</v>
      </c>
      <c r="BJ183" s="18" t="s">
        <v>32</v>
      </c>
      <c r="BK183" s="178">
        <f>ROUND(I183*H183,2)</f>
        <v>0</v>
      </c>
      <c r="BL183" s="18" t="s">
        <v>133</v>
      </c>
      <c r="BM183" s="177" t="s">
        <v>285</v>
      </c>
    </row>
    <row r="184" spans="2:51" s="13" customFormat="1" ht="12">
      <c r="B184" s="179"/>
      <c r="D184" s="180" t="s">
        <v>240</v>
      </c>
      <c r="E184" s="181" t="s">
        <v>1</v>
      </c>
      <c r="F184" s="182" t="s">
        <v>168</v>
      </c>
      <c r="H184" s="183">
        <v>72</v>
      </c>
      <c r="I184" s="184"/>
      <c r="L184" s="179"/>
      <c r="M184" s="185"/>
      <c r="N184" s="186"/>
      <c r="O184" s="186"/>
      <c r="P184" s="186"/>
      <c r="Q184" s="186"/>
      <c r="R184" s="186"/>
      <c r="S184" s="186"/>
      <c r="T184" s="187"/>
      <c r="AT184" s="181" t="s">
        <v>240</v>
      </c>
      <c r="AU184" s="181" t="s">
        <v>86</v>
      </c>
      <c r="AV184" s="13" t="s">
        <v>86</v>
      </c>
      <c r="AW184" s="13" t="s">
        <v>31</v>
      </c>
      <c r="AX184" s="13" t="s">
        <v>77</v>
      </c>
      <c r="AY184" s="181" t="s">
        <v>232</v>
      </c>
    </row>
    <row r="185" spans="2:51" s="13" customFormat="1" ht="12">
      <c r="B185" s="179"/>
      <c r="D185" s="180" t="s">
        <v>240</v>
      </c>
      <c r="E185" s="181" t="s">
        <v>1</v>
      </c>
      <c r="F185" s="182" t="s">
        <v>175</v>
      </c>
      <c r="H185" s="183">
        <v>222</v>
      </c>
      <c r="I185" s="184"/>
      <c r="L185" s="179"/>
      <c r="M185" s="185"/>
      <c r="N185" s="186"/>
      <c r="O185" s="186"/>
      <c r="P185" s="186"/>
      <c r="Q185" s="186"/>
      <c r="R185" s="186"/>
      <c r="S185" s="186"/>
      <c r="T185" s="187"/>
      <c r="AT185" s="181" t="s">
        <v>240</v>
      </c>
      <c r="AU185" s="181" t="s">
        <v>86</v>
      </c>
      <c r="AV185" s="13" t="s">
        <v>86</v>
      </c>
      <c r="AW185" s="13" t="s">
        <v>31</v>
      </c>
      <c r="AX185" s="13" t="s">
        <v>77</v>
      </c>
      <c r="AY185" s="181" t="s">
        <v>232</v>
      </c>
    </row>
    <row r="186" spans="2:51" s="13" customFormat="1" ht="12">
      <c r="B186" s="179"/>
      <c r="D186" s="180" t="s">
        <v>240</v>
      </c>
      <c r="E186" s="181" t="s">
        <v>1</v>
      </c>
      <c r="F186" s="182" t="s">
        <v>184</v>
      </c>
      <c r="H186" s="183">
        <v>8</v>
      </c>
      <c r="I186" s="184"/>
      <c r="L186" s="179"/>
      <c r="M186" s="185"/>
      <c r="N186" s="186"/>
      <c r="O186" s="186"/>
      <c r="P186" s="186"/>
      <c r="Q186" s="186"/>
      <c r="R186" s="186"/>
      <c r="S186" s="186"/>
      <c r="T186" s="187"/>
      <c r="AT186" s="181" t="s">
        <v>240</v>
      </c>
      <c r="AU186" s="181" t="s">
        <v>86</v>
      </c>
      <c r="AV186" s="13" t="s">
        <v>86</v>
      </c>
      <c r="AW186" s="13" t="s">
        <v>31</v>
      </c>
      <c r="AX186" s="13" t="s">
        <v>77</v>
      </c>
      <c r="AY186" s="181" t="s">
        <v>232</v>
      </c>
    </row>
    <row r="187" spans="2:51" s="14" customFormat="1" ht="12">
      <c r="B187" s="188"/>
      <c r="D187" s="180" t="s">
        <v>240</v>
      </c>
      <c r="E187" s="189" t="s">
        <v>1</v>
      </c>
      <c r="F187" s="190" t="s">
        <v>242</v>
      </c>
      <c r="H187" s="191">
        <v>302</v>
      </c>
      <c r="I187" s="192"/>
      <c r="L187" s="188"/>
      <c r="M187" s="193"/>
      <c r="N187" s="194"/>
      <c r="O187" s="194"/>
      <c r="P187" s="194"/>
      <c r="Q187" s="194"/>
      <c r="R187" s="194"/>
      <c r="S187" s="194"/>
      <c r="T187" s="195"/>
      <c r="AT187" s="189" t="s">
        <v>240</v>
      </c>
      <c r="AU187" s="189" t="s">
        <v>86</v>
      </c>
      <c r="AV187" s="14" t="s">
        <v>133</v>
      </c>
      <c r="AW187" s="14" t="s">
        <v>31</v>
      </c>
      <c r="AX187" s="14" t="s">
        <v>32</v>
      </c>
      <c r="AY187" s="189" t="s">
        <v>232</v>
      </c>
    </row>
    <row r="188" spans="1:65" s="2" customFormat="1" ht="16.5" customHeight="1">
      <c r="A188" s="33"/>
      <c r="B188" s="132"/>
      <c r="C188" s="166" t="s">
        <v>185</v>
      </c>
      <c r="D188" s="166" t="s">
        <v>234</v>
      </c>
      <c r="E188" s="167" t="s">
        <v>286</v>
      </c>
      <c r="F188" s="168" t="s">
        <v>287</v>
      </c>
      <c r="G188" s="169" t="s">
        <v>254</v>
      </c>
      <c r="H188" s="170">
        <v>41</v>
      </c>
      <c r="I188" s="171"/>
      <c r="J188" s="172">
        <f>ROUND(I188*H188,2)</f>
        <v>0</v>
      </c>
      <c r="K188" s="168" t="s">
        <v>238</v>
      </c>
      <c r="L188" s="34"/>
      <c r="M188" s="173" t="s">
        <v>1</v>
      </c>
      <c r="N188" s="174" t="s">
        <v>42</v>
      </c>
      <c r="O188" s="59"/>
      <c r="P188" s="175">
        <f>O188*H188</f>
        <v>0</v>
      </c>
      <c r="Q188" s="175">
        <v>0</v>
      </c>
      <c r="R188" s="175">
        <f>Q188*H188</f>
        <v>0</v>
      </c>
      <c r="S188" s="175">
        <v>0.388</v>
      </c>
      <c r="T188" s="176">
        <f>S188*H188</f>
        <v>15.908000000000001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7" t="s">
        <v>133</v>
      </c>
      <c r="AT188" s="177" t="s">
        <v>234</v>
      </c>
      <c r="AU188" s="177" t="s">
        <v>86</v>
      </c>
      <c r="AY188" s="18" t="s">
        <v>232</v>
      </c>
      <c r="BE188" s="178">
        <f>IF(N188="základní",J188,0)</f>
        <v>0</v>
      </c>
      <c r="BF188" s="178">
        <f>IF(N188="snížená",J188,0)</f>
        <v>0</v>
      </c>
      <c r="BG188" s="178">
        <f>IF(N188="zákl. přenesená",J188,0)</f>
        <v>0</v>
      </c>
      <c r="BH188" s="178">
        <f>IF(N188="sníž. přenesená",J188,0)</f>
        <v>0</v>
      </c>
      <c r="BI188" s="178">
        <f>IF(N188="nulová",J188,0)</f>
        <v>0</v>
      </c>
      <c r="BJ188" s="18" t="s">
        <v>32</v>
      </c>
      <c r="BK188" s="178">
        <f>ROUND(I188*H188,2)</f>
        <v>0</v>
      </c>
      <c r="BL188" s="18" t="s">
        <v>133</v>
      </c>
      <c r="BM188" s="177" t="s">
        <v>288</v>
      </c>
    </row>
    <row r="189" spans="2:51" s="15" customFormat="1" ht="12">
      <c r="B189" s="196"/>
      <c r="D189" s="180" t="s">
        <v>240</v>
      </c>
      <c r="E189" s="197" t="s">
        <v>1</v>
      </c>
      <c r="F189" s="198" t="s">
        <v>289</v>
      </c>
      <c r="H189" s="197" t="s">
        <v>1</v>
      </c>
      <c r="I189" s="199"/>
      <c r="L189" s="196"/>
      <c r="M189" s="200"/>
      <c r="N189" s="201"/>
      <c r="O189" s="201"/>
      <c r="P189" s="201"/>
      <c r="Q189" s="201"/>
      <c r="R189" s="201"/>
      <c r="S189" s="201"/>
      <c r="T189" s="202"/>
      <c r="AT189" s="197" t="s">
        <v>240</v>
      </c>
      <c r="AU189" s="197" t="s">
        <v>86</v>
      </c>
      <c r="AV189" s="15" t="s">
        <v>32</v>
      </c>
      <c r="AW189" s="15" t="s">
        <v>31</v>
      </c>
      <c r="AX189" s="15" t="s">
        <v>77</v>
      </c>
      <c r="AY189" s="197" t="s">
        <v>232</v>
      </c>
    </row>
    <row r="190" spans="2:51" s="15" customFormat="1" ht="12">
      <c r="B190" s="196"/>
      <c r="D190" s="180" t="s">
        <v>240</v>
      </c>
      <c r="E190" s="197" t="s">
        <v>1</v>
      </c>
      <c r="F190" s="198" t="s">
        <v>268</v>
      </c>
      <c r="H190" s="197" t="s">
        <v>1</v>
      </c>
      <c r="I190" s="199"/>
      <c r="L190" s="196"/>
      <c r="M190" s="200"/>
      <c r="N190" s="201"/>
      <c r="O190" s="201"/>
      <c r="P190" s="201"/>
      <c r="Q190" s="201"/>
      <c r="R190" s="201"/>
      <c r="S190" s="201"/>
      <c r="T190" s="202"/>
      <c r="AT190" s="197" t="s">
        <v>240</v>
      </c>
      <c r="AU190" s="197" t="s">
        <v>86</v>
      </c>
      <c r="AV190" s="15" t="s">
        <v>32</v>
      </c>
      <c r="AW190" s="15" t="s">
        <v>31</v>
      </c>
      <c r="AX190" s="15" t="s">
        <v>77</v>
      </c>
      <c r="AY190" s="197" t="s">
        <v>232</v>
      </c>
    </row>
    <row r="191" spans="2:51" s="13" customFormat="1" ht="12">
      <c r="B191" s="179"/>
      <c r="D191" s="180" t="s">
        <v>240</v>
      </c>
      <c r="E191" s="181" t="s">
        <v>1</v>
      </c>
      <c r="F191" s="182" t="s">
        <v>290</v>
      </c>
      <c r="H191" s="183">
        <v>0.484</v>
      </c>
      <c r="I191" s="184"/>
      <c r="L191" s="179"/>
      <c r="M191" s="185"/>
      <c r="N191" s="186"/>
      <c r="O191" s="186"/>
      <c r="P191" s="186"/>
      <c r="Q191" s="186"/>
      <c r="R191" s="186"/>
      <c r="S191" s="186"/>
      <c r="T191" s="187"/>
      <c r="AT191" s="181" t="s">
        <v>240</v>
      </c>
      <c r="AU191" s="181" t="s">
        <v>86</v>
      </c>
      <c r="AV191" s="13" t="s">
        <v>86</v>
      </c>
      <c r="AW191" s="13" t="s">
        <v>31</v>
      </c>
      <c r="AX191" s="13" t="s">
        <v>77</v>
      </c>
      <c r="AY191" s="181" t="s">
        <v>232</v>
      </c>
    </row>
    <row r="192" spans="2:51" s="13" customFormat="1" ht="12">
      <c r="B192" s="179"/>
      <c r="D192" s="180" t="s">
        <v>240</v>
      </c>
      <c r="E192" s="181" t="s">
        <v>1</v>
      </c>
      <c r="F192" s="182" t="s">
        <v>291</v>
      </c>
      <c r="H192" s="183">
        <v>0.957</v>
      </c>
      <c r="I192" s="184"/>
      <c r="L192" s="179"/>
      <c r="M192" s="185"/>
      <c r="N192" s="186"/>
      <c r="O192" s="186"/>
      <c r="P192" s="186"/>
      <c r="Q192" s="186"/>
      <c r="R192" s="186"/>
      <c r="S192" s="186"/>
      <c r="T192" s="187"/>
      <c r="AT192" s="181" t="s">
        <v>240</v>
      </c>
      <c r="AU192" s="181" t="s">
        <v>86</v>
      </c>
      <c r="AV192" s="13" t="s">
        <v>86</v>
      </c>
      <c r="AW192" s="13" t="s">
        <v>31</v>
      </c>
      <c r="AX192" s="13" t="s">
        <v>77</v>
      </c>
      <c r="AY192" s="181" t="s">
        <v>232</v>
      </c>
    </row>
    <row r="193" spans="2:51" s="14" customFormat="1" ht="12">
      <c r="B193" s="188"/>
      <c r="D193" s="180" t="s">
        <v>240</v>
      </c>
      <c r="E193" s="189" t="s">
        <v>292</v>
      </c>
      <c r="F193" s="190" t="s">
        <v>242</v>
      </c>
      <c r="H193" s="191">
        <v>1.441</v>
      </c>
      <c r="I193" s="192"/>
      <c r="L193" s="188"/>
      <c r="M193" s="193"/>
      <c r="N193" s="194"/>
      <c r="O193" s="194"/>
      <c r="P193" s="194"/>
      <c r="Q193" s="194"/>
      <c r="R193" s="194"/>
      <c r="S193" s="194"/>
      <c r="T193" s="195"/>
      <c r="AT193" s="189" t="s">
        <v>240</v>
      </c>
      <c r="AU193" s="189" t="s">
        <v>86</v>
      </c>
      <c r="AV193" s="14" t="s">
        <v>133</v>
      </c>
      <c r="AW193" s="14" t="s">
        <v>31</v>
      </c>
      <c r="AX193" s="14" t="s">
        <v>77</v>
      </c>
      <c r="AY193" s="189" t="s">
        <v>232</v>
      </c>
    </row>
    <row r="194" spans="2:51" s="13" customFormat="1" ht="12">
      <c r="B194" s="179"/>
      <c r="D194" s="180" t="s">
        <v>240</v>
      </c>
      <c r="E194" s="181" t="s">
        <v>1</v>
      </c>
      <c r="F194" s="182" t="s">
        <v>293</v>
      </c>
      <c r="H194" s="183">
        <v>41</v>
      </c>
      <c r="I194" s="184"/>
      <c r="L194" s="179"/>
      <c r="M194" s="185"/>
      <c r="N194" s="186"/>
      <c r="O194" s="186"/>
      <c r="P194" s="186"/>
      <c r="Q194" s="186"/>
      <c r="R194" s="186"/>
      <c r="S194" s="186"/>
      <c r="T194" s="187"/>
      <c r="AT194" s="181" t="s">
        <v>240</v>
      </c>
      <c r="AU194" s="181" t="s">
        <v>86</v>
      </c>
      <c r="AV194" s="13" t="s">
        <v>86</v>
      </c>
      <c r="AW194" s="13" t="s">
        <v>31</v>
      </c>
      <c r="AX194" s="13" t="s">
        <v>77</v>
      </c>
      <c r="AY194" s="181" t="s">
        <v>232</v>
      </c>
    </row>
    <row r="195" spans="2:51" s="14" customFormat="1" ht="12">
      <c r="B195" s="188"/>
      <c r="D195" s="180" t="s">
        <v>240</v>
      </c>
      <c r="E195" s="189" t="s">
        <v>118</v>
      </c>
      <c r="F195" s="190" t="s">
        <v>242</v>
      </c>
      <c r="H195" s="191">
        <v>41</v>
      </c>
      <c r="I195" s="192"/>
      <c r="L195" s="188"/>
      <c r="M195" s="193"/>
      <c r="N195" s="194"/>
      <c r="O195" s="194"/>
      <c r="P195" s="194"/>
      <c r="Q195" s="194"/>
      <c r="R195" s="194"/>
      <c r="S195" s="194"/>
      <c r="T195" s="195"/>
      <c r="AT195" s="189" t="s">
        <v>240</v>
      </c>
      <c r="AU195" s="189" t="s">
        <v>86</v>
      </c>
      <c r="AV195" s="14" t="s">
        <v>133</v>
      </c>
      <c r="AW195" s="14" t="s">
        <v>31</v>
      </c>
      <c r="AX195" s="14" t="s">
        <v>32</v>
      </c>
      <c r="AY195" s="189" t="s">
        <v>232</v>
      </c>
    </row>
    <row r="196" spans="1:65" s="2" customFormat="1" ht="21.75" customHeight="1">
      <c r="A196" s="33"/>
      <c r="B196" s="132"/>
      <c r="C196" s="166" t="s">
        <v>195</v>
      </c>
      <c r="D196" s="166" t="s">
        <v>234</v>
      </c>
      <c r="E196" s="167" t="s">
        <v>294</v>
      </c>
      <c r="F196" s="168" t="s">
        <v>295</v>
      </c>
      <c r="G196" s="169" t="s">
        <v>254</v>
      </c>
      <c r="H196" s="170">
        <v>41</v>
      </c>
      <c r="I196" s="171"/>
      <c r="J196" s="172">
        <f>ROUND(I196*H196,2)</f>
        <v>0</v>
      </c>
      <c r="K196" s="168" t="s">
        <v>238</v>
      </c>
      <c r="L196" s="34"/>
      <c r="M196" s="173" t="s">
        <v>1</v>
      </c>
      <c r="N196" s="174" t="s">
        <v>42</v>
      </c>
      <c r="O196" s="59"/>
      <c r="P196" s="175">
        <f>O196*H196</f>
        <v>0</v>
      </c>
      <c r="Q196" s="175">
        <v>0</v>
      </c>
      <c r="R196" s="175">
        <f>Q196*H196</f>
        <v>0</v>
      </c>
      <c r="S196" s="175">
        <v>0</v>
      </c>
      <c r="T196" s="176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7" t="s">
        <v>133</v>
      </c>
      <c r="AT196" s="177" t="s">
        <v>234</v>
      </c>
      <c r="AU196" s="177" t="s">
        <v>86</v>
      </c>
      <c r="AY196" s="18" t="s">
        <v>232</v>
      </c>
      <c r="BE196" s="178">
        <f>IF(N196="základní",J196,0)</f>
        <v>0</v>
      </c>
      <c r="BF196" s="178">
        <f>IF(N196="snížená",J196,0)</f>
        <v>0</v>
      </c>
      <c r="BG196" s="178">
        <f>IF(N196="zákl. přenesená",J196,0)</f>
        <v>0</v>
      </c>
      <c r="BH196" s="178">
        <f>IF(N196="sníž. přenesená",J196,0)</f>
        <v>0</v>
      </c>
      <c r="BI196" s="178">
        <f>IF(N196="nulová",J196,0)</f>
        <v>0</v>
      </c>
      <c r="BJ196" s="18" t="s">
        <v>32</v>
      </c>
      <c r="BK196" s="178">
        <f>ROUND(I196*H196,2)</f>
        <v>0</v>
      </c>
      <c r="BL196" s="18" t="s">
        <v>133</v>
      </c>
      <c r="BM196" s="177" t="s">
        <v>296</v>
      </c>
    </row>
    <row r="197" spans="2:51" s="13" customFormat="1" ht="12">
      <c r="B197" s="179"/>
      <c r="D197" s="180" t="s">
        <v>240</v>
      </c>
      <c r="E197" s="181" t="s">
        <v>1</v>
      </c>
      <c r="F197" s="182" t="s">
        <v>118</v>
      </c>
      <c r="H197" s="183">
        <v>41</v>
      </c>
      <c r="I197" s="184"/>
      <c r="L197" s="179"/>
      <c r="M197" s="185"/>
      <c r="N197" s="186"/>
      <c r="O197" s="186"/>
      <c r="P197" s="186"/>
      <c r="Q197" s="186"/>
      <c r="R197" s="186"/>
      <c r="S197" s="186"/>
      <c r="T197" s="187"/>
      <c r="AT197" s="181" t="s">
        <v>240</v>
      </c>
      <c r="AU197" s="181" t="s">
        <v>86</v>
      </c>
      <c r="AV197" s="13" t="s">
        <v>86</v>
      </c>
      <c r="AW197" s="13" t="s">
        <v>31</v>
      </c>
      <c r="AX197" s="13" t="s">
        <v>32</v>
      </c>
      <c r="AY197" s="181" t="s">
        <v>232</v>
      </c>
    </row>
    <row r="198" spans="1:65" s="2" customFormat="1" ht="21.75" customHeight="1">
      <c r="A198" s="33"/>
      <c r="B198" s="132"/>
      <c r="C198" s="166" t="s">
        <v>8</v>
      </c>
      <c r="D198" s="166" t="s">
        <v>234</v>
      </c>
      <c r="E198" s="167" t="s">
        <v>297</v>
      </c>
      <c r="F198" s="168" t="s">
        <v>298</v>
      </c>
      <c r="G198" s="169" t="s">
        <v>254</v>
      </c>
      <c r="H198" s="170">
        <v>275.164</v>
      </c>
      <c r="I198" s="171"/>
      <c r="J198" s="172">
        <f>ROUND(I198*H198,2)</f>
        <v>0</v>
      </c>
      <c r="K198" s="168" t="s">
        <v>238</v>
      </c>
      <c r="L198" s="34"/>
      <c r="M198" s="173" t="s">
        <v>1</v>
      </c>
      <c r="N198" s="174" t="s">
        <v>42</v>
      </c>
      <c r="O198" s="59"/>
      <c r="P198" s="175">
        <f>O198*H198</f>
        <v>0</v>
      </c>
      <c r="Q198" s="175">
        <v>0</v>
      </c>
      <c r="R198" s="175">
        <f>Q198*H198</f>
        <v>0</v>
      </c>
      <c r="S198" s="175">
        <v>0.29</v>
      </c>
      <c r="T198" s="176">
        <f>S198*H198</f>
        <v>79.79755999999999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7" t="s">
        <v>133</v>
      </c>
      <c r="AT198" s="177" t="s">
        <v>234</v>
      </c>
      <c r="AU198" s="177" t="s">
        <v>86</v>
      </c>
      <c r="AY198" s="18" t="s">
        <v>232</v>
      </c>
      <c r="BE198" s="178">
        <f>IF(N198="základní",J198,0)</f>
        <v>0</v>
      </c>
      <c r="BF198" s="178">
        <f>IF(N198="snížená",J198,0)</f>
        <v>0</v>
      </c>
      <c r="BG198" s="178">
        <f>IF(N198="zákl. přenesená",J198,0)</f>
        <v>0</v>
      </c>
      <c r="BH198" s="178">
        <f>IF(N198="sníž. přenesená",J198,0)</f>
        <v>0</v>
      </c>
      <c r="BI198" s="178">
        <f>IF(N198="nulová",J198,0)</f>
        <v>0</v>
      </c>
      <c r="BJ198" s="18" t="s">
        <v>32</v>
      </c>
      <c r="BK198" s="178">
        <f>ROUND(I198*H198,2)</f>
        <v>0</v>
      </c>
      <c r="BL198" s="18" t="s">
        <v>133</v>
      </c>
      <c r="BM198" s="177" t="s">
        <v>299</v>
      </c>
    </row>
    <row r="199" spans="2:51" s="15" customFormat="1" ht="12">
      <c r="B199" s="196"/>
      <c r="D199" s="180" t="s">
        <v>240</v>
      </c>
      <c r="E199" s="197" t="s">
        <v>1</v>
      </c>
      <c r="F199" s="198" t="s">
        <v>300</v>
      </c>
      <c r="H199" s="197" t="s">
        <v>1</v>
      </c>
      <c r="I199" s="199"/>
      <c r="L199" s="196"/>
      <c r="M199" s="200"/>
      <c r="N199" s="201"/>
      <c r="O199" s="201"/>
      <c r="P199" s="201"/>
      <c r="Q199" s="201"/>
      <c r="R199" s="201"/>
      <c r="S199" s="201"/>
      <c r="T199" s="202"/>
      <c r="AT199" s="197" t="s">
        <v>240</v>
      </c>
      <c r="AU199" s="197" t="s">
        <v>86</v>
      </c>
      <c r="AV199" s="15" t="s">
        <v>32</v>
      </c>
      <c r="AW199" s="15" t="s">
        <v>31</v>
      </c>
      <c r="AX199" s="15" t="s">
        <v>77</v>
      </c>
      <c r="AY199" s="197" t="s">
        <v>232</v>
      </c>
    </row>
    <row r="200" spans="2:51" s="13" customFormat="1" ht="12">
      <c r="B200" s="179"/>
      <c r="D200" s="180" t="s">
        <v>240</v>
      </c>
      <c r="E200" s="181" t="s">
        <v>1</v>
      </c>
      <c r="F200" s="182" t="s">
        <v>301</v>
      </c>
      <c r="H200" s="183">
        <v>5.992</v>
      </c>
      <c r="I200" s="184"/>
      <c r="L200" s="179"/>
      <c r="M200" s="185"/>
      <c r="N200" s="186"/>
      <c r="O200" s="186"/>
      <c r="P200" s="186"/>
      <c r="Q200" s="186"/>
      <c r="R200" s="186"/>
      <c r="S200" s="186"/>
      <c r="T200" s="187"/>
      <c r="AT200" s="181" t="s">
        <v>240</v>
      </c>
      <c r="AU200" s="181" t="s">
        <v>86</v>
      </c>
      <c r="AV200" s="13" t="s">
        <v>86</v>
      </c>
      <c r="AW200" s="13" t="s">
        <v>31</v>
      </c>
      <c r="AX200" s="13" t="s">
        <v>77</v>
      </c>
      <c r="AY200" s="181" t="s">
        <v>232</v>
      </c>
    </row>
    <row r="201" spans="2:51" s="15" customFormat="1" ht="12">
      <c r="B201" s="196"/>
      <c r="D201" s="180" t="s">
        <v>240</v>
      </c>
      <c r="E201" s="197" t="s">
        <v>1</v>
      </c>
      <c r="F201" s="198" t="s">
        <v>302</v>
      </c>
      <c r="H201" s="197" t="s">
        <v>1</v>
      </c>
      <c r="I201" s="199"/>
      <c r="L201" s="196"/>
      <c r="M201" s="200"/>
      <c r="N201" s="201"/>
      <c r="O201" s="201"/>
      <c r="P201" s="201"/>
      <c r="Q201" s="201"/>
      <c r="R201" s="201"/>
      <c r="S201" s="201"/>
      <c r="T201" s="202"/>
      <c r="AT201" s="197" t="s">
        <v>240</v>
      </c>
      <c r="AU201" s="197" t="s">
        <v>86</v>
      </c>
      <c r="AV201" s="15" t="s">
        <v>32</v>
      </c>
      <c r="AW201" s="15" t="s">
        <v>31</v>
      </c>
      <c r="AX201" s="15" t="s">
        <v>77</v>
      </c>
      <c r="AY201" s="197" t="s">
        <v>232</v>
      </c>
    </row>
    <row r="202" spans="2:51" s="13" customFormat="1" ht="12">
      <c r="B202" s="179"/>
      <c r="D202" s="180" t="s">
        <v>240</v>
      </c>
      <c r="E202" s="181" t="s">
        <v>1</v>
      </c>
      <c r="F202" s="182" t="s">
        <v>303</v>
      </c>
      <c r="H202" s="183">
        <v>4.2</v>
      </c>
      <c r="I202" s="184"/>
      <c r="L202" s="179"/>
      <c r="M202" s="185"/>
      <c r="N202" s="186"/>
      <c r="O202" s="186"/>
      <c r="P202" s="186"/>
      <c r="Q202" s="186"/>
      <c r="R202" s="186"/>
      <c r="S202" s="186"/>
      <c r="T202" s="187"/>
      <c r="AT202" s="181" t="s">
        <v>240</v>
      </c>
      <c r="AU202" s="181" t="s">
        <v>86</v>
      </c>
      <c r="AV202" s="13" t="s">
        <v>86</v>
      </c>
      <c r="AW202" s="13" t="s">
        <v>31</v>
      </c>
      <c r="AX202" s="13" t="s">
        <v>77</v>
      </c>
      <c r="AY202" s="181" t="s">
        <v>232</v>
      </c>
    </row>
    <row r="203" spans="2:51" s="16" customFormat="1" ht="12">
      <c r="B203" s="203"/>
      <c r="D203" s="180" t="s">
        <v>240</v>
      </c>
      <c r="E203" s="204" t="s">
        <v>150</v>
      </c>
      <c r="F203" s="205" t="s">
        <v>260</v>
      </c>
      <c r="H203" s="206">
        <v>10.192</v>
      </c>
      <c r="I203" s="207"/>
      <c r="L203" s="203"/>
      <c r="M203" s="208"/>
      <c r="N203" s="209"/>
      <c r="O203" s="209"/>
      <c r="P203" s="209"/>
      <c r="Q203" s="209"/>
      <c r="R203" s="209"/>
      <c r="S203" s="209"/>
      <c r="T203" s="210"/>
      <c r="AT203" s="204" t="s">
        <v>240</v>
      </c>
      <c r="AU203" s="204" t="s">
        <v>86</v>
      </c>
      <c r="AV203" s="16" t="s">
        <v>247</v>
      </c>
      <c r="AW203" s="16" t="s">
        <v>31</v>
      </c>
      <c r="AX203" s="16" t="s">
        <v>77</v>
      </c>
      <c r="AY203" s="204" t="s">
        <v>232</v>
      </c>
    </row>
    <row r="204" spans="2:51" s="15" customFormat="1" ht="12">
      <c r="B204" s="196"/>
      <c r="D204" s="180" t="s">
        <v>240</v>
      </c>
      <c r="E204" s="197" t="s">
        <v>1</v>
      </c>
      <c r="F204" s="198" t="s">
        <v>304</v>
      </c>
      <c r="H204" s="197" t="s">
        <v>1</v>
      </c>
      <c r="I204" s="199"/>
      <c r="L204" s="196"/>
      <c r="M204" s="200"/>
      <c r="N204" s="201"/>
      <c r="O204" s="201"/>
      <c r="P204" s="201"/>
      <c r="Q204" s="201"/>
      <c r="R204" s="201"/>
      <c r="S204" s="201"/>
      <c r="T204" s="202"/>
      <c r="AT204" s="197" t="s">
        <v>240</v>
      </c>
      <c r="AU204" s="197" t="s">
        <v>86</v>
      </c>
      <c r="AV204" s="15" t="s">
        <v>32</v>
      </c>
      <c r="AW204" s="15" t="s">
        <v>31</v>
      </c>
      <c r="AX204" s="15" t="s">
        <v>77</v>
      </c>
      <c r="AY204" s="197" t="s">
        <v>232</v>
      </c>
    </row>
    <row r="205" spans="2:51" s="15" customFormat="1" ht="12">
      <c r="B205" s="196"/>
      <c r="D205" s="180" t="s">
        <v>240</v>
      </c>
      <c r="E205" s="197" t="s">
        <v>1</v>
      </c>
      <c r="F205" s="198" t="s">
        <v>305</v>
      </c>
      <c r="H205" s="197" t="s">
        <v>1</v>
      </c>
      <c r="I205" s="199"/>
      <c r="L205" s="196"/>
      <c r="M205" s="200"/>
      <c r="N205" s="201"/>
      <c r="O205" s="201"/>
      <c r="P205" s="201"/>
      <c r="Q205" s="201"/>
      <c r="R205" s="201"/>
      <c r="S205" s="201"/>
      <c r="T205" s="202"/>
      <c r="AT205" s="197" t="s">
        <v>240</v>
      </c>
      <c r="AU205" s="197" t="s">
        <v>86</v>
      </c>
      <c r="AV205" s="15" t="s">
        <v>32</v>
      </c>
      <c r="AW205" s="15" t="s">
        <v>31</v>
      </c>
      <c r="AX205" s="15" t="s">
        <v>77</v>
      </c>
      <c r="AY205" s="197" t="s">
        <v>232</v>
      </c>
    </row>
    <row r="206" spans="2:51" s="13" customFormat="1" ht="12">
      <c r="B206" s="179"/>
      <c r="D206" s="180" t="s">
        <v>240</v>
      </c>
      <c r="E206" s="181" t="s">
        <v>1</v>
      </c>
      <c r="F206" s="182" t="s">
        <v>306</v>
      </c>
      <c r="H206" s="183">
        <v>36.274</v>
      </c>
      <c r="I206" s="184"/>
      <c r="L206" s="179"/>
      <c r="M206" s="185"/>
      <c r="N206" s="186"/>
      <c r="O206" s="186"/>
      <c r="P206" s="186"/>
      <c r="Q206" s="186"/>
      <c r="R206" s="186"/>
      <c r="S206" s="186"/>
      <c r="T206" s="187"/>
      <c r="AT206" s="181" t="s">
        <v>240</v>
      </c>
      <c r="AU206" s="181" t="s">
        <v>86</v>
      </c>
      <c r="AV206" s="13" t="s">
        <v>86</v>
      </c>
      <c r="AW206" s="13" t="s">
        <v>31</v>
      </c>
      <c r="AX206" s="13" t="s">
        <v>77</v>
      </c>
      <c r="AY206" s="181" t="s">
        <v>232</v>
      </c>
    </row>
    <row r="207" spans="2:51" s="13" customFormat="1" ht="12">
      <c r="B207" s="179"/>
      <c r="D207" s="180" t="s">
        <v>240</v>
      </c>
      <c r="E207" s="181" t="s">
        <v>1</v>
      </c>
      <c r="F207" s="182" t="s">
        <v>307</v>
      </c>
      <c r="H207" s="183">
        <v>3.24</v>
      </c>
      <c r="I207" s="184"/>
      <c r="L207" s="179"/>
      <c r="M207" s="185"/>
      <c r="N207" s="186"/>
      <c r="O207" s="186"/>
      <c r="P207" s="186"/>
      <c r="Q207" s="186"/>
      <c r="R207" s="186"/>
      <c r="S207" s="186"/>
      <c r="T207" s="187"/>
      <c r="AT207" s="181" t="s">
        <v>240</v>
      </c>
      <c r="AU207" s="181" t="s">
        <v>86</v>
      </c>
      <c r="AV207" s="13" t="s">
        <v>86</v>
      </c>
      <c r="AW207" s="13" t="s">
        <v>31</v>
      </c>
      <c r="AX207" s="13" t="s">
        <v>77</v>
      </c>
      <c r="AY207" s="181" t="s">
        <v>232</v>
      </c>
    </row>
    <row r="208" spans="2:51" s="16" customFormat="1" ht="12">
      <c r="B208" s="203"/>
      <c r="D208" s="180" t="s">
        <v>240</v>
      </c>
      <c r="E208" s="204" t="s">
        <v>164</v>
      </c>
      <c r="F208" s="205" t="s">
        <v>260</v>
      </c>
      <c r="H208" s="206">
        <v>39.514</v>
      </c>
      <c r="I208" s="207"/>
      <c r="L208" s="203"/>
      <c r="M208" s="208"/>
      <c r="N208" s="209"/>
      <c r="O208" s="209"/>
      <c r="P208" s="209"/>
      <c r="Q208" s="209"/>
      <c r="R208" s="209"/>
      <c r="S208" s="209"/>
      <c r="T208" s="210"/>
      <c r="AT208" s="204" t="s">
        <v>240</v>
      </c>
      <c r="AU208" s="204" t="s">
        <v>86</v>
      </c>
      <c r="AV208" s="16" t="s">
        <v>247</v>
      </c>
      <c r="AW208" s="16" t="s">
        <v>31</v>
      </c>
      <c r="AX208" s="16" t="s">
        <v>77</v>
      </c>
      <c r="AY208" s="204" t="s">
        <v>232</v>
      </c>
    </row>
    <row r="209" spans="2:51" s="15" customFormat="1" ht="12">
      <c r="B209" s="196"/>
      <c r="D209" s="180" t="s">
        <v>240</v>
      </c>
      <c r="E209" s="197" t="s">
        <v>1</v>
      </c>
      <c r="F209" s="198" t="s">
        <v>308</v>
      </c>
      <c r="H209" s="197" t="s">
        <v>1</v>
      </c>
      <c r="I209" s="199"/>
      <c r="L209" s="196"/>
      <c r="M209" s="200"/>
      <c r="N209" s="201"/>
      <c r="O209" s="201"/>
      <c r="P209" s="201"/>
      <c r="Q209" s="201"/>
      <c r="R209" s="201"/>
      <c r="S209" s="201"/>
      <c r="T209" s="202"/>
      <c r="AT209" s="197" t="s">
        <v>240</v>
      </c>
      <c r="AU209" s="197" t="s">
        <v>86</v>
      </c>
      <c r="AV209" s="15" t="s">
        <v>32</v>
      </c>
      <c r="AW209" s="15" t="s">
        <v>31</v>
      </c>
      <c r="AX209" s="15" t="s">
        <v>77</v>
      </c>
      <c r="AY209" s="197" t="s">
        <v>232</v>
      </c>
    </row>
    <row r="210" spans="2:51" s="13" customFormat="1" ht="12">
      <c r="B210" s="179"/>
      <c r="D210" s="180" t="s">
        <v>240</v>
      </c>
      <c r="E210" s="181" t="s">
        <v>1</v>
      </c>
      <c r="F210" s="182" t="s">
        <v>309</v>
      </c>
      <c r="H210" s="183">
        <v>21.49</v>
      </c>
      <c r="I210" s="184"/>
      <c r="L210" s="179"/>
      <c r="M210" s="185"/>
      <c r="N210" s="186"/>
      <c r="O210" s="186"/>
      <c r="P210" s="186"/>
      <c r="Q210" s="186"/>
      <c r="R210" s="186"/>
      <c r="S210" s="186"/>
      <c r="T210" s="187"/>
      <c r="AT210" s="181" t="s">
        <v>240</v>
      </c>
      <c r="AU210" s="181" t="s">
        <v>86</v>
      </c>
      <c r="AV210" s="13" t="s">
        <v>86</v>
      </c>
      <c r="AW210" s="13" t="s">
        <v>31</v>
      </c>
      <c r="AX210" s="13" t="s">
        <v>77</v>
      </c>
      <c r="AY210" s="181" t="s">
        <v>232</v>
      </c>
    </row>
    <row r="211" spans="2:51" s="13" customFormat="1" ht="12">
      <c r="B211" s="179"/>
      <c r="D211" s="180" t="s">
        <v>240</v>
      </c>
      <c r="E211" s="181" t="s">
        <v>1</v>
      </c>
      <c r="F211" s="182" t="s">
        <v>310</v>
      </c>
      <c r="H211" s="183">
        <v>118.398</v>
      </c>
      <c r="I211" s="184"/>
      <c r="L211" s="179"/>
      <c r="M211" s="185"/>
      <c r="N211" s="186"/>
      <c r="O211" s="186"/>
      <c r="P211" s="186"/>
      <c r="Q211" s="186"/>
      <c r="R211" s="186"/>
      <c r="S211" s="186"/>
      <c r="T211" s="187"/>
      <c r="AT211" s="181" t="s">
        <v>240</v>
      </c>
      <c r="AU211" s="181" t="s">
        <v>86</v>
      </c>
      <c r="AV211" s="13" t="s">
        <v>86</v>
      </c>
      <c r="AW211" s="13" t="s">
        <v>31</v>
      </c>
      <c r="AX211" s="13" t="s">
        <v>77</v>
      </c>
      <c r="AY211" s="181" t="s">
        <v>232</v>
      </c>
    </row>
    <row r="212" spans="2:51" s="16" customFormat="1" ht="12">
      <c r="B212" s="203"/>
      <c r="D212" s="180" t="s">
        <v>240</v>
      </c>
      <c r="E212" s="204" t="s">
        <v>173</v>
      </c>
      <c r="F212" s="205" t="s">
        <v>260</v>
      </c>
      <c r="H212" s="206">
        <v>139.888</v>
      </c>
      <c r="I212" s="207"/>
      <c r="L212" s="203"/>
      <c r="M212" s="208"/>
      <c r="N212" s="209"/>
      <c r="O212" s="209"/>
      <c r="P212" s="209"/>
      <c r="Q212" s="209"/>
      <c r="R212" s="209"/>
      <c r="S212" s="209"/>
      <c r="T212" s="210"/>
      <c r="AT212" s="204" t="s">
        <v>240</v>
      </c>
      <c r="AU212" s="204" t="s">
        <v>86</v>
      </c>
      <c r="AV212" s="16" t="s">
        <v>247</v>
      </c>
      <c r="AW212" s="16" t="s">
        <v>31</v>
      </c>
      <c r="AX212" s="16" t="s">
        <v>77</v>
      </c>
      <c r="AY212" s="204" t="s">
        <v>232</v>
      </c>
    </row>
    <row r="213" spans="2:51" s="15" customFormat="1" ht="12">
      <c r="B213" s="196"/>
      <c r="D213" s="180" t="s">
        <v>240</v>
      </c>
      <c r="E213" s="197" t="s">
        <v>1</v>
      </c>
      <c r="F213" s="198" t="s">
        <v>311</v>
      </c>
      <c r="H213" s="197" t="s">
        <v>1</v>
      </c>
      <c r="I213" s="199"/>
      <c r="L213" s="196"/>
      <c r="M213" s="200"/>
      <c r="N213" s="201"/>
      <c r="O213" s="201"/>
      <c r="P213" s="201"/>
      <c r="Q213" s="201"/>
      <c r="R213" s="201"/>
      <c r="S213" s="201"/>
      <c r="T213" s="202"/>
      <c r="AT213" s="197" t="s">
        <v>240</v>
      </c>
      <c r="AU213" s="197" t="s">
        <v>86</v>
      </c>
      <c r="AV213" s="15" t="s">
        <v>32</v>
      </c>
      <c r="AW213" s="15" t="s">
        <v>31</v>
      </c>
      <c r="AX213" s="15" t="s">
        <v>77</v>
      </c>
      <c r="AY213" s="197" t="s">
        <v>232</v>
      </c>
    </row>
    <row r="214" spans="2:51" s="13" customFormat="1" ht="12">
      <c r="B214" s="179"/>
      <c r="D214" s="180" t="s">
        <v>240</v>
      </c>
      <c r="E214" s="181" t="s">
        <v>1</v>
      </c>
      <c r="F214" s="182" t="s">
        <v>312</v>
      </c>
      <c r="H214" s="183">
        <v>82.112</v>
      </c>
      <c r="I214" s="184"/>
      <c r="L214" s="179"/>
      <c r="M214" s="185"/>
      <c r="N214" s="186"/>
      <c r="O214" s="186"/>
      <c r="P214" s="186"/>
      <c r="Q214" s="186"/>
      <c r="R214" s="186"/>
      <c r="S214" s="186"/>
      <c r="T214" s="187"/>
      <c r="AT214" s="181" t="s">
        <v>240</v>
      </c>
      <c r="AU214" s="181" t="s">
        <v>86</v>
      </c>
      <c r="AV214" s="13" t="s">
        <v>86</v>
      </c>
      <c r="AW214" s="13" t="s">
        <v>31</v>
      </c>
      <c r="AX214" s="13" t="s">
        <v>77</v>
      </c>
      <c r="AY214" s="181" t="s">
        <v>232</v>
      </c>
    </row>
    <row r="215" spans="2:51" s="16" customFormat="1" ht="12">
      <c r="B215" s="203"/>
      <c r="D215" s="180" t="s">
        <v>240</v>
      </c>
      <c r="E215" s="204" t="s">
        <v>1</v>
      </c>
      <c r="F215" s="205" t="s">
        <v>260</v>
      </c>
      <c r="H215" s="206">
        <v>82.112</v>
      </c>
      <c r="I215" s="207"/>
      <c r="L215" s="203"/>
      <c r="M215" s="208"/>
      <c r="N215" s="209"/>
      <c r="O215" s="209"/>
      <c r="P215" s="209"/>
      <c r="Q215" s="209"/>
      <c r="R215" s="209"/>
      <c r="S215" s="209"/>
      <c r="T215" s="210"/>
      <c r="AT215" s="204" t="s">
        <v>240</v>
      </c>
      <c r="AU215" s="204" t="s">
        <v>86</v>
      </c>
      <c r="AV215" s="16" t="s">
        <v>247</v>
      </c>
      <c r="AW215" s="16" t="s">
        <v>31</v>
      </c>
      <c r="AX215" s="16" t="s">
        <v>77</v>
      </c>
      <c r="AY215" s="204" t="s">
        <v>232</v>
      </c>
    </row>
    <row r="216" spans="2:51" s="13" customFormat="1" ht="12">
      <c r="B216" s="179"/>
      <c r="D216" s="180" t="s">
        <v>240</v>
      </c>
      <c r="E216" s="181" t="s">
        <v>1</v>
      </c>
      <c r="F216" s="182" t="s">
        <v>313</v>
      </c>
      <c r="H216" s="183">
        <v>3.458</v>
      </c>
      <c r="I216" s="184"/>
      <c r="L216" s="179"/>
      <c r="M216" s="185"/>
      <c r="N216" s="186"/>
      <c r="O216" s="186"/>
      <c r="P216" s="186"/>
      <c r="Q216" s="186"/>
      <c r="R216" s="186"/>
      <c r="S216" s="186"/>
      <c r="T216" s="187"/>
      <c r="AT216" s="181" t="s">
        <v>240</v>
      </c>
      <c r="AU216" s="181" t="s">
        <v>86</v>
      </c>
      <c r="AV216" s="13" t="s">
        <v>86</v>
      </c>
      <c r="AW216" s="13" t="s">
        <v>31</v>
      </c>
      <c r="AX216" s="13" t="s">
        <v>77</v>
      </c>
      <c r="AY216" s="181" t="s">
        <v>232</v>
      </c>
    </row>
    <row r="217" spans="2:51" s="16" customFormat="1" ht="12">
      <c r="B217" s="203"/>
      <c r="D217" s="180" t="s">
        <v>240</v>
      </c>
      <c r="E217" s="204" t="s">
        <v>180</v>
      </c>
      <c r="F217" s="205" t="s">
        <v>260</v>
      </c>
      <c r="H217" s="206">
        <v>3.458</v>
      </c>
      <c r="I217" s="207"/>
      <c r="L217" s="203"/>
      <c r="M217" s="208"/>
      <c r="N217" s="209"/>
      <c r="O217" s="209"/>
      <c r="P217" s="209"/>
      <c r="Q217" s="209"/>
      <c r="R217" s="209"/>
      <c r="S217" s="209"/>
      <c r="T217" s="210"/>
      <c r="AT217" s="204" t="s">
        <v>240</v>
      </c>
      <c r="AU217" s="204" t="s">
        <v>86</v>
      </c>
      <c r="AV217" s="16" t="s">
        <v>247</v>
      </c>
      <c r="AW217" s="16" t="s">
        <v>31</v>
      </c>
      <c r="AX217" s="16" t="s">
        <v>77</v>
      </c>
      <c r="AY217" s="204" t="s">
        <v>232</v>
      </c>
    </row>
    <row r="218" spans="2:51" s="14" customFormat="1" ht="12">
      <c r="B218" s="188"/>
      <c r="D218" s="180" t="s">
        <v>240</v>
      </c>
      <c r="E218" s="189" t="s">
        <v>1</v>
      </c>
      <c r="F218" s="190" t="s">
        <v>242</v>
      </c>
      <c r="H218" s="191">
        <v>275.164</v>
      </c>
      <c r="I218" s="192"/>
      <c r="L218" s="188"/>
      <c r="M218" s="193"/>
      <c r="N218" s="194"/>
      <c r="O218" s="194"/>
      <c r="P218" s="194"/>
      <c r="Q218" s="194"/>
      <c r="R218" s="194"/>
      <c r="S218" s="194"/>
      <c r="T218" s="195"/>
      <c r="AT218" s="189" t="s">
        <v>240</v>
      </c>
      <c r="AU218" s="189" t="s">
        <v>86</v>
      </c>
      <c r="AV218" s="14" t="s">
        <v>133</v>
      </c>
      <c r="AW218" s="14" t="s">
        <v>31</v>
      </c>
      <c r="AX218" s="14" t="s">
        <v>32</v>
      </c>
      <c r="AY218" s="189" t="s">
        <v>232</v>
      </c>
    </row>
    <row r="219" spans="1:65" s="2" customFormat="1" ht="16.5" customHeight="1">
      <c r="A219" s="33"/>
      <c r="B219" s="132"/>
      <c r="C219" s="166" t="s">
        <v>314</v>
      </c>
      <c r="D219" s="166" t="s">
        <v>234</v>
      </c>
      <c r="E219" s="167" t="s">
        <v>315</v>
      </c>
      <c r="F219" s="168" t="s">
        <v>316</v>
      </c>
      <c r="G219" s="169" t="s">
        <v>254</v>
      </c>
      <c r="H219" s="170">
        <v>4.199</v>
      </c>
      <c r="I219" s="171"/>
      <c r="J219" s="172">
        <f>ROUND(I219*H219,2)</f>
        <v>0</v>
      </c>
      <c r="K219" s="168" t="s">
        <v>238</v>
      </c>
      <c r="L219" s="34"/>
      <c r="M219" s="173" t="s">
        <v>1</v>
      </c>
      <c r="N219" s="174" t="s">
        <v>42</v>
      </c>
      <c r="O219" s="59"/>
      <c r="P219" s="175">
        <f>O219*H219</f>
        <v>0</v>
      </c>
      <c r="Q219" s="175">
        <v>0</v>
      </c>
      <c r="R219" s="175">
        <f>Q219*H219</f>
        <v>0</v>
      </c>
      <c r="S219" s="175">
        <v>0.19</v>
      </c>
      <c r="T219" s="176">
        <f>S219*H219</f>
        <v>0.79781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7" t="s">
        <v>133</v>
      </c>
      <c r="AT219" s="177" t="s">
        <v>234</v>
      </c>
      <c r="AU219" s="177" t="s">
        <v>86</v>
      </c>
      <c r="AY219" s="18" t="s">
        <v>232</v>
      </c>
      <c r="BE219" s="178">
        <f>IF(N219="základní",J219,0)</f>
        <v>0</v>
      </c>
      <c r="BF219" s="178">
        <f>IF(N219="snížená",J219,0)</f>
        <v>0</v>
      </c>
      <c r="BG219" s="178">
        <f>IF(N219="zákl. přenesená",J219,0)</f>
        <v>0</v>
      </c>
      <c r="BH219" s="178">
        <f>IF(N219="sníž. přenesená",J219,0)</f>
        <v>0</v>
      </c>
      <c r="BI219" s="178">
        <f>IF(N219="nulová",J219,0)</f>
        <v>0</v>
      </c>
      <c r="BJ219" s="18" t="s">
        <v>32</v>
      </c>
      <c r="BK219" s="178">
        <f>ROUND(I219*H219,2)</f>
        <v>0</v>
      </c>
      <c r="BL219" s="18" t="s">
        <v>133</v>
      </c>
      <c r="BM219" s="177" t="s">
        <v>317</v>
      </c>
    </row>
    <row r="220" spans="2:51" s="15" customFormat="1" ht="12">
      <c r="B220" s="196"/>
      <c r="D220" s="180" t="s">
        <v>240</v>
      </c>
      <c r="E220" s="197" t="s">
        <v>1</v>
      </c>
      <c r="F220" s="198" t="s">
        <v>318</v>
      </c>
      <c r="H220" s="197" t="s">
        <v>1</v>
      </c>
      <c r="I220" s="199"/>
      <c r="L220" s="196"/>
      <c r="M220" s="200"/>
      <c r="N220" s="201"/>
      <c r="O220" s="201"/>
      <c r="P220" s="201"/>
      <c r="Q220" s="201"/>
      <c r="R220" s="201"/>
      <c r="S220" s="201"/>
      <c r="T220" s="202"/>
      <c r="AT220" s="197" t="s">
        <v>240</v>
      </c>
      <c r="AU220" s="197" t="s">
        <v>86</v>
      </c>
      <c r="AV220" s="15" t="s">
        <v>32</v>
      </c>
      <c r="AW220" s="15" t="s">
        <v>31</v>
      </c>
      <c r="AX220" s="15" t="s">
        <v>77</v>
      </c>
      <c r="AY220" s="197" t="s">
        <v>232</v>
      </c>
    </row>
    <row r="221" spans="2:51" s="13" customFormat="1" ht="12">
      <c r="B221" s="179"/>
      <c r="D221" s="180" t="s">
        <v>240</v>
      </c>
      <c r="E221" s="181" t="s">
        <v>1</v>
      </c>
      <c r="F221" s="182" t="s">
        <v>319</v>
      </c>
      <c r="H221" s="183">
        <v>4.199</v>
      </c>
      <c r="I221" s="184"/>
      <c r="L221" s="179"/>
      <c r="M221" s="185"/>
      <c r="N221" s="186"/>
      <c r="O221" s="186"/>
      <c r="P221" s="186"/>
      <c r="Q221" s="186"/>
      <c r="R221" s="186"/>
      <c r="S221" s="186"/>
      <c r="T221" s="187"/>
      <c r="AT221" s="181" t="s">
        <v>240</v>
      </c>
      <c r="AU221" s="181" t="s">
        <v>86</v>
      </c>
      <c r="AV221" s="13" t="s">
        <v>86</v>
      </c>
      <c r="AW221" s="13" t="s">
        <v>31</v>
      </c>
      <c r="AX221" s="13" t="s">
        <v>77</v>
      </c>
      <c r="AY221" s="181" t="s">
        <v>232</v>
      </c>
    </row>
    <row r="222" spans="2:51" s="16" customFormat="1" ht="12">
      <c r="B222" s="203"/>
      <c r="D222" s="180" t="s">
        <v>240</v>
      </c>
      <c r="E222" s="204" t="s">
        <v>182</v>
      </c>
      <c r="F222" s="205" t="s">
        <v>260</v>
      </c>
      <c r="H222" s="206">
        <v>4.199</v>
      </c>
      <c r="I222" s="207"/>
      <c r="L222" s="203"/>
      <c r="M222" s="208"/>
      <c r="N222" s="209"/>
      <c r="O222" s="209"/>
      <c r="P222" s="209"/>
      <c r="Q222" s="209"/>
      <c r="R222" s="209"/>
      <c r="S222" s="209"/>
      <c r="T222" s="210"/>
      <c r="AT222" s="204" t="s">
        <v>240</v>
      </c>
      <c r="AU222" s="204" t="s">
        <v>86</v>
      </c>
      <c r="AV222" s="16" t="s">
        <v>247</v>
      </c>
      <c r="AW222" s="16" t="s">
        <v>31</v>
      </c>
      <c r="AX222" s="16" t="s">
        <v>77</v>
      </c>
      <c r="AY222" s="204" t="s">
        <v>232</v>
      </c>
    </row>
    <row r="223" spans="2:51" s="14" customFormat="1" ht="12">
      <c r="B223" s="188"/>
      <c r="D223" s="180" t="s">
        <v>240</v>
      </c>
      <c r="E223" s="189" t="s">
        <v>1</v>
      </c>
      <c r="F223" s="190" t="s">
        <v>242</v>
      </c>
      <c r="H223" s="191">
        <v>4.199</v>
      </c>
      <c r="I223" s="192"/>
      <c r="L223" s="188"/>
      <c r="M223" s="193"/>
      <c r="N223" s="194"/>
      <c r="O223" s="194"/>
      <c r="P223" s="194"/>
      <c r="Q223" s="194"/>
      <c r="R223" s="194"/>
      <c r="S223" s="194"/>
      <c r="T223" s="195"/>
      <c r="AT223" s="189" t="s">
        <v>240</v>
      </c>
      <c r="AU223" s="189" t="s">
        <v>86</v>
      </c>
      <c r="AV223" s="14" t="s">
        <v>133</v>
      </c>
      <c r="AW223" s="14" t="s">
        <v>31</v>
      </c>
      <c r="AX223" s="14" t="s">
        <v>32</v>
      </c>
      <c r="AY223" s="189" t="s">
        <v>232</v>
      </c>
    </row>
    <row r="224" spans="1:65" s="2" customFormat="1" ht="16.5" customHeight="1">
      <c r="A224" s="33"/>
      <c r="B224" s="132"/>
      <c r="C224" s="166" t="s">
        <v>320</v>
      </c>
      <c r="D224" s="166" t="s">
        <v>234</v>
      </c>
      <c r="E224" s="167" t="s">
        <v>321</v>
      </c>
      <c r="F224" s="168" t="s">
        <v>322</v>
      </c>
      <c r="G224" s="169" t="s">
        <v>323</v>
      </c>
      <c r="H224" s="170">
        <v>125.455</v>
      </c>
      <c r="I224" s="171"/>
      <c r="J224" s="172">
        <f>ROUND(I224*H224,2)</f>
        <v>0</v>
      </c>
      <c r="K224" s="168" t="s">
        <v>238</v>
      </c>
      <c r="L224" s="34"/>
      <c r="M224" s="173" t="s">
        <v>1</v>
      </c>
      <c r="N224" s="174" t="s">
        <v>42</v>
      </c>
      <c r="O224" s="59"/>
      <c r="P224" s="175">
        <f>O224*H224</f>
        <v>0</v>
      </c>
      <c r="Q224" s="175">
        <v>0</v>
      </c>
      <c r="R224" s="175">
        <f>Q224*H224</f>
        <v>0</v>
      </c>
      <c r="S224" s="175">
        <v>0</v>
      </c>
      <c r="T224" s="176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77" t="s">
        <v>133</v>
      </c>
      <c r="AT224" s="177" t="s">
        <v>234</v>
      </c>
      <c r="AU224" s="177" t="s">
        <v>86</v>
      </c>
      <c r="AY224" s="18" t="s">
        <v>232</v>
      </c>
      <c r="BE224" s="178">
        <f>IF(N224="základní",J224,0)</f>
        <v>0</v>
      </c>
      <c r="BF224" s="178">
        <f>IF(N224="snížená",J224,0)</f>
        <v>0</v>
      </c>
      <c r="BG224" s="178">
        <f>IF(N224="zákl. přenesená",J224,0)</f>
        <v>0</v>
      </c>
      <c r="BH224" s="178">
        <f>IF(N224="sníž. přenesená",J224,0)</f>
        <v>0</v>
      </c>
      <c r="BI224" s="178">
        <f>IF(N224="nulová",J224,0)</f>
        <v>0</v>
      </c>
      <c r="BJ224" s="18" t="s">
        <v>32</v>
      </c>
      <c r="BK224" s="178">
        <f>ROUND(I224*H224,2)</f>
        <v>0</v>
      </c>
      <c r="BL224" s="18" t="s">
        <v>133</v>
      </c>
      <c r="BM224" s="177" t="s">
        <v>324</v>
      </c>
    </row>
    <row r="225" spans="1:65" s="2" customFormat="1" ht="16.5" customHeight="1">
      <c r="A225" s="33"/>
      <c r="B225" s="132"/>
      <c r="C225" s="166" t="s">
        <v>325</v>
      </c>
      <c r="D225" s="166" t="s">
        <v>234</v>
      </c>
      <c r="E225" s="167" t="s">
        <v>326</v>
      </c>
      <c r="F225" s="168" t="s">
        <v>327</v>
      </c>
      <c r="G225" s="169" t="s">
        <v>323</v>
      </c>
      <c r="H225" s="170">
        <v>878.185</v>
      </c>
      <c r="I225" s="171"/>
      <c r="J225" s="172">
        <f>ROUND(I225*H225,2)</f>
        <v>0</v>
      </c>
      <c r="K225" s="168" t="s">
        <v>238</v>
      </c>
      <c r="L225" s="34"/>
      <c r="M225" s="173" t="s">
        <v>1</v>
      </c>
      <c r="N225" s="174" t="s">
        <v>42</v>
      </c>
      <c r="O225" s="59"/>
      <c r="P225" s="175">
        <f>O225*H225</f>
        <v>0</v>
      </c>
      <c r="Q225" s="175">
        <v>0</v>
      </c>
      <c r="R225" s="175">
        <f>Q225*H225</f>
        <v>0</v>
      </c>
      <c r="S225" s="175">
        <v>0</v>
      </c>
      <c r="T225" s="176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7" t="s">
        <v>133</v>
      </c>
      <c r="AT225" s="177" t="s">
        <v>234</v>
      </c>
      <c r="AU225" s="177" t="s">
        <v>86</v>
      </c>
      <c r="AY225" s="18" t="s">
        <v>232</v>
      </c>
      <c r="BE225" s="178">
        <f>IF(N225="základní",J225,0)</f>
        <v>0</v>
      </c>
      <c r="BF225" s="178">
        <f>IF(N225="snížená",J225,0)</f>
        <v>0</v>
      </c>
      <c r="BG225" s="178">
        <f>IF(N225="zákl. přenesená",J225,0)</f>
        <v>0</v>
      </c>
      <c r="BH225" s="178">
        <f>IF(N225="sníž. přenesená",J225,0)</f>
        <v>0</v>
      </c>
      <c r="BI225" s="178">
        <f>IF(N225="nulová",J225,0)</f>
        <v>0</v>
      </c>
      <c r="BJ225" s="18" t="s">
        <v>32</v>
      </c>
      <c r="BK225" s="178">
        <f>ROUND(I225*H225,2)</f>
        <v>0</v>
      </c>
      <c r="BL225" s="18" t="s">
        <v>133</v>
      </c>
      <c r="BM225" s="177" t="s">
        <v>328</v>
      </c>
    </row>
    <row r="226" spans="2:51" s="13" customFormat="1" ht="12">
      <c r="B226" s="179"/>
      <c r="D226" s="180" t="s">
        <v>240</v>
      </c>
      <c r="F226" s="182" t="s">
        <v>329</v>
      </c>
      <c r="H226" s="183">
        <v>878.185</v>
      </c>
      <c r="I226" s="184"/>
      <c r="L226" s="179"/>
      <c r="M226" s="185"/>
      <c r="N226" s="186"/>
      <c r="O226" s="186"/>
      <c r="P226" s="186"/>
      <c r="Q226" s="186"/>
      <c r="R226" s="186"/>
      <c r="S226" s="186"/>
      <c r="T226" s="187"/>
      <c r="AT226" s="181" t="s">
        <v>240</v>
      </c>
      <c r="AU226" s="181" t="s">
        <v>86</v>
      </c>
      <c r="AV226" s="13" t="s">
        <v>86</v>
      </c>
      <c r="AW226" s="13" t="s">
        <v>3</v>
      </c>
      <c r="AX226" s="13" t="s">
        <v>32</v>
      </c>
      <c r="AY226" s="181" t="s">
        <v>232</v>
      </c>
    </row>
    <row r="227" spans="1:65" s="2" customFormat="1" ht="16.5" customHeight="1">
      <c r="A227" s="33"/>
      <c r="B227" s="132"/>
      <c r="C227" s="166" t="s">
        <v>330</v>
      </c>
      <c r="D227" s="166" t="s">
        <v>234</v>
      </c>
      <c r="E227" s="167" t="s">
        <v>331</v>
      </c>
      <c r="F227" s="168" t="s">
        <v>332</v>
      </c>
      <c r="G227" s="169" t="s">
        <v>323</v>
      </c>
      <c r="H227" s="170">
        <v>125.455</v>
      </c>
      <c r="I227" s="171"/>
      <c r="J227" s="172">
        <f>ROUND(I227*H227,2)</f>
        <v>0</v>
      </c>
      <c r="K227" s="168" t="s">
        <v>1</v>
      </c>
      <c r="L227" s="34"/>
      <c r="M227" s="173" t="s">
        <v>1</v>
      </c>
      <c r="N227" s="174" t="s">
        <v>42</v>
      </c>
      <c r="O227" s="59"/>
      <c r="P227" s="175">
        <f>O227*H227</f>
        <v>0</v>
      </c>
      <c r="Q227" s="175">
        <v>0</v>
      </c>
      <c r="R227" s="175">
        <f>Q227*H227</f>
        <v>0</v>
      </c>
      <c r="S227" s="175">
        <v>0</v>
      </c>
      <c r="T227" s="176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7" t="s">
        <v>133</v>
      </c>
      <c r="AT227" s="177" t="s">
        <v>234</v>
      </c>
      <c r="AU227" s="177" t="s">
        <v>86</v>
      </c>
      <c r="AY227" s="18" t="s">
        <v>232</v>
      </c>
      <c r="BE227" s="178">
        <f>IF(N227="základní",J227,0)</f>
        <v>0</v>
      </c>
      <c r="BF227" s="178">
        <f>IF(N227="snížená",J227,0)</f>
        <v>0</v>
      </c>
      <c r="BG227" s="178">
        <f>IF(N227="zákl. přenesená",J227,0)</f>
        <v>0</v>
      </c>
      <c r="BH227" s="178">
        <f>IF(N227="sníž. přenesená",J227,0)</f>
        <v>0</v>
      </c>
      <c r="BI227" s="178">
        <f>IF(N227="nulová",J227,0)</f>
        <v>0</v>
      </c>
      <c r="BJ227" s="18" t="s">
        <v>32</v>
      </c>
      <c r="BK227" s="178">
        <f>ROUND(I227*H227,2)</f>
        <v>0</v>
      </c>
      <c r="BL227" s="18" t="s">
        <v>133</v>
      </c>
      <c r="BM227" s="177" t="s">
        <v>333</v>
      </c>
    </row>
    <row r="228" spans="1:65" s="2" customFormat="1" ht="21.75" customHeight="1">
      <c r="A228" s="33"/>
      <c r="B228" s="132"/>
      <c r="C228" s="166" t="s">
        <v>334</v>
      </c>
      <c r="D228" s="166" t="s">
        <v>234</v>
      </c>
      <c r="E228" s="167" t="s">
        <v>335</v>
      </c>
      <c r="F228" s="168" t="s">
        <v>336</v>
      </c>
      <c r="G228" s="169" t="s">
        <v>254</v>
      </c>
      <c r="H228" s="170">
        <v>60.833</v>
      </c>
      <c r="I228" s="171"/>
      <c r="J228" s="172">
        <f>ROUND(I228*H228,2)</f>
        <v>0</v>
      </c>
      <c r="K228" s="168" t="s">
        <v>238</v>
      </c>
      <c r="L228" s="34"/>
      <c r="M228" s="173" t="s">
        <v>1</v>
      </c>
      <c r="N228" s="174" t="s">
        <v>42</v>
      </c>
      <c r="O228" s="59"/>
      <c r="P228" s="175">
        <f>O228*H228</f>
        <v>0</v>
      </c>
      <c r="Q228" s="175">
        <v>0</v>
      </c>
      <c r="R228" s="175">
        <f>Q228*H228</f>
        <v>0</v>
      </c>
      <c r="S228" s="175">
        <v>0.63</v>
      </c>
      <c r="T228" s="176">
        <f>S228*H228</f>
        <v>38.32479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7" t="s">
        <v>133</v>
      </c>
      <c r="AT228" s="177" t="s">
        <v>234</v>
      </c>
      <c r="AU228" s="177" t="s">
        <v>86</v>
      </c>
      <c r="AY228" s="18" t="s">
        <v>232</v>
      </c>
      <c r="BE228" s="178">
        <f>IF(N228="základní",J228,0)</f>
        <v>0</v>
      </c>
      <c r="BF228" s="178">
        <f>IF(N228="snížená",J228,0)</f>
        <v>0</v>
      </c>
      <c r="BG228" s="178">
        <f>IF(N228="zákl. přenesená",J228,0)</f>
        <v>0</v>
      </c>
      <c r="BH228" s="178">
        <f>IF(N228="sníž. přenesená",J228,0)</f>
        <v>0</v>
      </c>
      <c r="BI228" s="178">
        <f>IF(N228="nulová",J228,0)</f>
        <v>0</v>
      </c>
      <c r="BJ228" s="18" t="s">
        <v>32</v>
      </c>
      <c r="BK228" s="178">
        <f>ROUND(I228*H228,2)</f>
        <v>0</v>
      </c>
      <c r="BL228" s="18" t="s">
        <v>133</v>
      </c>
      <c r="BM228" s="177" t="s">
        <v>337</v>
      </c>
    </row>
    <row r="229" spans="2:51" s="15" customFormat="1" ht="12">
      <c r="B229" s="196"/>
      <c r="D229" s="180" t="s">
        <v>240</v>
      </c>
      <c r="E229" s="197" t="s">
        <v>1</v>
      </c>
      <c r="F229" s="198" t="s">
        <v>338</v>
      </c>
      <c r="H229" s="197" t="s">
        <v>1</v>
      </c>
      <c r="I229" s="199"/>
      <c r="L229" s="196"/>
      <c r="M229" s="200"/>
      <c r="N229" s="201"/>
      <c r="O229" s="201"/>
      <c r="P229" s="201"/>
      <c r="Q229" s="201"/>
      <c r="R229" s="201"/>
      <c r="S229" s="201"/>
      <c r="T229" s="202"/>
      <c r="AT229" s="197" t="s">
        <v>240</v>
      </c>
      <c r="AU229" s="197" t="s">
        <v>86</v>
      </c>
      <c r="AV229" s="15" t="s">
        <v>32</v>
      </c>
      <c r="AW229" s="15" t="s">
        <v>31</v>
      </c>
      <c r="AX229" s="15" t="s">
        <v>77</v>
      </c>
      <c r="AY229" s="197" t="s">
        <v>232</v>
      </c>
    </row>
    <row r="230" spans="2:51" s="13" customFormat="1" ht="12">
      <c r="B230" s="179"/>
      <c r="D230" s="180" t="s">
        <v>240</v>
      </c>
      <c r="E230" s="181" t="s">
        <v>1</v>
      </c>
      <c r="F230" s="182" t="s">
        <v>339</v>
      </c>
      <c r="H230" s="183">
        <v>7.276</v>
      </c>
      <c r="I230" s="184"/>
      <c r="L230" s="179"/>
      <c r="M230" s="185"/>
      <c r="N230" s="186"/>
      <c r="O230" s="186"/>
      <c r="P230" s="186"/>
      <c r="Q230" s="186"/>
      <c r="R230" s="186"/>
      <c r="S230" s="186"/>
      <c r="T230" s="187"/>
      <c r="AT230" s="181" t="s">
        <v>240</v>
      </c>
      <c r="AU230" s="181" t="s">
        <v>86</v>
      </c>
      <c r="AV230" s="13" t="s">
        <v>86</v>
      </c>
      <c r="AW230" s="13" t="s">
        <v>31</v>
      </c>
      <c r="AX230" s="13" t="s">
        <v>77</v>
      </c>
      <c r="AY230" s="181" t="s">
        <v>232</v>
      </c>
    </row>
    <row r="231" spans="2:51" s="15" customFormat="1" ht="12">
      <c r="B231" s="196"/>
      <c r="D231" s="180" t="s">
        <v>240</v>
      </c>
      <c r="E231" s="197" t="s">
        <v>1</v>
      </c>
      <c r="F231" s="198" t="s">
        <v>302</v>
      </c>
      <c r="H231" s="197" t="s">
        <v>1</v>
      </c>
      <c r="I231" s="199"/>
      <c r="L231" s="196"/>
      <c r="M231" s="200"/>
      <c r="N231" s="201"/>
      <c r="O231" s="201"/>
      <c r="P231" s="201"/>
      <c r="Q231" s="201"/>
      <c r="R231" s="201"/>
      <c r="S231" s="201"/>
      <c r="T231" s="202"/>
      <c r="AT231" s="197" t="s">
        <v>240</v>
      </c>
      <c r="AU231" s="197" t="s">
        <v>86</v>
      </c>
      <c r="AV231" s="15" t="s">
        <v>32</v>
      </c>
      <c r="AW231" s="15" t="s">
        <v>31</v>
      </c>
      <c r="AX231" s="15" t="s">
        <v>77</v>
      </c>
      <c r="AY231" s="197" t="s">
        <v>232</v>
      </c>
    </row>
    <row r="232" spans="2:51" s="13" customFormat="1" ht="12">
      <c r="B232" s="179"/>
      <c r="D232" s="180" t="s">
        <v>240</v>
      </c>
      <c r="E232" s="181" t="s">
        <v>1</v>
      </c>
      <c r="F232" s="182" t="s">
        <v>340</v>
      </c>
      <c r="H232" s="183">
        <v>5.1</v>
      </c>
      <c r="I232" s="184"/>
      <c r="L232" s="179"/>
      <c r="M232" s="185"/>
      <c r="N232" s="186"/>
      <c r="O232" s="186"/>
      <c r="P232" s="186"/>
      <c r="Q232" s="186"/>
      <c r="R232" s="186"/>
      <c r="S232" s="186"/>
      <c r="T232" s="187"/>
      <c r="AT232" s="181" t="s">
        <v>240</v>
      </c>
      <c r="AU232" s="181" t="s">
        <v>86</v>
      </c>
      <c r="AV232" s="13" t="s">
        <v>86</v>
      </c>
      <c r="AW232" s="13" t="s">
        <v>31</v>
      </c>
      <c r="AX232" s="13" t="s">
        <v>77</v>
      </c>
      <c r="AY232" s="181" t="s">
        <v>232</v>
      </c>
    </row>
    <row r="233" spans="2:51" s="16" customFormat="1" ht="12">
      <c r="B233" s="203"/>
      <c r="D233" s="180" t="s">
        <v>240</v>
      </c>
      <c r="E233" s="204" t="s">
        <v>152</v>
      </c>
      <c r="F233" s="205" t="s">
        <v>260</v>
      </c>
      <c r="H233" s="206">
        <v>12.376</v>
      </c>
      <c r="I233" s="207"/>
      <c r="L233" s="203"/>
      <c r="M233" s="208"/>
      <c r="N233" s="209"/>
      <c r="O233" s="209"/>
      <c r="P233" s="209"/>
      <c r="Q233" s="209"/>
      <c r="R233" s="209"/>
      <c r="S233" s="209"/>
      <c r="T233" s="210"/>
      <c r="AT233" s="204" t="s">
        <v>240</v>
      </c>
      <c r="AU233" s="204" t="s">
        <v>86</v>
      </c>
      <c r="AV233" s="16" t="s">
        <v>247</v>
      </c>
      <c r="AW233" s="16" t="s">
        <v>31</v>
      </c>
      <c r="AX233" s="16" t="s">
        <v>77</v>
      </c>
      <c r="AY233" s="204" t="s">
        <v>232</v>
      </c>
    </row>
    <row r="234" spans="2:51" s="15" customFormat="1" ht="12">
      <c r="B234" s="196"/>
      <c r="D234" s="180" t="s">
        <v>240</v>
      </c>
      <c r="E234" s="197" t="s">
        <v>1</v>
      </c>
      <c r="F234" s="198" t="s">
        <v>341</v>
      </c>
      <c r="H234" s="197" t="s">
        <v>1</v>
      </c>
      <c r="I234" s="199"/>
      <c r="L234" s="196"/>
      <c r="M234" s="200"/>
      <c r="N234" s="201"/>
      <c r="O234" s="201"/>
      <c r="P234" s="201"/>
      <c r="Q234" s="201"/>
      <c r="R234" s="201"/>
      <c r="S234" s="201"/>
      <c r="T234" s="202"/>
      <c r="AT234" s="197" t="s">
        <v>240</v>
      </c>
      <c r="AU234" s="197" t="s">
        <v>86</v>
      </c>
      <c r="AV234" s="15" t="s">
        <v>32</v>
      </c>
      <c r="AW234" s="15" t="s">
        <v>31</v>
      </c>
      <c r="AX234" s="15" t="s">
        <v>77</v>
      </c>
      <c r="AY234" s="197" t="s">
        <v>232</v>
      </c>
    </row>
    <row r="235" spans="2:51" s="13" customFormat="1" ht="12">
      <c r="B235" s="179"/>
      <c r="D235" s="180" t="s">
        <v>240</v>
      </c>
      <c r="E235" s="181" t="s">
        <v>1</v>
      </c>
      <c r="F235" s="182" t="s">
        <v>342</v>
      </c>
      <c r="H235" s="183">
        <v>44.047</v>
      </c>
      <c r="I235" s="184"/>
      <c r="L235" s="179"/>
      <c r="M235" s="185"/>
      <c r="N235" s="186"/>
      <c r="O235" s="186"/>
      <c r="P235" s="186"/>
      <c r="Q235" s="186"/>
      <c r="R235" s="186"/>
      <c r="S235" s="186"/>
      <c r="T235" s="187"/>
      <c r="AT235" s="181" t="s">
        <v>240</v>
      </c>
      <c r="AU235" s="181" t="s">
        <v>86</v>
      </c>
      <c r="AV235" s="13" t="s">
        <v>86</v>
      </c>
      <c r="AW235" s="13" t="s">
        <v>31</v>
      </c>
      <c r="AX235" s="13" t="s">
        <v>77</v>
      </c>
      <c r="AY235" s="181" t="s">
        <v>232</v>
      </c>
    </row>
    <row r="236" spans="2:51" s="13" customFormat="1" ht="12">
      <c r="B236" s="179"/>
      <c r="D236" s="180" t="s">
        <v>240</v>
      </c>
      <c r="E236" s="181" t="s">
        <v>1</v>
      </c>
      <c r="F236" s="182" t="s">
        <v>343</v>
      </c>
      <c r="H236" s="183">
        <v>4.41</v>
      </c>
      <c r="I236" s="184"/>
      <c r="L236" s="179"/>
      <c r="M236" s="185"/>
      <c r="N236" s="186"/>
      <c r="O236" s="186"/>
      <c r="P236" s="186"/>
      <c r="Q236" s="186"/>
      <c r="R236" s="186"/>
      <c r="S236" s="186"/>
      <c r="T236" s="187"/>
      <c r="AT236" s="181" t="s">
        <v>240</v>
      </c>
      <c r="AU236" s="181" t="s">
        <v>86</v>
      </c>
      <c r="AV236" s="13" t="s">
        <v>86</v>
      </c>
      <c r="AW236" s="13" t="s">
        <v>31</v>
      </c>
      <c r="AX236" s="13" t="s">
        <v>77</v>
      </c>
      <c r="AY236" s="181" t="s">
        <v>232</v>
      </c>
    </row>
    <row r="237" spans="2:51" s="16" customFormat="1" ht="12">
      <c r="B237" s="203"/>
      <c r="D237" s="180" t="s">
        <v>240</v>
      </c>
      <c r="E237" s="204" t="s">
        <v>166</v>
      </c>
      <c r="F237" s="205" t="s">
        <v>260</v>
      </c>
      <c r="H237" s="206">
        <v>48.457</v>
      </c>
      <c r="I237" s="207"/>
      <c r="L237" s="203"/>
      <c r="M237" s="208"/>
      <c r="N237" s="209"/>
      <c r="O237" s="209"/>
      <c r="P237" s="209"/>
      <c r="Q237" s="209"/>
      <c r="R237" s="209"/>
      <c r="S237" s="209"/>
      <c r="T237" s="210"/>
      <c r="AT237" s="204" t="s">
        <v>240</v>
      </c>
      <c r="AU237" s="204" t="s">
        <v>86</v>
      </c>
      <c r="AV237" s="16" t="s">
        <v>247</v>
      </c>
      <c r="AW237" s="16" t="s">
        <v>31</v>
      </c>
      <c r="AX237" s="16" t="s">
        <v>77</v>
      </c>
      <c r="AY237" s="204" t="s">
        <v>232</v>
      </c>
    </row>
    <row r="238" spans="2:51" s="14" customFormat="1" ht="12">
      <c r="B238" s="188"/>
      <c r="D238" s="180" t="s">
        <v>240</v>
      </c>
      <c r="E238" s="189" t="s">
        <v>1</v>
      </c>
      <c r="F238" s="190" t="s">
        <v>242</v>
      </c>
      <c r="H238" s="191">
        <v>60.833</v>
      </c>
      <c r="I238" s="192"/>
      <c r="L238" s="188"/>
      <c r="M238" s="193"/>
      <c r="N238" s="194"/>
      <c r="O238" s="194"/>
      <c r="P238" s="194"/>
      <c r="Q238" s="194"/>
      <c r="R238" s="194"/>
      <c r="S238" s="194"/>
      <c r="T238" s="195"/>
      <c r="AT238" s="189" t="s">
        <v>240</v>
      </c>
      <c r="AU238" s="189" t="s">
        <v>86</v>
      </c>
      <c r="AV238" s="14" t="s">
        <v>133</v>
      </c>
      <c r="AW238" s="14" t="s">
        <v>31</v>
      </c>
      <c r="AX238" s="14" t="s">
        <v>32</v>
      </c>
      <c r="AY238" s="189" t="s">
        <v>232</v>
      </c>
    </row>
    <row r="239" spans="1:65" s="2" customFormat="1" ht="16.5" customHeight="1">
      <c r="A239" s="33"/>
      <c r="B239" s="132"/>
      <c r="C239" s="166" t="s">
        <v>344</v>
      </c>
      <c r="D239" s="166" t="s">
        <v>234</v>
      </c>
      <c r="E239" s="167" t="s">
        <v>345</v>
      </c>
      <c r="F239" s="168" t="s">
        <v>346</v>
      </c>
      <c r="G239" s="169" t="s">
        <v>237</v>
      </c>
      <c r="H239" s="170">
        <v>85.82</v>
      </c>
      <c r="I239" s="171"/>
      <c r="J239" s="172">
        <f>ROUND(I239*H239,2)</f>
        <v>0</v>
      </c>
      <c r="K239" s="168" t="s">
        <v>238</v>
      </c>
      <c r="L239" s="34"/>
      <c r="M239" s="173" t="s">
        <v>1</v>
      </c>
      <c r="N239" s="174" t="s">
        <v>42</v>
      </c>
      <c r="O239" s="59"/>
      <c r="P239" s="175">
        <f>O239*H239</f>
        <v>0</v>
      </c>
      <c r="Q239" s="175">
        <v>8E-05</v>
      </c>
      <c r="R239" s="175">
        <f>Q239*H239</f>
        <v>0.0068656</v>
      </c>
      <c r="S239" s="175">
        <v>0</v>
      </c>
      <c r="T239" s="176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77" t="s">
        <v>133</v>
      </c>
      <c r="AT239" s="177" t="s">
        <v>234</v>
      </c>
      <c r="AU239" s="177" t="s">
        <v>86</v>
      </c>
      <c r="AY239" s="18" t="s">
        <v>232</v>
      </c>
      <c r="BE239" s="178">
        <f>IF(N239="základní",J239,0)</f>
        <v>0</v>
      </c>
      <c r="BF239" s="178">
        <f>IF(N239="snížená",J239,0)</f>
        <v>0</v>
      </c>
      <c r="BG239" s="178">
        <f>IF(N239="zákl. přenesená",J239,0)</f>
        <v>0</v>
      </c>
      <c r="BH239" s="178">
        <f>IF(N239="sníž. přenesená",J239,0)</f>
        <v>0</v>
      </c>
      <c r="BI239" s="178">
        <f>IF(N239="nulová",J239,0)</f>
        <v>0</v>
      </c>
      <c r="BJ239" s="18" t="s">
        <v>32</v>
      </c>
      <c r="BK239" s="178">
        <f>ROUND(I239*H239,2)</f>
        <v>0</v>
      </c>
      <c r="BL239" s="18" t="s">
        <v>133</v>
      </c>
      <c r="BM239" s="177" t="s">
        <v>347</v>
      </c>
    </row>
    <row r="240" spans="2:51" s="13" customFormat="1" ht="12">
      <c r="B240" s="179"/>
      <c r="D240" s="180" t="s">
        <v>240</v>
      </c>
      <c r="E240" s="181" t="s">
        <v>1</v>
      </c>
      <c r="F240" s="182" t="s">
        <v>348</v>
      </c>
      <c r="H240" s="183">
        <v>23.86</v>
      </c>
      <c r="I240" s="184"/>
      <c r="L240" s="179"/>
      <c r="M240" s="185"/>
      <c r="N240" s="186"/>
      <c r="O240" s="186"/>
      <c r="P240" s="186"/>
      <c r="Q240" s="186"/>
      <c r="R240" s="186"/>
      <c r="S240" s="186"/>
      <c r="T240" s="187"/>
      <c r="AT240" s="181" t="s">
        <v>240</v>
      </c>
      <c r="AU240" s="181" t="s">
        <v>86</v>
      </c>
      <c r="AV240" s="13" t="s">
        <v>86</v>
      </c>
      <c r="AW240" s="13" t="s">
        <v>31</v>
      </c>
      <c r="AX240" s="13" t="s">
        <v>77</v>
      </c>
      <c r="AY240" s="181" t="s">
        <v>232</v>
      </c>
    </row>
    <row r="241" spans="2:51" s="16" customFormat="1" ht="12">
      <c r="B241" s="203"/>
      <c r="D241" s="180" t="s">
        <v>240</v>
      </c>
      <c r="E241" s="204" t="s">
        <v>1</v>
      </c>
      <c r="F241" s="205" t="s">
        <v>260</v>
      </c>
      <c r="H241" s="206">
        <v>23.86</v>
      </c>
      <c r="I241" s="207"/>
      <c r="L241" s="203"/>
      <c r="M241" s="208"/>
      <c r="N241" s="209"/>
      <c r="O241" s="209"/>
      <c r="P241" s="209"/>
      <c r="Q241" s="209"/>
      <c r="R241" s="209"/>
      <c r="S241" s="209"/>
      <c r="T241" s="210"/>
      <c r="AT241" s="204" t="s">
        <v>240</v>
      </c>
      <c r="AU241" s="204" t="s">
        <v>86</v>
      </c>
      <c r="AV241" s="16" t="s">
        <v>247</v>
      </c>
      <c r="AW241" s="16" t="s">
        <v>31</v>
      </c>
      <c r="AX241" s="16" t="s">
        <v>77</v>
      </c>
      <c r="AY241" s="204" t="s">
        <v>232</v>
      </c>
    </row>
    <row r="242" spans="2:51" s="15" customFormat="1" ht="12">
      <c r="B242" s="196"/>
      <c r="D242" s="180" t="s">
        <v>240</v>
      </c>
      <c r="E242" s="197" t="s">
        <v>1</v>
      </c>
      <c r="F242" s="198" t="s">
        <v>276</v>
      </c>
      <c r="H242" s="197" t="s">
        <v>1</v>
      </c>
      <c r="I242" s="199"/>
      <c r="L242" s="196"/>
      <c r="M242" s="200"/>
      <c r="N242" s="201"/>
      <c r="O242" s="201"/>
      <c r="P242" s="201"/>
      <c r="Q242" s="201"/>
      <c r="R242" s="201"/>
      <c r="S242" s="201"/>
      <c r="T242" s="202"/>
      <c r="AT242" s="197" t="s">
        <v>240</v>
      </c>
      <c r="AU242" s="197" t="s">
        <v>86</v>
      </c>
      <c r="AV242" s="15" t="s">
        <v>32</v>
      </c>
      <c r="AW242" s="15" t="s">
        <v>31</v>
      </c>
      <c r="AX242" s="15" t="s">
        <v>77</v>
      </c>
      <c r="AY242" s="197" t="s">
        <v>232</v>
      </c>
    </row>
    <row r="243" spans="2:51" s="13" customFormat="1" ht="12">
      <c r="B243" s="179"/>
      <c r="D243" s="180" t="s">
        <v>240</v>
      </c>
      <c r="E243" s="181" t="s">
        <v>1</v>
      </c>
      <c r="F243" s="182" t="s">
        <v>349</v>
      </c>
      <c r="H243" s="183">
        <v>53.56</v>
      </c>
      <c r="I243" s="184"/>
      <c r="L243" s="179"/>
      <c r="M243" s="185"/>
      <c r="N243" s="186"/>
      <c r="O243" s="186"/>
      <c r="P243" s="186"/>
      <c r="Q243" s="186"/>
      <c r="R243" s="186"/>
      <c r="S243" s="186"/>
      <c r="T243" s="187"/>
      <c r="AT243" s="181" t="s">
        <v>240</v>
      </c>
      <c r="AU243" s="181" t="s">
        <v>86</v>
      </c>
      <c r="AV243" s="13" t="s">
        <v>86</v>
      </c>
      <c r="AW243" s="13" t="s">
        <v>31</v>
      </c>
      <c r="AX243" s="13" t="s">
        <v>77</v>
      </c>
      <c r="AY243" s="181" t="s">
        <v>232</v>
      </c>
    </row>
    <row r="244" spans="2:51" s="13" customFormat="1" ht="12">
      <c r="B244" s="179"/>
      <c r="D244" s="180" t="s">
        <v>240</v>
      </c>
      <c r="E244" s="181" t="s">
        <v>1</v>
      </c>
      <c r="F244" s="182" t="s">
        <v>350</v>
      </c>
      <c r="H244" s="183">
        <v>8.4</v>
      </c>
      <c r="I244" s="184"/>
      <c r="L244" s="179"/>
      <c r="M244" s="185"/>
      <c r="N244" s="186"/>
      <c r="O244" s="186"/>
      <c r="P244" s="186"/>
      <c r="Q244" s="186"/>
      <c r="R244" s="186"/>
      <c r="S244" s="186"/>
      <c r="T244" s="187"/>
      <c r="AT244" s="181" t="s">
        <v>240</v>
      </c>
      <c r="AU244" s="181" t="s">
        <v>86</v>
      </c>
      <c r="AV244" s="13" t="s">
        <v>86</v>
      </c>
      <c r="AW244" s="13" t="s">
        <v>31</v>
      </c>
      <c r="AX244" s="13" t="s">
        <v>77</v>
      </c>
      <c r="AY244" s="181" t="s">
        <v>232</v>
      </c>
    </row>
    <row r="245" spans="2:51" s="16" customFormat="1" ht="12">
      <c r="B245" s="203"/>
      <c r="D245" s="180" t="s">
        <v>240</v>
      </c>
      <c r="E245" s="204" t="s">
        <v>1</v>
      </c>
      <c r="F245" s="205" t="s">
        <v>260</v>
      </c>
      <c r="H245" s="206">
        <v>61.96</v>
      </c>
      <c r="I245" s="207"/>
      <c r="L245" s="203"/>
      <c r="M245" s="208"/>
      <c r="N245" s="209"/>
      <c r="O245" s="209"/>
      <c r="P245" s="209"/>
      <c r="Q245" s="209"/>
      <c r="R245" s="209"/>
      <c r="S245" s="209"/>
      <c r="T245" s="210"/>
      <c r="AT245" s="204" t="s">
        <v>240</v>
      </c>
      <c r="AU245" s="204" t="s">
        <v>86</v>
      </c>
      <c r="AV245" s="16" t="s">
        <v>247</v>
      </c>
      <c r="AW245" s="16" t="s">
        <v>31</v>
      </c>
      <c r="AX245" s="16" t="s">
        <v>77</v>
      </c>
      <c r="AY245" s="204" t="s">
        <v>232</v>
      </c>
    </row>
    <row r="246" spans="2:51" s="14" customFormat="1" ht="12">
      <c r="B246" s="188"/>
      <c r="D246" s="180" t="s">
        <v>240</v>
      </c>
      <c r="E246" s="189" t="s">
        <v>1</v>
      </c>
      <c r="F246" s="190" t="s">
        <v>242</v>
      </c>
      <c r="H246" s="191">
        <v>85.82</v>
      </c>
      <c r="I246" s="192"/>
      <c r="L246" s="188"/>
      <c r="M246" s="193"/>
      <c r="N246" s="194"/>
      <c r="O246" s="194"/>
      <c r="P246" s="194"/>
      <c r="Q246" s="194"/>
      <c r="R246" s="194"/>
      <c r="S246" s="194"/>
      <c r="T246" s="195"/>
      <c r="AT246" s="189" t="s">
        <v>240</v>
      </c>
      <c r="AU246" s="189" t="s">
        <v>86</v>
      </c>
      <c r="AV246" s="14" t="s">
        <v>133</v>
      </c>
      <c r="AW246" s="14" t="s">
        <v>31</v>
      </c>
      <c r="AX246" s="14" t="s">
        <v>32</v>
      </c>
      <c r="AY246" s="189" t="s">
        <v>232</v>
      </c>
    </row>
    <row r="247" spans="1:65" s="2" customFormat="1" ht="16.5" customHeight="1">
      <c r="A247" s="33"/>
      <c r="B247" s="132"/>
      <c r="C247" s="166" t="s">
        <v>351</v>
      </c>
      <c r="D247" s="166" t="s">
        <v>234</v>
      </c>
      <c r="E247" s="167" t="s">
        <v>352</v>
      </c>
      <c r="F247" s="168" t="s">
        <v>353</v>
      </c>
      <c r="G247" s="169" t="s">
        <v>323</v>
      </c>
      <c r="H247" s="170">
        <v>38.325</v>
      </c>
      <c r="I247" s="171"/>
      <c r="J247" s="172">
        <f>ROUND(I247*H247,2)</f>
        <v>0</v>
      </c>
      <c r="K247" s="168" t="s">
        <v>238</v>
      </c>
      <c r="L247" s="34"/>
      <c r="M247" s="173" t="s">
        <v>1</v>
      </c>
      <c r="N247" s="174" t="s">
        <v>42</v>
      </c>
      <c r="O247" s="59"/>
      <c r="P247" s="175">
        <f>O247*H247</f>
        <v>0</v>
      </c>
      <c r="Q247" s="175">
        <v>0</v>
      </c>
      <c r="R247" s="175">
        <f>Q247*H247</f>
        <v>0</v>
      </c>
      <c r="S247" s="175">
        <v>0</v>
      </c>
      <c r="T247" s="176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7" t="s">
        <v>133</v>
      </c>
      <c r="AT247" s="177" t="s">
        <v>234</v>
      </c>
      <c r="AU247" s="177" t="s">
        <v>86</v>
      </c>
      <c r="AY247" s="18" t="s">
        <v>232</v>
      </c>
      <c r="BE247" s="178">
        <f>IF(N247="základní",J247,0)</f>
        <v>0</v>
      </c>
      <c r="BF247" s="178">
        <f>IF(N247="snížená",J247,0)</f>
        <v>0</v>
      </c>
      <c r="BG247" s="178">
        <f>IF(N247="zákl. přenesená",J247,0)</f>
        <v>0</v>
      </c>
      <c r="BH247" s="178">
        <f>IF(N247="sníž. přenesená",J247,0)</f>
        <v>0</v>
      </c>
      <c r="BI247" s="178">
        <f>IF(N247="nulová",J247,0)</f>
        <v>0</v>
      </c>
      <c r="BJ247" s="18" t="s">
        <v>32</v>
      </c>
      <c r="BK247" s="178">
        <f>ROUND(I247*H247,2)</f>
        <v>0</v>
      </c>
      <c r="BL247" s="18" t="s">
        <v>133</v>
      </c>
      <c r="BM247" s="177" t="s">
        <v>354</v>
      </c>
    </row>
    <row r="248" spans="1:65" s="2" customFormat="1" ht="16.5" customHeight="1">
      <c r="A248" s="33"/>
      <c r="B248" s="132"/>
      <c r="C248" s="166" t="s">
        <v>355</v>
      </c>
      <c r="D248" s="166" t="s">
        <v>234</v>
      </c>
      <c r="E248" s="167" t="s">
        <v>356</v>
      </c>
      <c r="F248" s="168" t="s">
        <v>357</v>
      </c>
      <c r="G248" s="169" t="s">
        <v>323</v>
      </c>
      <c r="H248" s="170">
        <v>268.275</v>
      </c>
      <c r="I248" s="171"/>
      <c r="J248" s="172">
        <f>ROUND(I248*H248,2)</f>
        <v>0</v>
      </c>
      <c r="K248" s="168" t="s">
        <v>238</v>
      </c>
      <c r="L248" s="34"/>
      <c r="M248" s="173" t="s">
        <v>1</v>
      </c>
      <c r="N248" s="174" t="s">
        <v>42</v>
      </c>
      <c r="O248" s="59"/>
      <c r="P248" s="175">
        <f>O248*H248</f>
        <v>0</v>
      </c>
      <c r="Q248" s="175">
        <v>0</v>
      </c>
      <c r="R248" s="175">
        <f>Q248*H248</f>
        <v>0</v>
      </c>
      <c r="S248" s="175">
        <v>0</v>
      </c>
      <c r="T248" s="176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77" t="s">
        <v>133</v>
      </c>
      <c r="AT248" s="177" t="s">
        <v>234</v>
      </c>
      <c r="AU248" s="177" t="s">
        <v>86</v>
      </c>
      <c r="AY248" s="18" t="s">
        <v>232</v>
      </c>
      <c r="BE248" s="178">
        <f>IF(N248="základní",J248,0)</f>
        <v>0</v>
      </c>
      <c r="BF248" s="178">
        <f>IF(N248="snížená",J248,0)</f>
        <v>0</v>
      </c>
      <c r="BG248" s="178">
        <f>IF(N248="zákl. přenesená",J248,0)</f>
        <v>0</v>
      </c>
      <c r="BH248" s="178">
        <f>IF(N248="sníž. přenesená",J248,0)</f>
        <v>0</v>
      </c>
      <c r="BI248" s="178">
        <f>IF(N248="nulová",J248,0)</f>
        <v>0</v>
      </c>
      <c r="BJ248" s="18" t="s">
        <v>32</v>
      </c>
      <c r="BK248" s="178">
        <f>ROUND(I248*H248,2)</f>
        <v>0</v>
      </c>
      <c r="BL248" s="18" t="s">
        <v>133</v>
      </c>
      <c r="BM248" s="177" t="s">
        <v>358</v>
      </c>
    </row>
    <row r="249" spans="2:51" s="13" customFormat="1" ht="12">
      <c r="B249" s="179"/>
      <c r="D249" s="180" t="s">
        <v>240</v>
      </c>
      <c r="F249" s="182" t="s">
        <v>359</v>
      </c>
      <c r="H249" s="183">
        <v>268.275</v>
      </c>
      <c r="I249" s="184"/>
      <c r="L249" s="179"/>
      <c r="M249" s="185"/>
      <c r="N249" s="186"/>
      <c r="O249" s="186"/>
      <c r="P249" s="186"/>
      <c r="Q249" s="186"/>
      <c r="R249" s="186"/>
      <c r="S249" s="186"/>
      <c r="T249" s="187"/>
      <c r="AT249" s="181" t="s">
        <v>240</v>
      </c>
      <c r="AU249" s="181" t="s">
        <v>86</v>
      </c>
      <c r="AV249" s="13" t="s">
        <v>86</v>
      </c>
      <c r="AW249" s="13" t="s">
        <v>3</v>
      </c>
      <c r="AX249" s="13" t="s">
        <v>32</v>
      </c>
      <c r="AY249" s="181" t="s">
        <v>232</v>
      </c>
    </row>
    <row r="250" spans="1:65" s="2" customFormat="1" ht="16.5" customHeight="1">
      <c r="A250" s="33"/>
      <c r="B250" s="132"/>
      <c r="C250" s="166" t="s">
        <v>360</v>
      </c>
      <c r="D250" s="166" t="s">
        <v>234</v>
      </c>
      <c r="E250" s="167" t="s">
        <v>361</v>
      </c>
      <c r="F250" s="168" t="s">
        <v>332</v>
      </c>
      <c r="G250" s="169" t="s">
        <v>323</v>
      </c>
      <c r="H250" s="170">
        <v>38.325</v>
      </c>
      <c r="I250" s="171"/>
      <c r="J250" s="172">
        <f>ROUND(I250*H250,2)</f>
        <v>0</v>
      </c>
      <c r="K250" s="168" t="s">
        <v>1</v>
      </c>
      <c r="L250" s="34"/>
      <c r="M250" s="173" t="s">
        <v>1</v>
      </c>
      <c r="N250" s="174" t="s">
        <v>42</v>
      </c>
      <c r="O250" s="59"/>
      <c r="P250" s="175">
        <f>O250*H250</f>
        <v>0</v>
      </c>
      <c r="Q250" s="175">
        <v>0</v>
      </c>
      <c r="R250" s="175">
        <f>Q250*H250</f>
        <v>0</v>
      </c>
      <c r="S250" s="175">
        <v>0</v>
      </c>
      <c r="T250" s="176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77" t="s">
        <v>133</v>
      </c>
      <c r="AT250" s="177" t="s">
        <v>234</v>
      </c>
      <c r="AU250" s="177" t="s">
        <v>86</v>
      </c>
      <c r="AY250" s="18" t="s">
        <v>232</v>
      </c>
      <c r="BE250" s="178">
        <f>IF(N250="základní",J250,0)</f>
        <v>0</v>
      </c>
      <c r="BF250" s="178">
        <f>IF(N250="snížená",J250,0)</f>
        <v>0</v>
      </c>
      <c r="BG250" s="178">
        <f>IF(N250="zákl. přenesená",J250,0)</f>
        <v>0</v>
      </c>
      <c r="BH250" s="178">
        <f>IF(N250="sníž. přenesená",J250,0)</f>
        <v>0</v>
      </c>
      <c r="BI250" s="178">
        <f>IF(N250="nulová",J250,0)</f>
        <v>0</v>
      </c>
      <c r="BJ250" s="18" t="s">
        <v>32</v>
      </c>
      <c r="BK250" s="178">
        <f>ROUND(I250*H250,2)</f>
        <v>0</v>
      </c>
      <c r="BL250" s="18" t="s">
        <v>133</v>
      </c>
      <c r="BM250" s="177" t="s">
        <v>362</v>
      </c>
    </row>
    <row r="251" spans="1:65" s="2" customFormat="1" ht="16.5" customHeight="1">
      <c r="A251" s="33"/>
      <c r="B251" s="132"/>
      <c r="C251" s="166" t="s">
        <v>363</v>
      </c>
      <c r="D251" s="166" t="s">
        <v>234</v>
      </c>
      <c r="E251" s="167" t="s">
        <v>364</v>
      </c>
      <c r="F251" s="168" t="s">
        <v>365</v>
      </c>
      <c r="G251" s="169" t="s">
        <v>254</v>
      </c>
      <c r="H251" s="170">
        <v>49</v>
      </c>
      <c r="I251" s="171"/>
      <c r="J251" s="172">
        <f>ROUND(I251*H251,2)</f>
        <v>0</v>
      </c>
      <c r="K251" s="168" t="s">
        <v>238</v>
      </c>
      <c r="L251" s="34"/>
      <c r="M251" s="173" t="s">
        <v>1</v>
      </c>
      <c r="N251" s="174" t="s">
        <v>42</v>
      </c>
      <c r="O251" s="59"/>
      <c r="P251" s="175">
        <f>O251*H251</f>
        <v>0</v>
      </c>
      <c r="Q251" s="175">
        <v>0</v>
      </c>
      <c r="R251" s="175">
        <f>Q251*H251</f>
        <v>0</v>
      </c>
      <c r="S251" s="175">
        <v>0.098</v>
      </c>
      <c r="T251" s="176">
        <f>S251*H251</f>
        <v>4.8020000000000005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77" t="s">
        <v>133</v>
      </c>
      <c r="AT251" s="177" t="s">
        <v>234</v>
      </c>
      <c r="AU251" s="177" t="s">
        <v>86</v>
      </c>
      <c r="AY251" s="18" t="s">
        <v>232</v>
      </c>
      <c r="BE251" s="178">
        <f>IF(N251="základní",J251,0)</f>
        <v>0</v>
      </c>
      <c r="BF251" s="178">
        <f>IF(N251="snížená",J251,0)</f>
        <v>0</v>
      </c>
      <c r="BG251" s="178">
        <f>IF(N251="zákl. přenesená",J251,0)</f>
        <v>0</v>
      </c>
      <c r="BH251" s="178">
        <f>IF(N251="sníž. přenesená",J251,0)</f>
        <v>0</v>
      </c>
      <c r="BI251" s="178">
        <f>IF(N251="nulová",J251,0)</f>
        <v>0</v>
      </c>
      <c r="BJ251" s="18" t="s">
        <v>32</v>
      </c>
      <c r="BK251" s="178">
        <f>ROUND(I251*H251,2)</f>
        <v>0</v>
      </c>
      <c r="BL251" s="18" t="s">
        <v>133</v>
      </c>
      <c r="BM251" s="177" t="s">
        <v>366</v>
      </c>
    </row>
    <row r="252" spans="2:51" s="15" customFormat="1" ht="12">
      <c r="B252" s="196"/>
      <c r="D252" s="180" t="s">
        <v>240</v>
      </c>
      <c r="E252" s="197" t="s">
        <v>1</v>
      </c>
      <c r="F252" s="198" t="s">
        <v>367</v>
      </c>
      <c r="H252" s="197" t="s">
        <v>1</v>
      </c>
      <c r="I252" s="199"/>
      <c r="L252" s="196"/>
      <c r="M252" s="200"/>
      <c r="N252" s="201"/>
      <c r="O252" s="201"/>
      <c r="P252" s="201"/>
      <c r="Q252" s="201"/>
      <c r="R252" s="201"/>
      <c r="S252" s="201"/>
      <c r="T252" s="202"/>
      <c r="AT252" s="197" t="s">
        <v>240</v>
      </c>
      <c r="AU252" s="197" t="s">
        <v>86</v>
      </c>
      <c r="AV252" s="15" t="s">
        <v>32</v>
      </c>
      <c r="AW252" s="15" t="s">
        <v>31</v>
      </c>
      <c r="AX252" s="15" t="s">
        <v>77</v>
      </c>
      <c r="AY252" s="197" t="s">
        <v>232</v>
      </c>
    </row>
    <row r="253" spans="2:51" s="15" customFormat="1" ht="12">
      <c r="B253" s="196"/>
      <c r="D253" s="180" t="s">
        <v>240</v>
      </c>
      <c r="E253" s="197" t="s">
        <v>1</v>
      </c>
      <c r="F253" s="198" t="s">
        <v>368</v>
      </c>
      <c r="H253" s="197" t="s">
        <v>1</v>
      </c>
      <c r="I253" s="199"/>
      <c r="L253" s="196"/>
      <c r="M253" s="200"/>
      <c r="N253" s="201"/>
      <c r="O253" s="201"/>
      <c r="P253" s="201"/>
      <c r="Q253" s="201"/>
      <c r="R253" s="201"/>
      <c r="S253" s="201"/>
      <c r="T253" s="202"/>
      <c r="AT253" s="197" t="s">
        <v>240</v>
      </c>
      <c r="AU253" s="197" t="s">
        <v>86</v>
      </c>
      <c r="AV253" s="15" t="s">
        <v>32</v>
      </c>
      <c r="AW253" s="15" t="s">
        <v>31</v>
      </c>
      <c r="AX253" s="15" t="s">
        <v>77</v>
      </c>
      <c r="AY253" s="197" t="s">
        <v>232</v>
      </c>
    </row>
    <row r="254" spans="2:51" s="13" customFormat="1" ht="12">
      <c r="B254" s="179"/>
      <c r="D254" s="180" t="s">
        <v>240</v>
      </c>
      <c r="E254" s="181" t="s">
        <v>1</v>
      </c>
      <c r="F254" s="182" t="s">
        <v>369</v>
      </c>
      <c r="H254" s="183">
        <v>4.708</v>
      </c>
      <c r="I254" s="184"/>
      <c r="L254" s="179"/>
      <c r="M254" s="185"/>
      <c r="N254" s="186"/>
      <c r="O254" s="186"/>
      <c r="P254" s="186"/>
      <c r="Q254" s="186"/>
      <c r="R254" s="186"/>
      <c r="S254" s="186"/>
      <c r="T254" s="187"/>
      <c r="AT254" s="181" t="s">
        <v>240</v>
      </c>
      <c r="AU254" s="181" t="s">
        <v>86</v>
      </c>
      <c r="AV254" s="13" t="s">
        <v>86</v>
      </c>
      <c r="AW254" s="13" t="s">
        <v>31</v>
      </c>
      <c r="AX254" s="13" t="s">
        <v>77</v>
      </c>
      <c r="AY254" s="181" t="s">
        <v>232</v>
      </c>
    </row>
    <row r="255" spans="2:51" s="13" customFormat="1" ht="12">
      <c r="B255" s="179"/>
      <c r="D255" s="180" t="s">
        <v>240</v>
      </c>
      <c r="E255" s="181" t="s">
        <v>1</v>
      </c>
      <c r="F255" s="182" t="s">
        <v>370</v>
      </c>
      <c r="H255" s="183">
        <v>3.3</v>
      </c>
      <c r="I255" s="184"/>
      <c r="L255" s="179"/>
      <c r="M255" s="185"/>
      <c r="N255" s="186"/>
      <c r="O255" s="186"/>
      <c r="P255" s="186"/>
      <c r="Q255" s="186"/>
      <c r="R255" s="186"/>
      <c r="S255" s="186"/>
      <c r="T255" s="187"/>
      <c r="AT255" s="181" t="s">
        <v>240</v>
      </c>
      <c r="AU255" s="181" t="s">
        <v>86</v>
      </c>
      <c r="AV255" s="13" t="s">
        <v>86</v>
      </c>
      <c r="AW255" s="13" t="s">
        <v>31</v>
      </c>
      <c r="AX255" s="13" t="s">
        <v>77</v>
      </c>
      <c r="AY255" s="181" t="s">
        <v>232</v>
      </c>
    </row>
    <row r="256" spans="2:51" s="16" customFormat="1" ht="12">
      <c r="B256" s="203"/>
      <c r="D256" s="180" t="s">
        <v>240</v>
      </c>
      <c r="E256" s="204" t="s">
        <v>146</v>
      </c>
      <c r="F256" s="205" t="s">
        <v>260</v>
      </c>
      <c r="H256" s="206">
        <v>8.008</v>
      </c>
      <c r="I256" s="207"/>
      <c r="L256" s="203"/>
      <c r="M256" s="208"/>
      <c r="N256" s="209"/>
      <c r="O256" s="209"/>
      <c r="P256" s="209"/>
      <c r="Q256" s="209"/>
      <c r="R256" s="209"/>
      <c r="S256" s="209"/>
      <c r="T256" s="210"/>
      <c r="AT256" s="204" t="s">
        <v>240</v>
      </c>
      <c r="AU256" s="204" t="s">
        <v>86</v>
      </c>
      <c r="AV256" s="16" t="s">
        <v>247</v>
      </c>
      <c r="AW256" s="16" t="s">
        <v>31</v>
      </c>
      <c r="AX256" s="16" t="s">
        <v>77</v>
      </c>
      <c r="AY256" s="204" t="s">
        <v>232</v>
      </c>
    </row>
    <row r="257" spans="2:51" s="13" customFormat="1" ht="12">
      <c r="B257" s="179"/>
      <c r="D257" s="180" t="s">
        <v>240</v>
      </c>
      <c r="E257" s="181" t="s">
        <v>1</v>
      </c>
      <c r="F257" s="182" t="s">
        <v>371</v>
      </c>
      <c r="H257" s="183">
        <v>2.25</v>
      </c>
      <c r="I257" s="184"/>
      <c r="L257" s="179"/>
      <c r="M257" s="185"/>
      <c r="N257" s="186"/>
      <c r="O257" s="186"/>
      <c r="P257" s="186"/>
      <c r="Q257" s="186"/>
      <c r="R257" s="186"/>
      <c r="S257" s="186"/>
      <c r="T257" s="187"/>
      <c r="AT257" s="181" t="s">
        <v>240</v>
      </c>
      <c r="AU257" s="181" t="s">
        <v>86</v>
      </c>
      <c r="AV257" s="13" t="s">
        <v>86</v>
      </c>
      <c r="AW257" s="13" t="s">
        <v>31</v>
      </c>
      <c r="AX257" s="13" t="s">
        <v>77</v>
      </c>
      <c r="AY257" s="181" t="s">
        <v>232</v>
      </c>
    </row>
    <row r="258" spans="2:51" s="16" customFormat="1" ht="12">
      <c r="B258" s="203"/>
      <c r="D258" s="180" t="s">
        <v>240</v>
      </c>
      <c r="E258" s="204" t="s">
        <v>148</v>
      </c>
      <c r="F258" s="205" t="s">
        <v>260</v>
      </c>
      <c r="H258" s="206">
        <v>2.25</v>
      </c>
      <c r="I258" s="207"/>
      <c r="L258" s="203"/>
      <c r="M258" s="208"/>
      <c r="N258" s="209"/>
      <c r="O258" s="209"/>
      <c r="P258" s="209"/>
      <c r="Q258" s="209"/>
      <c r="R258" s="209"/>
      <c r="S258" s="209"/>
      <c r="T258" s="210"/>
      <c r="AT258" s="204" t="s">
        <v>240</v>
      </c>
      <c r="AU258" s="204" t="s">
        <v>86</v>
      </c>
      <c r="AV258" s="16" t="s">
        <v>247</v>
      </c>
      <c r="AW258" s="16" t="s">
        <v>31</v>
      </c>
      <c r="AX258" s="16" t="s">
        <v>77</v>
      </c>
      <c r="AY258" s="204" t="s">
        <v>232</v>
      </c>
    </row>
    <row r="259" spans="2:51" s="14" customFormat="1" ht="12">
      <c r="B259" s="188"/>
      <c r="D259" s="180" t="s">
        <v>240</v>
      </c>
      <c r="E259" s="189" t="s">
        <v>144</v>
      </c>
      <c r="F259" s="190" t="s">
        <v>242</v>
      </c>
      <c r="H259" s="191">
        <v>10.258</v>
      </c>
      <c r="I259" s="192"/>
      <c r="L259" s="188"/>
      <c r="M259" s="193"/>
      <c r="N259" s="194"/>
      <c r="O259" s="194"/>
      <c r="P259" s="194"/>
      <c r="Q259" s="194"/>
      <c r="R259" s="194"/>
      <c r="S259" s="194"/>
      <c r="T259" s="195"/>
      <c r="AT259" s="189" t="s">
        <v>240</v>
      </c>
      <c r="AU259" s="189" t="s">
        <v>86</v>
      </c>
      <c r="AV259" s="14" t="s">
        <v>133</v>
      </c>
      <c r="AW259" s="14" t="s">
        <v>31</v>
      </c>
      <c r="AX259" s="14" t="s">
        <v>77</v>
      </c>
      <c r="AY259" s="189" t="s">
        <v>232</v>
      </c>
    </row>
    <row r="260" spans="2:51" s="13" customFormat="1" ht="12">
      <c r="B260" s="179"/>
      <c r="D260" s="180" t="s">
        <v>240</v>
      </c>
      <c r="E260" s="181" t="s">
        <v>1</v>
      </c>
      <c r="F260" s="182" t="s">
        <v>372</v>
      </c>
      <c r="H260" s="183">
        <v>49</v>
      </c>
      <c r="I260" s="184"/>
      <c r="L260" s="179"/>
      <c r="M260" s="185"/>
      <c r="N260" s="186"/>
      <c r="O260" s="186"/>
      <c r="P260" s="186"/>
      <c r="Q260" s="186"/>
      <c r="R260" s="186"/>
      <c r="S260" s="186"/>
      <c r="T260" s="187"/>
      <c r="AT260" s="181" t="s">
        <v>240</v>
      </c>
      <c r="AU260" s="181" t="s">
        <v>86</v>
      </c>
      <c r="AV260" s="13" t="s">
        <v>86</v>
      </c>
      <c r="AW260" s="13" t="s">
        <v>31</v>
      </c>
      <c r="AX260" s="13" t="s">
        <v>77</v>
      </c>
      <c r="AY260" s="181" t="s">
        <v>232</v>
      </c>
    </row>
    <row r="261" spans="2:51" s="14" customFormat="1" ht="12">
      <c r="B261" s="188"/>
      <c r="D261" s="180" t="s">
        <v>240</v>
      </c>
      <c r="E261" s="189" t="s">
        <v>156</v>
      </c>
      <c r="F261" s="190" t="s">
        <v>242</v>
      </c>
      <c r="H261" s="191">
        <v>49</v>
      </c>
      <c r="I261" s="192"/>
      <c r="L261" s="188"/>
      <c r="M261" s="193"/>
      <c r="N261" s="194"/>
      <c r="O261" s="194"/>
      <c r="P261" s="194"/>
      <c r="Q261" s="194"/>
      <c r="R261" s="194"/>
      <c r="S261" s="194"/>
      <c r="T261" s="195"/>
      <c r="AT261" s="189" t="s">
        <v>240</v>
      </c>
      <c r="AU261" s="189" t="s">
        <v>86</v>
      </c>
      <c r="AV261" s="14" t="s">
        <v>133</v>
      </c>
      <c r="AW261" s="14" t="s">
        <v>31</v>
      </c>
      <c r="AX261" s="14" t="s">
        <v>32</v>
      </c>
      <c r="AY261" s="189" t="s">
        <v>232</v>
      </c>
    </row>
    <row r="262" spans="1:65" s="2" customFormat="1" ht="16.5" customHeight="1">
      <c r="A262" s="33"/>
      <c r="B262" s="132"/>
      <c r="C262" s="166" t="s">
        <v>7</v>
      </c>
      <c r="D262" s="166" t="s">
        <v>234</v>
      </c>
      <c r="E262" s="167" t="s">
        <v>373</v>
      </c>
      <c r="F262" s="168" t="s">
        <v>374</v>
      </c>
      <c r="G262" s="169" t="s">
        <v>237</v>
      </c>
      <c r="H262" s="170">
        <v>46.4</v>
      </c>
      <c r="I262" s="171"/>
      <c r="J262" s="172">
        <f>ROUND(I262*H262,2)</f>
        <v>0</v>
      </c>
      <c r="K262" s="168" t="s">
        <v>238</v>
      </c>
      <c r="L262" s="34"/>
      <c r="M262" s="173" t="s">
        <v>1</v>
      </c>
      <c r="N262" s="174" t="s">
        <v>42</v>
      </c>
      <c r="O262" s="59"/>
      <c r="P262" s="175">
        <f>O262*H262</f>
        <v>0</v>
      </c>
      <c r="Q262" s="175">
        <v>0</v>
      </c>
      <c r="R262" s="175">
        <f>Q262*H262</f>
        <v>0</v>
      </c>
      <c r="S262" s="175">
        <v>0</v>
      </c>
      <c r="T262" s="176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7" t="s">
        <v>133</v>
      </c>
      <c r="AT262" s="177" t="s">
        <v>234</v>
      </c>
      <c r="AU262" s="177" t="s">
        <v>86</v>
      </c>
      <c r="AY262" s="18" t="s">
        <v>232</v>
      </c>
      <c r="BE262" s="178">
        <f>IF(N262="základní",J262,0)</f>
        <v>0</v>
      </c>
      <c r="BF262" s="178">
        <f>IF(N262="snížená",J262,0)</f>
        <v>0</v>
      </c>
      <c r="BG262" s="178">
        <f>IF(N262="zákl. přenesená",J262,0)</f>
        <v>0</v>
      </c>
      <c r="BH262" s="178">
        <f>IF(N262="sníž. přenesená",J262,0)</f>
        <v>0</v>
      </c>
      <c r="BI262" s="178">
        <f>IF(N262="nulová",J262,0)</f>
        <v>0</v>
      </c>
      <c r="BJ262" s="18" t="s">
        <v>32</v>
      </c>
      <c r="BK262" s="178">
        <f>ROUND(I262*H262,2)</f>
        <v>0</v>
      </c>
      <c r="BL262" s="18" t="s">
        <v>133</v>
      </c>
      <c r="BM262" s="177" t="s">
        <v>375</v>
      </c>
    </row>
    <row r="263" spans="2:51" s="15" customFormat="1" ht="12">
      <c r="B263" s="196"/>
      <c r="D263" s="180" t="s">
        <v>240</v>
      </c>
      <c r="E263" s="197" t="s">
        <v>1</v>
      </c>
      <c r="F263" s="198" t="s">
        <v>376</v>
      </c>
      <c r="H263" s="197" t="s">
        <v>1</v>
      </c>
      <c r="I263" s="199"/>
      <c r="L263" s="196"/>
      <c r="M263" s="200"/>
      <c r="N263" s="201"/>
      <c r="O263" s="201"/>
      <c r="P263" s="201"/>
      <c r="Q263" s="201"/>
      <c r="R263" s="201"/>
      <c r="S263" s="201"/>
      <c r="T263" s="202"/>
      <c r="AT263" s="197" t="s">
        <v>240</v>
      </c>
      <c r="AU263" s="197" t="s">
        <v>86</v>
      </c>
      <c r="AV263" s="15" t="s">
        <v>32</v>
      </c>
      <c r="AW263" s="15" t="s">
        <v>31</v>
      </c>
      <c r="AX263" s="15" t="s">
        <v>77</v>
      </c>
      <c r="AY263" s="197" t="s">
        <v>232</v>
      </c>
    </row>
    <row r="264" spans="2:51" s="13" customFormat="1" ht="12">
      <c r="B264" s="179"/>
      <c r="D264" s="180" t="s">
        <v>240</v>
      </c>
      <c r="E264" s="181" t="s">
        <v>1</v>
      </c>
      <c r="F264" s="182" t="s">
        <v>377</v>
      </c>
      <c r="H264" s="183">
        <v>9.66</v>
      </c>
      <c r="I264" s="184"/>
      <c r="L264" s="179"/>
      <c r="M264" s="185"/>
      <c r="N264" s="186"/>
      <c r="O264" s="186"/>
      <c r="P264" s="186"/>
      <c r="Q264" s="186"/>
      <c r="R264" s="186"/>
      <c r="S264" s="186"/>
      <c r="T264" s="187"/>
      <c r="AT264" s="181" t="s">
        <v>240</v>
      </c>
      <c r="AU264" s="181" t="s">
        <v>86</v>
      </c>
      <c r="AV264" s="13" t="s">
        <v>86</v>
      </c>
      <c r="AW264" s="13" t="s">
        <v>31</v>
      </c>
      <c r="AX264" s="13" t="s">
        <v>77</v>
      </c>
      <c r="AY264" s="181" t="s">
        <v>232</v>
      </c>
    </row>
    <row r="265" spans="2:51" s="13" customFormat="1" ht="12">
      <c r="B265" s="179"/>
      <c r="D265" s="180" t="s">
        <v>240</v>
      </c>
      <c r="E265" s="181" t="s">
        <v>1</v>
      </c>
      <c r="F265" s="182" t="s">
        <v>378</v>
      </c>
      <c r="H265" s="183">
        <v>6</v>
      </c>
      <c r="I265" s="184"/>
      <c r="L265" s="179"/>
      <c r="M265" s="185"/>
      <c r="N265" s="186"/>
      <c r="O265" s="186"/>
      <c r="P265" s="186"/>
      <c r="Q265" s="186"/>
      <c r="R265" s="186"/>
      <c r="S265" s="186"/>
      <c r="T265" s="187"/>
      <c r="AT265" s="181" t="s">
        <v>240</v>
      </c>
      <c r="AU265" s="181" t="s">
        <v>86</v>
      </c>
      <c r="AV265" s="13" t="s">
        <v>86</v>
      </c>
      <c r="AW265" s="13" t="s">
        <v>31</v>
      </c>
      <c r="AX265" s="13" t="s">
        <v>77</v>
      </c>
      <c r="AY265" s="181" t="s">
        <v>232</v>
      </c>
    </row>
    <row r="266" spans="2:51" s="13" customFormat="1" ht="12">
      <c r="B266" s="179"/>
      <c r="D266" s="180" t="s">
        <v>240</v>
      </c>
      <c r="E266" s="181" t="s">
        <v>1</v>
      </c>
      <c r="F266" s="182" t="s">
        <v>379</v>
      </c>
      <c r="H266" s="183">
        <v>8.2</v>
      </c>
      <c r="I266" s="184"/>
      <c r="L266" s="179"/>
      <c r="M266" s="185"/>
      <c r="N266" s="186"/>
      <c r="O266" s="186"/>
      <c r="P266" s="186"/>
      <c r="Q266" s="186"/>
      <c r="R266" s="186"/>
      <c r="S266" s="186"/>
      <c r="T266" s="187"/>
      <c r="AT266" s="181" t="s">
        <v>240</v>
      </c>
      <c r="AU266" s="181" t="s">
        <v>86</v>
      </c>
      <c r="AV266" s="13" t="s">
        <v>86</v>
      </c>
      <c r="AW266" s="13" t="s">
        <v>31</v>
      </c>
      <c r="AX266" s="13" t="s">
        <v>77</v>
      </c>
      <c r="AY266" s="181" t="s">
        <v>232</v>
      </c>
    </row>
    <row r="267" spans="2:51" s="16" customFormat="1" ht="12">
      <c r="B267" s="203"/>
      <c r="D267" s="180" t="s">
        <v>240</v>
      </c>
      <c r="E267" s="204" t="s">
        <v>140</v>
      </c>
      <c r="F267" s="205" t="s">
        <v>260</v>
      </c>
      <c r="H267" s="206">
        <v>23.86</v>
      </c>
      <c r="I267" s="207"/>
      <c r="L267" s="203"/>
      <c r="M267" s="208"/>
      <c r="N267" s="209"/>
      <c r="O267" s="209"/>
      <c r="P267" s="209"/>
      <c r="Q267" s="209"/>
      <c r="R267" s="209"/>
      <c r="S267" s="209"/>
      <c r="T267" s="210"/>
      <c r="AT267" s="204" t="s">
        <v>240</v>
      </c>
      <c r="AU267" s="204" t="s">
        <v>86</v>
      </c>
      <c r="AV267" s="16" t="s">
        <v>247</v>
      </c>
      <c r="AW267" s="16" t="s">
        <v>31</v>
      </c>
      <c r="AX267" s="16" t="s">
        <v>77</v>
      </c>
      <c r="AY267" s="204" t="s">
        <v>232</v>
      </c>
    </row>
    <row r="268" spans="2:51" s="15" customFormat="1" ht="12">
      <c r="B268" s="196"/>
      <c r="D268" s="180" t="s">
        <v>240</v>
      </c>
      <c r="E268" s="197" t="s">
        <v>1</v>
      </c>
      <c r="F268" s="198" t="s">
        <v>380</v>
      </c>
      <c r="H268" s="197" t="s">
        <v>1</v>
      </c>
      <c r="I268" s="199"/>
      <c r="L268" s="196"/>
      <c r="M268" s="200"/>
      <c r="N268" s="201"/>
      <c r="O268" s="201"/>
      <c r="P268" s="201"/>
      <c r="Q268" s="201"/>
      <c r="R268" s="201"/>
      <c r="S268" s="201"/>
      <c r="T268" s="202"/>
      <c r="AT268" s="197" t="s">
        <v>240</v>
      </c>
      <c r="AU268" s="197" t="s">
        <v>86</v>
      </c>
      <c r="AV268" s="15" t="s">
        <v>32</v>
      </c>
      <c r="AW268" s="15" t="s">
        <v>31</v>
      </c>
      <c r="AX268" s="15" t="s">
        <v>77</v>
      </c>
      <c r="AY268" s="197" t="s">
        <v>232</v>
      </c>
    </row>
    <row r="269" spans="2:51" s="13" customFormat="1" ht="12">
      <c r="B269" s="179"/>
      <c r="D269" s="180" t="s">
        <v>240</v>
      </c>
      <c r="E269" s="181" t="s">
        <v>1</v>
      </c>
      <c r="F269" s="182" t="s">
        <v>381</v>
      </c>
      <c r="H269" s="183">
        <v>22.54</v>
      </c>
      <c r="I269" s="184"/>
      <c r="L269" s="179"/>
      <c r="M269" s="185"/>
      <c r="N269" s="186"/>
      <c r="O269" s="186"/>
      <c r="P269" s="186"/>
      <c r="Q269" s="186"/>
      <c r="R269" s="186"/>
      <c r="S269" s="186"/>
      <c r="T269" s="187"/>
      <c r="AT269" s="181" t="s">
        <v>240</v>
      </c>
      <c r="AU269" s="181" t="s">
        <v>86</v>
      </c>
      <c r="AV269" s="13" t="s">
        <v>86</v>
      </c>
      <c r="AW269" s="13" t="s">
        <v>31</v>
      </c>
      <c r="AX269" s="13" t="s">
        <v>77</v>
      </c>
      <c r="AY269" s="181" t="s">
        <v>232</v>
      </c>
    </row>
    <row r="270" spans="2:51" s="16" customFormat="1" ht="12">
      <c r="B270" s="203"/>
      <c r="D270" s="180" t="s">
        <v>240</v>
      </c>
      <c r="E270" s="204" t="s">
        <v>142</v>
      </c>
      <c r="F270" s="205" t="s">
        <v>260</v>
      </c>
      <c r="H270" s="206">
        <v>22.54</v>
      </c>
      <c r="I270" s="207"/>
      <c r="L270" s="203"/>
      <c r="M270" s="208"/>
      <c r="N270" s="209"/>
      <c r="O270" s="209"/>
      <c r="P270" s="209"/>
      <c r="Q270" s="209"/>
      <c r="R270" s="209"/>
      <c r="S270" s="209"/>
      <c r="T270" s="210"/>
      <c r="AT270" s="204" t="s">
        <v>240</v>
      </c>
      <c r="AU270" s="204" t="s">
        <v>86</v>
      </c>
      <c r="AV270" s="16" t="s">
        <v>247</v>
      </c>
      <c r="AW270" s="16" t="s">
        <v>31</v>
      </c>
      <c r="AX270" s="16" t="s">
        <v>77</v>
      </c>
      <c r="AY270" s="204" t="s">
        <v>232</v>
      </c>
    </row>
    <row r="271" spans="2:51" s="14" customFormat="1" ht="12">
      <c r="B271" s="188"/>
      <c r="D271" s="180" t="s">
        <v>240</v>
      </c>
      <c r="E271" s="189" t="s">
        <v>1</v>
      </c>
      <c r="F271" s="190" t="s">
        <v>242</v>
      </c>
      <c r="H271" s="191">
        <v>46.4</v>
      </c>
      <c r="I271" s="192"/>
      <c r="L271" s="188"/>
      <c r="M271" s="193"/>
      <c r="N271" s="194"/>
      <c r="O271" s="194"/>
      <c r="P271" s="194"/>
      <c r="Q271" s="194"/>
      <c r="R271" s="194"/>
      <c r="S271" s="194"/>
      <c r="T271" s="195"/>
      <c r="AT271" s="189" t="s">
        <v>240</v>
      </c>
      <c r="AU271" s="189" t="s">
        <v>86</v>
      </c>
      <c r="AV271" s="14" t="s">
        <v>133</v>
      </c>
      <c r="AW271" s="14" t="s">
        <v>31</v>
      </c>
      <c r="AX271" s="14" t="s">
        <v>32</v>
      </c>
      <c r="AY271" s="189" t="s">
        <v>232</v>
      </c>
    </row>
    <row r="272" spans="1:65" s="2" customFormat="1" ht="16.5" customHeight="1">
      <c r="A272" s="33"/>
      <c r="B272" s="132"/>
      <c r="C272" s="166" t="s">
        <v>382</v>
      </c>
      <c r="D272" s="166" t="s">
        <v>234</v>
      </c>
      <c r="E272" s="167" t="s">
        <v>383</v>
      </c>
      <c r="F272" s="168" t="s">
        <v>384</v>
      </c>
      <c r="G272" s="169" t="s">
        <v>254</v>
      </c>
      <c r="H272" s="170">
        <v>14.56</v>
      </c>
      <c r="I272" s="171"/>
      <c r="J272" s="172">
        <f>ROUND(I272*H272,2)</f>
        <v>0</v>
      </c>
      <c r="K272" s="168" t="s">
        <v>238</v>
      </c>
      <c r="L272" s="34"/>
      <c r="M272" s="173" t="s">
        <v>1</v>
      </c>
      <c r="N272" s="174" t="s">
        <v>42</v>
      </c>
      <c r="O272" s="59"/>
      <c r="P272" s="175">
        <f>O272*H272</f>
        <v>0</v>
      </c>
      <c r="Q272" s="175">
        <v>0</v>
      </c>
      <c r="R272" s="175">
        <f>Q272*H272</f>
        <v>0</v>
      </c>
      <c r="S272" s="175">
        <v>0.22</v>
      </c>
      <c r="T272" s="176">
        <f>S272*H272</f>
        <v>3.2032000000000003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77" t="s">
        <v>133</v>
      </c>
      <c r="AT272" s="177" t="s">
        <v>234</v>
      </c>
      <c r="AU272" s="177" t="s">
        <v>86</v>
      </c>
      <c r="AY272" s="18" t="s">
        <v>232</v>
      </c>
      <c r="BE272" s="178">
        <f>IF(N272="základní",J272,0)</f>
        <v>0</v>
      </c>
      <c r="BF272" s="178">
        <f>IF(N272="snížená",J272,0)</f>
        <v>0</v>
      </c>
      <c r="BG272" s="178">
        <f>IF(N272="zákl. přenesená",J272,0)</f>
        <v>0</v>
      </c>
      <c r="BH272" s="178">
        <f>IF(N272="sníž. přenesená",J272,0)</f>
        <v>0</v>
      </c>
      <c r="BI272" s="178">
        <f>IF(N272="nulová",J272,0)</f>
        <v>0</v>
      </c>
      <c r="BJ272" s="18" t="s">
        <v>32</v>
      </c>
      <c r="BK272" s="178">
        <f>ROUND(I272*H272,2)</f>
        <v>0</v>
      </c>
      <c r="BL272" s="18" t="s">
        <v>133</v>
      </c>
      <c r="BM272" s="177" t="s">
        <v>385</v>
      </c>
    </row>
    <row r="273" spans="2:51" s="15" customFormat="1" ht="12">
      <c r="B273" s="196"/>
      <c r="D273" s="180" t="s">
        <v>240</v>
      </c>
      <c r="E273" s="197" t="s">
        <v>1</v>
      </c>
      <c r="F273" s="198" t="s">
        <v>386</v>
      </c>
      <c r="H273" s="197" t="s">
        <v>1</v>
      </c>
      <c r="I273" s="199"/>
      <c r="L273" s="196"/>
      <c r="M273" s="200"/>
      <c r="N273" s="201"/>
      <c r="O273" s="201"/>
      <c r="P273" s="201"/>
      <c r="Q273" s="201"/>
      <c r="R273" s="201"/>
      <c r="S273" s="201"/>
      <c r="T273" s="202"/>
      <c r="AT273" s="197" t="s">
        <v>240</v>
      </c>
      <c r="AU273" s="197" t="s">
        <v>86</v>
      </c>
      <c r="AV273" s="15" t="s">
        <v>32</v>
      </c>
      <c r="AW273" s="15" t="s">
        <v>31</v>
      </c>
      <c r="AX273" s="15" t="s">
        <v>77</v>
      </c>
      <c r="AY273" s="197" t="s">
        <v>232</v>
      </c>
    </row>
    <row r="274" spans="2:51" s="13" customFormat="1" ht="12">
      <c r="B274" s="179"/>
      <c r="D274" s="180" t="s">
        <v>240</v>
      </c>
      <c r="E274" s="181" t="s">
        <v>1</v>
      </c>
      <c r="F274" s="182" t="s">
        <v>387</v>
      </c>
      <c r="H274" s="183">
        <v>8.56</v>
      </c>
      <c r="I274" s="184"/>
      <c r="L274" s="179"/>
      <c r="M274" s="185"/>
      <c r="N274" s="186"/>
      <c r="O274" s="186"/>
      <c r="P274" s="186"/>
      <c r="Q274" s="186"/>
      <c r="R274" s="186"/>
      <c r="S274" s="186"/>
      <c r="T274" s="187"/>
      <c r="AT274" s="181" t="s">
        <v>240</v>
      </c>
      <c r="AU274" s="181" t="s">
        <v>86</v>
      </c>
      <c r="AV274" s="13" t="s">
        <v>86</v>
      </c>
      <c r="AW274" s="13" t="s">
        <v>31</v>
      </c>
      <c r="AX274" s="13" t="s">
        <v>77</v>
      </c>
      <c r="AY274" s="181" t="s">
        <v>232</v>
      </c>
    </row>
    <row r="275" spans="2:51" s="15" customFormat="1" ht="12">
      <c r="B275" s="196"/>
      <c r="D275" s="180" t="s">
        <v>240</v>
      </c>
      <c r="E275" s="197" t="s">
        <v>1</v>
      </c>
      <c r="F275" s="198" t="s">
        <v>302</v>
      </c>
      <c r="H275" s="197" t="s">
        <v>1</v>
      </c>
      <c r="I275" s="199"/>
      <c r="L275" s="196"/>
      <c r="M275" s="200"/>
      <c r="N275" s="201"/>
      <c r="O275" s="201"/>
      <c r="P275" s="201"/>
      <c r="Q275" s="201"/>
      <c r="R275" s="201"/>
      <c r="S275" s="201"/>
      <c r="T275" s="202"/>
      <c r="AT275" s="197" t="s">
        <v>240</v>
      </c>
      <c r="AU275" s="197" t="s">
        <v>86</v>
      </c>
      <c r="AV275" s="15" t="s">
        <v>32</v>
      </c>
      <c r="AW275" s="15" t="s">
        <v>31</v>
      </c>
      <c r="AX275" s="15" t="s">
        <v>77</v>
      </c>
      <c r="AY275" s="197" t="s">
        <v>232</v>
      </c>
    </row>
    <row r="276" spans="2:51" s="13" customFormat="1" ht="12">
      <c r="B276" s="179"/>
      <c r="D276" s="180" t="s">
        <v>240</v>
      </c>
      <c r="E276" s="181" t="s">
        <v>1</v>
      </c>
      <c r="F276" s="182" t="s">
        <v>388</v>
      </c>
      <c r="H276" s="183">
        <v>6</v>
      </c>
      <c r="I276" s="184"/>
      <c r="L276" s="179"/>
      <c r="M276" s="185"/>
      <c r="N276" s="186"/>
      <c r="O276" s="186"/>
      <c r="P276" s="186"/>
      <c r="Q276" s="186"/>
      <c r="R276" s="186"/>
      <c r="S276" s="186"/>
      <c r="T276" s="187"/>
      <c r="AT276" s="181" t="s">
        <v>240</v>
      </c>
      <c r="AU276" s="181" t="s">
        <v>86</v>
      </c>
      <c r="AV276" s="13" t="s">
        <v>86</v>
      </c>
      <c r="AW276" s="13" t="s">
        <v>31</v>
      </c>
      <c r="AX276" s="13" t="s">
        <v>77</v>
      </c>
      <c r="AY276" s="181" t="s">
        <v>232</v>
      </c>
    </row>
    <row r="277" spans="2:51" s="14" customFormat="1" ht="12">
      <c r="B277" s="188"/>
      <c r="D277" s="180" t="s">
        <v>240</v>
      </c>
      <c r="E277" s="189" t="s">
        <v>154</v>
      </c>
      <c r="F277" s="190" t="s">
        <v>242</v>
      </c>
      <c r="H277" s="191">
        <v>14.56</v>
      </c>
      <c r="I277" s="192"/>
      <c r="L277" s="188"/>
      <c r="M277" s="193"/>
      <c r="N277" s="194"/>
      <c r="O277" s="194"/>
      <c r="P277" s="194"/>
      <c r="Q277" s="194"/>
      <c r="R277" s="194"/>
      <c r="S277" s="194"/>
      <c r="T277" s="195"/>
      <c r="AT277" s="189" t="s">
        <v>240</v>
      </c>
      <c r="AU277" s="189" t="s">
        <v>86</v>
      </c>
      <c r="AV277" s="14" t="s">
        <v>133</v>
      </c>
      <c r="AW277" s="14" t="s">
        <v>31</v>
      </c>
      <c r="AX277" s="14" t="s">
        <v>32</v>
      </c>
      <c r="AY277" s="189" t="s">
        <v>232</v>
      </c>
    </row>
    <row r="278" spans="1:65" s="2" customFormat="1" ht="16.5" customHeight="1">
      <c r="A278" s="33"/>
      <c r="B278" s="132"/>
      <c r="C278" s="166" t="s">
        <v>389</v>
      </c>
      <c r="D278" s="166" t="s">
        <v>234</v>
      </c>
      <c r="E278" s="167" t="s">
        <v>390</v>
      </c>
      <c r="F278" s="168" t="s">
        <v>391</v>
      </c>
      <c r="G278" s="169" t="s">
        <v>237</v>
      </c>
      <c r="H278" s="170">
        <v>20.56</v>
      </c>
      <c r="I278" s="171"/>
      <c r="J278" s="172">
        <f>ROUND(I278*H278,2)</f>
        <v>0</v>
      </c>
      <c r="K278" s="168" t="s">
        <v>238</v>
      </c>
      <c r="L278" s="34"/>
      <c r="M278" s="173" t="s">
        <v>1</v>
      </c>
      <c r="N278" s="174" t="s">
        <v>42</v>
      </c>
      <c r="O278" s="59"/>
      <c r="P278" s="175">
        <f>O278*H278</f>
        <v>0</v>
      </c>
      <c r="Q278" s="175">
        <v>0</v>
      </c>
      <c r="R278" s="175">
        <f>Q278*H278</f>
        <v>0</v>
      </c>
      <c r="S278" s="175">
        <v>0</v>
      </c>
      <c r="T278" s="176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77" t="s">
        <v>133</v>
      </c>
      <c r="AT278" s="177" t="s">
        <v>234</v>
      </c>
      <c r="AU278" s="177" t="s">
        <v>86</v>
      </c>
      <c r="AY278" s="18" t="s">
        <v>232</v>
      </c>
      <c r="BE278" s="178">
        <f>IF(N278="základní",J278,0)</f>
        <v>0</v>
      </c>
      <c r="BF278" s="178">
        <f>IF(N278="snížená",J278,0)</f>
        <v>0</v>
      </c>
      <c r="BG278" s="178">
        <f>IF(N278="zákl. přenesená",J278,0)</f>
        <v>0</v>
      </c>
      <c r="BH278" s="178">
        <f>IF(N278="sníž. přenesená",J278,0)</f>
        <v>0</v>
      </c>
      <c r="BI278" s="178">
        <f>IF(N278="nulová",J278,0)</f>
        <v>0</v>
      </c>
      <c r="BJ278" s="18" t="s">
        <v>32</v>
      </c>
      <c r="BK278" s="178">
        <f>ROUND(I278*H278,2)</f>
        <v>0</v>
      </c>
      <c r="BL278" s="18" t="s">
        <v>133</v>
      </c>
      <c r="BM278" s="177" t="s">
        <v>392</v>
      </c>
    </row>
    <row r="279" spans="2:51" s="15" customFormat="1" ht="12">
      <c r="B279" s="196"/>
      <c r="D279" s="180" t="s">
        <v>240</v>
      </c>
      <c r="E279" s="197" t="s">
        <v>1</v>
      </c>
      <c r="F279" s="198" t="s">
        <v>386</v>
      </c>
      <c r="H279" s="197" t="s">
        <v>1</v>
      </c>
      <c r="I279" s="199"/>
      <c r="L279" s="196"/>
      <c r="M279" s="200"/>
      <c r="N279" s="201"/>
      <c r="O279" s="201"/>
      <c r="P279" s="201"/>
      <c r="Q279" s="201"/>
      <c r="R279" s="201"/>
      <c r="S279" s="201"/>
      <c r="T279" s="202"/>
      <c r="AT279" s="197" t="s">
        <v>240</v>
      </c>
      <c r="AU279" s="197" t="s">
        <v>86</v>
      </c>
      <c r="AV279" s="15" t="s">
        <v>32</v>
      </c>
      <c r="AW279" s="15" t="s">
        <v>31</v>
      </c>
      <c r="AX279" s="15" t="s">
        <v>77</v>
      </c>
      <c r="AY279" s="197" t="s">
        <v>232</v>
      </c>
    </row>
    <row r="280" spans="2:51" s="13" customFormat="1" ht="12">
      <c r="B280" s="179"/>
      <c r="D280" s="180" t="s">
        <v>240</v>
      </c>
      <c r="E280" s="181" t="s">
        <v>1</v>
      </c>
      <c r="F280" s="182" t="s">
        <v>393</v>
      </c>
      <c r="H280" s="183">
        <v>10.56</v>
      </c>
      <c r="I280" s="184"/>
      <c r="L280" s="179"/>
      <c r="M280" s="185"/>
      <c r="N280" s="186"/>
      <c r="O280" s="186"/>
      <c r="P280" s="186"/>
      <c r="Q280" s="186"/>
      <c r="R280" s="186"/>
      <c r="S280" s="186"/>
      <c r="T280" s="187"/>
      <c r="AT280" s="181" t="s">
        <v>240</v>
      </c>
      <c r="AU280" s="181" t="s">
        <v>86</v>
      </c>
      <c r="AV280" s="13" t="s">
        <v>86</v>
      </c>
      <c r="AW280" s="13" t="s">
        <v>31</v>
      </c>
      <c r="AX280" s="13" t="s">
        <v>77</v>
      </c>
      <c r="AY280" s="181" t="s">
        <v>232</v>
      </c>
    </row>
    <row r="281" spans="2:51" s="15" customFormat="1" ht="12">
      <c r="B281" s="196"/>
      <c r="D281" s="180" t="s">
        <v>240</v>
      </c>
      <c r="E281" s="197" t="s">
        <v>1</v>
      </c>
      <c r="F281" s="198" t="s">
        <v>302</v>
      </c>
      <c r="H281" s="197" t="s">
        <v>1</v>
      </c>
      <c r="I281" s="199"/>
      <c r="L281" s="196"/>
      <c r="M281" s="200"/>
      <c r="N281" s="201"/>
      <c r="O281" s="201"/>
      <c r="P281" s="201"/>
      <c r="Q281" s="201"/>
      <c r="R281" s="201"/>
      <c r="S281" s="201"/>
      <c r="T281" s="202"/>
      <c r="AT281" s="197" t="s">
        <v>240</v>
      </c>
      <c r="AU281" s="197" t="s">
        <v>86</v>
      </c>
      <c r="AV281" s="15" t="s">
        <v>32</v>
      </c>
      <c r="AW281" s="15" t="s">
        <v>31</v>
      </c>
      <c r="AX281" s="15" t="s">
        <v>77</v>
      </c>
      <c r="AY281" s="197" t="s">
        <v>232</v>
      </c>
    </row>
    <row r="282" spans="2:51" s="13" customFormat="1" ht="12">
      <c r="B282" s="179"/>
      <c r="D282" s="180" t="s">
        <v>240</v>
      </c>
      <c r="E282" s="181" t="s">
        <v>1</v>
      </c>
      <c r="F282" s="182" t="s">
        <v>394</v>
      </c>
      <c r="H282" s="183">
        <v>10</v>
      </c>
      <c r="I282" s="184"/>
      <c r="L282" s="179"/>
      <c r="M282" s="185"/>
      <c r="N282" s="186"/>
      <c r="O282" s="186"/>
      <c r="P282" s="186"/>
      <c r="Q282" s="186"/>
      <c r="R282" s="186"/>
      <c r="S282" s="186"/>
      <c r="T282" s="187"/>
      <c r="AT282" s="181" t="s">
        <v>240</v>
      </c>
      <c r="AU282" s="181" t="s">
        <v>86</v>
      </c>
      <c r="AV282" s="13" t="s">
        <v>86</v>
      </c>
      <c r="AW282" s="13" t="s">
        <v>31</v>
      </c>
      <c r="AX282" s="13" t="s">
        <v>77</v>
      </c>
      <c r="AY282" s="181" t="s">
        <v>232</v>
      </c>
    </row>
    <row r="283" spans="2:51" s="14" customFormat="1" ht="12">
      <c r="B283" s="188"/>
      <c r="D283" s="180" t="s">
        <v>240</v>
      </c>
      <c r="E283" s="189" t="s">
        <v>1</v>
      </c>
      <c r="F283" s="190" t="s">
        <v>242</v>
      </c>
      <c r="H283" s="191">
        <v>20.56</v>
      </c>
      <c r="I283" s="192"/>
      <c r="L283" s="188"/>
      <c r="M283" s="193"/>
      <c r="N283" s="194"/>
      <c r="O283" s="194"/>
      <c r="P283" s="194"/>
      <c r="Q283" s="194"/>
      <c r="R283" s="194"/>
      <c r="S283" s="194"/>
      <c r="T283" s="195"/>
      <c r="AT283" s="189" t="s">
        <v>240</v>
      </c>
      <c r="AU283" s="189" t="s">
        <v>86</v>
      </c>
      <c r="AV283" s="14" t="s">
        <v>133</v>
      </c>
      <c r="AW283" s="14" t="s">
        <v>31</v>
      </c>
      <c r="AX283" s="14" t="s">
        <v>32</v>
      </c>
      <c r="AY283" s="189" t="s">
        <v>232</v>
      </c>
    </row>
    <row r="284" spans="1:65" s="2" customFormat="1" ht="16.5" customHeight="1">
      <c r="A284" s="33"/>
      <c r="B284" s="132"/>
      <c r="C284" s="166" t="s">
        <v>395</v>
      </c>
      <c r="D284" s="166" t="s">
        <v>234</v>
      </c>
      <c r="E284" s="167" t="s">
        <v>321</v>
      </c>
      <c r="F284" s="168" t="s">
        <v>322</v>
      </c>
      <c r="G284" s="169" t="s">
        <v>323</v>
      </c>
      <c r="H284" s="170">
        <v>8.005</v>
      </c>
      <c r="I284" s="171"/>
      <c r="J284" s="172">
        <f>ROUND(I284*H284,2)</f>
        <v>0</v>
      </c>
      <c r="K284" s="168" t="s">
        <v>238</v>
      </c>
      <c r="L284" s="34"/>
      <c r="M284" s="173" t="s">
        <v>1</v>
      </c>
      <c r="N284" s="174" t="s">
        <v>42</v>
      </c>
      <c r="O284" s="59"/>
      <c r="P284" s="175">
        <f>O284*H284</f>
        <v>0</v>
      </c>
      <c r="Q284" s="175">
        <v>0</v>
      </c>
      <c r="R284" s="175">
        <f>Q284*H284</f>
        <v>0</v>
      </c>
      <c r="S284" s="175">
        <v>0</v>
      </c>
      <c r="T284" s="176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77" t="s">
        <v>133</v>
      </c>
      <c r="AT284" s="177" t="s">
        <v>234</v>
      </c>
      <c r="AU284" s="177" t="s">
        <v>86</v>
      </c>
      <c r="AY284" s="18" t="s">
        <v>232</v>
      </c>
      <c r="BE284" s="178">
        <f>IF(N284="základní",J284,0)</f>
        <v>0</v>
      </c>
      <c r="BF284" s="178">
        <f>IF(N284="snížená",J284,0)</f>
        <v>0</v>
      </c>
      <c r="BG284" s="178">
        <f>IF(N284="zákl. přenesená",J284,0)</f>
        <v>0</v>
      </c>
      <c r="BH284" s="178">
        <f>IF(N284="sníž. přenesená",J284,0)</f>
        <v>0</v>
      </c>
      <c r="BI284" s="178">
        <f>IF(N284="nulová",J284,0)</f>
        <v>0</v>
      </c>
      <c r="BJ284" s="18" t="s">
        <v>32</v>
      </c>
      <c r="BK284" s="178">
        <f>ROUND(I284*H284,2)</f>
        <v>0</v>
      </c>
      <c r="BL284" s="18" t="s">
        <v>133</v>
      </c>
      <c r="BM284" s="177" t="s">
        <v>396</v>
      </c>
    </row>
    <row r="285" spans="1:65" s="2" customFormat="1" ht="16.5" customHeight="1">
      <c r="A285" s="33"/>
      <c r="B285" s="132"/>
      <c r="C285" s="166" t="s">
        <v>397</v>
      </c>
      <c r="D285" s="166" t="s">
        <v>234</v>
      </c>
      <c r="E285" s="167" t="s">
        <v>326</v>
      </c>
      <c r="F285" s="168" t="s">
        <v>327</v>
      </c>
      <c r="G285" s="169" t="s">
        <v>323</v>
      </c>
      <c r="H285" s="170">
        <v>56.035</v>
      </c>
      <c r="I285" s="171"/>
      <c r="J285" s="172">
        <f>ROUND(I285*H285,2)</f>
        <v>0</v>
      </c>
      <c r="K285" s="168" t="s">
        <v>238</v>
      </c>
      <c r="L285" s="34"/>
      <c r="M285" s="173" t="s">
        <v>1</v>
      </c>
      <c r="N285" s="174" t="s">
        <v>42</v>
      </c>
      <c r="O285" s="59"/>
      <c r="P285" s="175">
        <f>O285*H285</f>
        <v>0</v>
      </c>
      <c r="Q285" s="175">
        <v>0</v>
      </c>
      <c r="R285" s="175">
        <f>Q285*H285</f>
        <v>0</v>
      </c>
      <c r="S285" s="175">
        <v>0</v>
      </c>
      <c r="T285" s="176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77" t="s">
        <v>133</v>
      </c>
      <c r="AT285" s="177" t="s">
        <v>234</v>
      </c>
      <c r="AU285" s="177" t="s">
        <v>86</v>
      </c>
      <c r="AY285" s="18" t="s">
        <v>232</v>
      </c>
      <c r="BE285" s="178">
        <f>IF(N285="základní",J285,0)</f>
        <v>0</v>
      </c>
      <c r="BF285" s="178">
        <f>IF(N285="snížená",J285,0)</f>
        <v>0</v>
      </c>
      <c r="BG285" s="178">
        <f>IF(N285="zákl. přenesená",J285,0)</f>
        <v>0</v>
      </c>
      <c r="BH285" s="178">
        <f>IF(N285="sníž. přenesená",J285,0)</f>
        <v>0</v>
      </c>
      <c r="BI285" s="178">
        <f>IF(N285="nulová",J285,0)</f>
        <v>0</v>
      </c>
      <c r="BJ285" s="18" t="s">
        <v>32</v>
      </c>
      <c r="BK285" s="178">
        <f>ROUND(I285*H285,2)</f>
        <v>0</v>
      </c>
      <c r="BL285" s="18" t="s">
        <v>133</v>
      </c>
      <c r="BM285" s="177" t="s">
        <v>398</v>
      </c>
    </row>
    <row r="286" spans="2:51" s="13" customFormat="1" ht="12">
      <c r="B286" s="179"/>
      <c r="D286" s="180" t="s">
        <v>240</v>
      </c>
      <c r="F286" s="182" t="s">
        <v>399</v>
      </c>
      <c r="H286" s="183">
        <v>56.035</v>
      </c>
      <c r="I286" s="184"/>
      <c r="L286" s="179"/>
      <c r="M286" s="185"/>
      <c r="N286" s="186"/>
      <c r="O286" s="186"/>
      <c r="P286" s="186"/>
      <c r="Q286" s="186"/>
      <c r="R286" s="186"/>
      <c r="S286" s="186"/>
      <c r="T286" s="187"/>
      <c r="AT286" s="181" t="s">
        <v>240</v>
      </c>
      <c r="AU286" s="181" t="s">
        <v>86</v>
      </c>
      <c r="AV286" s="13" t="s">
        <v>86</v>
      </c>
      <c r="AW286" s="13" t="s">
        <v>3</v>
      </c>
      <c r="AX286" s="13" t="s">
        <v>32</v>
      </c>
      <c r="AY286" s="181" t="s">
        <v>232</v>
      </c>
    </row>
    <row r="287" spans="1:65" s="2" customFormat="1" ht="16.5" customHeight="1">
      <c r="A287" s="33"/>
      <c r="B287" s="132"/>
      <c r="C287" s="166" t="s">
        <v>400</v>
      </c>
      <c r="D287" s="166" t="s">
        <v>234</v>
      </c>
      <c r="E287" s="167" t="s">
        <v>401</v>
      </c>
      <c r="F287" s="168" t="s">
        <v>402</v>
      </c>
      <c r="G287" s="169" t="s">
        <v>323</v>
      </c>
      <c r="H287" s="170">
        <v>8.005</v>
      </c>
      <c r="I287" s="171"/>
      <c r="J287" s="172">
        <f>ROUND(I287*H287,2)</f>
        <v>0</v>
      </c>
      <c r="K287" s="168" t="s">
        <v>1</v>
      </c>
      <c r="L287" s="34"/>
      <c r="M287" s="173" t="s">
        <v>1</v>
      </c>
      <c r="N287" s="174" t="s">
        <v>42</v>
      </c>
      <c r="O287" s="59"/>
      <c r="P287" s="175">
        <f>O287*H287</f>
        <v>0</v>
      </c>
      <c r="Q287" s="175">
        <v>0</v>
      </c>
      <c r="R287" s="175">
        <f>Q287*H287</f>
        <v>0</v>
      </c>
      <c r="S287" s="175">
        <v>0</v>
      </c>
      <c r="T287" s="176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77" t="s">
        <v>133</v>
      </c>
      <c r="AT287" s="177" t="s">
        <v>234</v>
      </c>
      <c r="AU287" s="177" t="s">
        <v>86</v>
      </c>
      <c r="AY287" s="18" t="s">
        <v>232</v>
      </c>
      <c r="BE287" s="178">
        <f>IF(N287="základní",J287,0)</f>
        <v>0</v>
      </c>
      <c r="BF287" s="178">
        <f>IF(N287="snížená",J287,0)</f>
        <v>0</v>
      </c>
      <c r="BG287" s="178">
        <f>IF(N287="zákl. přenesená",J287,0)</f>
        <v>0</v>
      </c>
      <c r="BH287" s="178">
        <f>IF(N287="sníž. přenesená",J287,0)</f>
        <v>0</v>
      </c>
      <c r="BI287" s="178">
        <f>IF(N287="nulová",J287,0)</f>
        <v>0</v>
      </c>
      <c r="BJ287" s="18" t="s">
        <v>32</v>
      </c>
      <c r="BK287" s="178">
        <f>ROUND(I287*H287,2)</f>
        <v>0</v>
      </c>
      <c r="BL287" s="18" t="s">
        <v>133</v>
      </c>
      <c r="BM287" s="177" t="s">
        <v>403</v>
      </c>
    </row>
    <row r="288" spans="1:65" s="2" customFormat="1" ht="16.5" customHeight="1">
      <c r="A288" s="33"/>
      <c r="B288" s="132"/>
      <c r="C288" s="166" t="s">
        <v>404</v>
      </c>
      <c r="D288" s="166" t="s">
        <v>234</v>
      </c>
      <c r="E288" s="167" t="s">
        <v>405</v>
      </c>
      <c r="F288" s="168" t="s">
        <v>406</v>
      </c>
      <c r="G288" s="169" t="s">
        <v>254</v>
      </c>
      <c r="H288" s="170">
        <v>3.289</v>
      </c>
      <c r="I288" s="171"/>
      <c r="J288" s="172">
        <f>ROUND(I288*H288,2)</f>
        <v>0</v>
      </c>
      <c r="K288" s="168" t="s">
        <v>238</v>
      </c>
      <c r="L288" s="34"/>
      <c r="M288" s="173" t="s">
        <v>1</v>
      </c>
      <c r="N288" s="174" t="s">
        <v>42</v>
      </c>
      <c r="O288" s="59"/>
      <c r="P288" s="175">
        <f>O288*H288</f>
        <v>0</v>
      </c>
      <c r="Q288" s="175">
        <v>0</v>
      </c>
      <c r="R288" s="175">
        <f>Q288*H288</f>
        <v>0</v>
      </c>
      <c r="S288" s="175">
        <v>0</v>
      </c>
      <c r="T288" s="176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77" t="s">
        <v>133</v>
      </c>
      <c r="AT288" s="177" t="s">
        <v>234</v>
      </c>
      <c r="AU288" s="177" t="s">
        <v>86</v>
      </c>
      <c r="AY288" s="18" t="s">
        <v>232</v>
      </c>
      <c r="BE288" s="178">
        <f>IF(N288="základní",J288,0)</f>
        <v>0</v>
      </c>
      <c r="BF288" s="178">
        <f>IF(N288="snížená",J288,0)</f>
        <v>0</v>
      </c>
      <c r="BG288" s="178">
        <f>IF(N288="zákl. přenesená",J288,0)</f>
        <v>0</v>
      </c>
      <c r="BH288" s="178">
        <f>IF(N288="sníž. přenesená",J288,0)</f>
        <v>0</v>
      </c>
      <c r="BI288" s="178">
        <f>IF(N288="nulová",J288,0)</f>
        <v>0</v>
      </c>
      <c r="BJ288" s="18" t="s">
        <v>32</v>
      </c>
      <c r="BK288" s="178">
        <f>ROUND(I288*H288,2)</f>
        <v>0</v>
      </c>
      <c r="BL288" s="18" t="s">
        <v>133</v>
      </c>
      <c r="BM288" s="177" t="s">
        <v>407</v>
      </c>
    </row>
    <row r="289" spans="2:51" s="13" customFormat="1" ht="12">
      <c r="B289" s="179"/>
      <c r="D289" s="180" t="s">
        <v>240</v>
      </c>
      <c r="E289" s="181" t="s">
        <v>1</v>
      </c>
      <c r="F289" s="182" t="s">
        <v>408</v>
      </c>
      <c r="H289" s="183">
        <v>3.289</v>
      </c>
      <c r="I289" s="184"/>
      <c r="L289" s="179"/>
      <c r="M289" s="185"/>
      <c r="N289" s="186"/>
      <c r="O289" s="186"/>
      <c r="P289" s="186"/>
      <c r="Q289" s="186"/>
      <c r="R289" s="186"/>
      <c r="S289" s="186"/>
      <c r="T289" s="187"/>
      <c r="AT289" s="181" t="s">
        <v>240</v>
      </c>
      <c r="AU289" s="181" t="s">
        <v>86</v>
      </c>
      <c r="AV289" s="13" t="s">
        <v>86</v>
      </c>
      <c r="AW289" s="13" t="s">
        <v>31</v>
      </c>
      <c r="AX289" s="13" t="s">
        <v>77</v>
      </c>
      <c r="AY289" s="181" t="s">
        <v>232</v>
      </c>
    </row>
    <row r="290" spans="2:51" s="14" customFormat="1" ht="12">
      <c r="B290" s="188"/>
      <c r="D290" s="180" t="s">
        <v>240</v>
      </c>
      <c r="E290" s="189" t="s">
        <v>112</v>
      </c>
      <c r="F290" s="190" t="s">
        <v>242</v>
      </c>
      <c r="H290" s="191">
        <v>3.289</v>
      </c>
      <c r="I290" s="192"/>
      <c r="L290" s="188"/>
      <c r="M290" s="193"/>
      <c r="N290" s="194"/>
      <c r="O290" s="194"/>
      <c r="P290" s="194"/>
      <c r="Q290" s="194"/>
      <c r="R290" s="194"/>
      <c r="S290" s="194"/>
      <c r="T290" s="195"/>
      <c r="AT290" s="189" t="s">
        <v>240</v>
      </c>
      <c r="AU290" s="189" t="s">
        <v>86</v>
      </c>
      <c r="AV290" s="14" t="s">
        <v>133</v>
      </c>
      <c r="AW290" s="14" t="s">
        <v>31</v>
      </c>
      <c r="AX290" s="14" t="s">
        <v>32</v>
      </c>
      <c r="AY290" s="189" t="s">
        <v>232</v>
      </c>
    </row>
    <row r="291" spans="1:65" s="2" customFormat="1" ht="16.5" customHeight="1">
      <c r="A291" s="33"/>
      <c r="B291" s="132"/>
      <c r="C291" s="166" t="s">
        <v>409</v>
      </c>
      <c r="D291" s="166" t="s">
        <v>234</v>
      </c>
      <c r="E291" s="167" t="s">
        <v>410</v>
      </c>
      <c r="F291" s="168" t="s">
        <v>411</v>
      </c>
      <c r="G291" s="169" t="s">
        <v>254</v>
      </c>
      <c r="H291" s="170">
        <v>3.289</v>
      </c>
      <c r="I291" s="171"/>
      <c r="J291" s="172">
        <f>ROUND(I291*H291,2)</f>
        <v>0</v>
      </c>
      <c r="K291" s="168" t="s">
        <v>238</v>
      </c>
      <c r="L291" s="34"/>
      <c r="M291" s="173" t="s">
        <v>1</v>
      </c>
      <c r="N291" s="174" t="s">
        <v>42</v>
      </c>
      <c r="O291" s="59"/>
      <c r="P291" s="175">
        <f>O291*H291</f>
        <v>0</v>
      </c>
      <c r="Q291" s="175">
        <v>0</v>
      </c>
      <c r="R291" s="175">
        <f>Q291*H291</f>
        <v>0</v>
      </c>
      <c r="S291" s="175">
        <v>0</v>
      </c>
      <c r="T291" s="176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77" t="s">
        <v>133</v>
      </c>
      <c r="AT291" s="177" t="s">
        <v>234</v>
      </c>
      <c r="AU291" s="177" t="s">
        <v>86</v>
      </c>
      <c r="AY291" s="18" t="s">
        <v>232</v>
      </c>
      <c r="BE291" s="178">
        <f>IF(N291="základní",J291,0)</f>
        <v>0</v>
      </c>
      <c r="BF291" s="178">
        <f>IF(N291="snížená",J291,0)</f>
        <v>0</v>
      </c>
      <c r="BG291" s="178">
        <f>IF(N291="zákl. přenesená",J291,0)</f>
        <v>0</v>
      </c>
      <c r="BH291" s="178">
        <f>IF(N291="sníž. přenesená",J291,0)</f>
        <v>0</v>
      </c>
      <c r="BI291" s="178">
        <f>IF(N291="nulová",J291,0)</f>
        <v>0</v>
      </c>
      <c r="BJ291" s="18" t="s">
        <v>32</v>
      </c>
      <c r="BK291" s="178">
        <f>ROUND(I291*H291,2)</f>
        <v>0</v>
      </c>
      <c r="BL291" s="18" t="s">
        <v>133</v>
      </c>
      <c r="BM291" s="177" t="s">
        <v>412</v>
      </c>
    </row>
    <row r="292" spans="2:51" s="13" customFormat="1" ht="12">
      <c r="B292" s="179"/>
      <c r="D292" s="180" t="s">
        <v>240</v>
      </c>
      <c r="E292" s="181" t="s">
        <v>1</v>
      </c>
      <c r="F292" s="182" t="s">
        <v>112</v>
      </c>
      <c r="H292" s="183">
        <v>3.289</v>
      </c>
      <c r="I292" s="184"/>
      <c r="L292" s="179"/>
      <c r="M292" s="185"/>
      <c r="N292" s="186"/>
      <c r="O292" s="186"/>
      <c r="P292" s="186"/>
      <c r="Q292" s="186"/>
      <c r="R292" s="186"/>
      <c r="S292" s="186"/>
      <c r="T292" s="187"/>
      <c r="AT292" s="181" t="s">
        <v>240</v>
      </c>
      <c r="AU292" s="181" t="s">
        <v>86</v>
      </c>
      <c r="AV292" s="13" t="s">
        <v>86</v>
      </c>
      <c r="AW292" s="13" t="s">
        <v>31</v>
      </c>
      <c r="AX292" s="13" t="s">
        <v>77</v>
      </c>
      <c r="AY292" s="181" t="s">
        <v>232</v>
      </c>
    </row>
    <row r="293" spans="2:51" s="14" customFormat="1" ht="12">
      <c r="B293" s="188"/>
      <c r="D293" s="180" t="s">
        <v>240</v>
      </c>
      <c r="E293" s="189" t="s">
        <v>413</v>
      </c>
      <c r="F293" s="190" t="s">
        <v>242</v>
      </c>
      <c r="H293" s="191">
        <v>3.289</v>
      </c>
      <c r="I293" s="192"/>
      <c r="L293" s="188"/>
      <c r="M293" s="193"/>
      <c r="N293" s="194"/>
      <c r="O293" s="194"/>
      <c r="P293" s="194"/>
      <c r="Q293" s="194"/>
      <c r="R293" s="194"/>
      <c r="S293" s="194"/>
      <c r="T293" s="195"/>
      <c r="AT293" s="189" t="s">
        <v>240</v>
      </c>
      <c r="AU293" s="189" t="s">
        <v>86</v>
      </c>
      <c r="AV293" s="14" t="s">
        <v>133</v>
      </c>
      <c r="AW293" s="14" t="s">
        <v>31</v>
      </c>
      <c r="AX293" s="14" t="s">
        <v>32</v>
      </c>
      <c r="AY293" s="189" t="s">
        <v>232</v>
      </c>
    </row>
    <row r="294" spans="1:65" s="2" customFormat="1" ht="16.5" customHeight="1">
      <c r="A294" s="33"/>
      <c r="B294" s="132"/>
      <c r="C294" s="166" t="s">
        <v>414</v>
      </c>
      <c r="D294" s="166" t="s">
        <v>234</v>
      </c>
      <c r="E294" s="167" t="s">
        <v>415</v>
      </c>
      <c r="F294" s="168" t="s">
        <v>416</v>
      </c>
      <c r="G294" s="169" t="s">
        <v>237</v>
      </c>
      <c r="H294" s="170">
        <v>31.08</v>
      </c>
      <c r="I294" s="171"/>
      <c r="J294" s="172">
        <f>ROUND(I294*H294,2)</f>
        <v>0</v>
      </c>
      <c r="K294" s="168" t="s">
        <v>238</v>
      </c>
      <c r="L294" s="34"/>
      <c r="M294" s="173" t="s">
        <v>1</v>
      </c>
      <c r="N294" s="174" t="s">
        <v>42</v>
      </c>
      <c r="O294" s="59"/>
      <c r="P294" s="175">
        <f>O294*H294</f>
        <v>0</v>
      </c>
      <c r="Q294" s="175">
        <v>0.00868</v>
      </c>
      <c r="R294" s="175">
        <f>Q294*H294</f>
        <v>0.26977439999999997</v>
      </c>
      <c r="S294" s="175">
        <v>0</v>
      </c>
      <c r="T294" s="176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77" t="s">
        <v>133</v>
      </c>
      <c r="AT294" s="177" t="s">
        <v>234</v>
      </c>
      <c r="AU294" s="177" t="s">
        <v>86</v>
      </c>
      <c r="AY294" s="18" t="s">
        <v>232</v>
      </c>
      <c r="BE294" s="178">
        <f>IF(N294="základní",J294,0)</f>
        <v>0</v>
      </c>
      <c r="BF294" s="178">
        <f>IF(N294="snížená",J294,0)</f>
        <v>0</v>
      </c>
      <c r="BG294" s="178">
        <f>IF(N294="zákl. přenesená",J294,0)</f>
        <v>0</v>
      </c>
      <c r="BH294" s="178">
        <f>IF(N294="sníž. přenesená",J294,0)</f>
        <v>0</v>
      </c>
      <c r="BI294" s="178">
        <f>IF(N294="nulová",J294,0)</f>
        <v>0</v>
      </c>
      <c r="BJ294" s="18" t="s">
        <v>32</v>
      </c>
      <c r="BK294" s="178">
        <f>ROUND(I294*H294,2)</f>
        <v>0</v>
      </c>
      <c r="BL294" s="18" t="s">
        <v>133</v>
      </c>
      <c r="BM294" s="177" t="s">
        <v>417</v>
      </c>
    </row>
    <row r="295" spans="2:51" s="15" customFormat="1" ht="12">
      <c r="B295" s="196"/>
      <c r="D295" s="180" t="s">
        <v>240</v>
      </c>
      <c r="E295" s="197" t="s">
        <v>1</v>
      </c>
      <c r="F295" s="198" t="s">
        <v>418</v>
      </c>
      <c r="H295" s="197" t="s">
        <v>1</v>
      </c>
      <c r="I295" s="199"/>
      <c r="L295" s="196"/>
      <c r="M295" s="200"/>
      <c r="N295" s="201"/>
      <c r="O295" s="201"/>
      <c r="P295" s="201"/>
      <c r="Q295" s="201"/>
      <c r="R295" s="201"/>
      <c r="S295" s="201"/>
      <c r="T295" s="202"/>
      <c r="AT295" s="197" t="s">
        <v>240</v>
      </c>
      <c r="AU295" s="197" t="s">
        <v>86</v>
      </c>
      <c r="AV295" s="15" t="s">
        <v>32</v>
      </c>
      <c r="AW295" s="15" t="s">
        <v>31</v>
      </c>
      <c r="AX295" s="15" t="s">
        <v>77</v>
      </c>
      <c r="AY295" s="197" t="s">
        <v>232</v>
      </c>
    </row>
    <row r="296" spans="2:51" s="15" customFormat="1" ht="12">
      <c r="B296" s="196"/>
      <c r="D296" s="180" t="s">
        <v>240</v>
      </c>
      <c r="E296" s="197" t="s">
        <v>1</v>
      </c>
      <c r="F296" s="198" t="s">
        <v>419</v>
      </c>
      <c r="H296" s="197" t="s">
        <v>1</v>
      </c>
      <c r="I296" s="199"/>
      <c r="L296" s="196"/>
      <c r="M296" s="200"/>
      <c r="N296" s="201"/>
      <c r="O296" s="201"/>
      <c r="P296" s="201"/>
      <c r="Q296" s="201"/>
      <c r="R296" s="201"/>
      <c r="S296" s="201"/>
      <c r="T296" s="202"/>
      <c r="AT296" s="197" t="s">
        <v>240</v>
      </c>
      <c r="AU296" s="197" t="s">
        <v>86</v>
      </c>
      <c r="AV296" s="15" t="s">
        <v>32</v>
      </c>
      <c r="AW296" s="15" t="s">
        <v>31</v>
      </c>
      <c r="AX296" s="15" t="s">
        <v>77</v>
      </c>
      <c r="AY296" s="197" t="s">
        <v>232</v>
      </c>
    </row>
    <row r="297" spans="2:51" s="13" customFormat="1" ht="12">
      <c r="B297" s="179"/>
      <c r="D297" s="180" t="s">
        <v>240</v>
      </c>
      <c r="E297" s="181" t="s">
        <v>1</v>
      </c>
      <c r="F297" s="182" t="s">
        <v>420</v>
      </c>
      <c r="H297" s="183">
        <v>4.4</v>
      </c>
      <c r="I297" s="184"/>
      <c r="L297" s="179"/>
      <c r="M297" s="185"/>
      <c r="N297" s="186"/>
      <c r="O297" s="186"/>
      <c r="P297" s="186"/>
      <c r="Q297" s="186"/>
      <c r="R297" s="186"/>
      <c r="S297" s="186"/>
      <c r="T297" s="187"/>
      <c r="AT297" s="181" t="s">
        <v>240</v>
      </c>
      <c r="AU297" s="181" t="s">
        <v>86</v>
      </c>
      <c r="AV297" s="13" t="s">
        <v>86</v>
      </c>
      <c r="AW297" s="13" t="s">
        <v>31</v>
      </c>
      <c r="AX297" s="13" t="s">
        <v>77</v>
      </c>
      <c r="AY297" s="181" t="s">
        <v>232</v>
      </c>
    </row>
    <row r="298" spans="2:51" s="13" customFormat="1" ht="12">
      <c r="B298" s="179"/>
      <c r="D298" s="180" t="s">
        <v>240</v>
      </c>
      <c r="E298" s="181" t="s">
        <v>1</v>
      </c>
      <c r="F298" s="182" t="s">
        <v>421</v>
      </c>
      <c r="H298" s="183">
        <v>8.8</v>
      </c>
      <c r="I298" s="184"/>
      <c r="L298" s="179"/>
      <c r="M298" s="185"/>
      <c r="N298" s="186"/>
      <c r="O298" s="186"/>
      <c r="P298" s="186"/>
      <c r="Q298" s="186"/>
      <c r="R298" s="186"/>
      <c r="S298" s="186"/>
      <c r="T298" s="187"/>
      <c r="AT298" s="181" t="s">
        <v>240</v>
      </c>
      <c r="AU298" s="181" t="s">
        <v>86</v>
      </c>
      <c r="AV298" s="13" t="s">
        <v>86</v>
      </c>
      <c r="AW298" s="13" t="s">
        <v>31</v>
      </c>
      <c r="AX298" s="13" t="s">
        <v>77</v>
      </c>
      <c r="AY298" s="181" t="s">
        <v>232</v>
      </c>
    </row>
    <row r="299" spans="2:51" s="13" customFormat="1" ht="12">
      <c r="B299" s="179"/>
      <c r="D299" s="180" t="s">
        <v>240</v>
      </c>
      <c r="E299" s="181" t="s">
        <v>1</v>
      </c>
      <c r="F299" s="182" t="s">
        <v>422</v>
      </c>
      <c r="H299" s="183">
        <v>3.3</v>
      </c>
      <c r="I299" s="184"/>
      <c r="L299" s="179"/>
      <c r="M299" s="185"/>
      <c r="N299" s="186"/>
      <c r="O299" s="186"/>
      <c r="P299" s="186"/>
      <c r="Q299" s="186"/>
      <c r="R299" s="186"/>
      <c r="S299" s="186"/>
      <c r="T299" s="187"/>
      <c r="AT299" s="181" t="s">
        <v>240</v>
      </c>
      <c r="AU299" s="181" t="s">
        <v>86</v>
      </c>
      <c r="AV299" s="13" t="s">
        <v>86</v>
      </c>
      <c r="AW299" s="13" t="s">
        <v>31</v>
      </c>
      <c r="AX299" s="13" t="s">
        <v>77</v>
      </c>
      <c r="AY299" s="181" t="s">
        <v>232</v>
      </c>
    </row>
    <row r="300" spans="2:51" s="16" customFormat="1" ht="12">
      <c r="B300" s="203"/>
      <c r="D300" s="180" t="s">
        <v>240</v>
      </c>
      <c r="E300" s="204" t="s">
        <v>128</v>
      </c>
      <c r="F300" s="205" t="s">
        <v>260</v>
      </c>
      <c r="H300" s="206">
        <v>16.5</v>
      </c>
      <c r="I300" s="207"/>
      <c r="L300" s="203"/>
      <c r="M300" s="208"/>
      <c r="N300" s="209"/>
      <c r="O300" s="209"/>
      <c r="P300" s="209"/>
      <c r="Q300" s="209"/>
      <c r="R300" s="209"/>
      <c r="S300" s="209"/>
      <c r="T300" s="210"/>
      <c r="AT300" s="204" t="s">
        <v>240</v>
      </c>
      <c r="AU300" s="204" t="s">
        <v>86</v>
      </c>
      <c r="AV300" s="16" t="s">
        <v>247</v>
      </c>
      <c r="AW300" s="16" t="s">
        <v>31</v>
      </c>
      <c r="AX300" s="16" t="s">
        <v>77</v>
      </c>
      <c r="AY300" s="204" t="s">
        <v>232</v>
      </c>
    </row>
    <row r="301" spans="2:51" s="15" customFormat="1" ht="12">
      <c r="B301" s="196"/>
      <c r="D301" s="180" t="s">
        <v>240</v>
      </c>
      <c r="E301" s="197" t="s">
        <v>1</v>
      </c>
      <c r="F301" s="198" t="s">
        <v>423</v>
      </c>
      <c r="H301" s="197" t="s">
        <v>1</v>
      </c>
      <c r="I301" s="199"/>
      <c r="L301" s="196"/>
      <c r="M301" s="200"/>
      <c r="N301" s="201"/>
      <c r="O301" s="201"/>
      <c r="P301" s="201"/>
      <c r="Q301" s="201"/>
      <c r="R301" s="201"/>
      <c r="S301" s="201"/>
      <c r="T301" s="202"/>
      <c r="AT301" s="197" t="s">
        <v>240</v>
      </c>
      <c r="AU301" s="197" t="s">
        <v>86</v>
      </c>
      <c r="AV301" s="15" t="s">
        <v>32</v>
      </c>
      <c r="AW301" s="15" t="s">
        <v>31</v>
      </c>
      <c r="AX301" s="15" t="s">
        <v>77</v>
      </c>
      <c r="AY301" s="197" t="s">
        <v>232</v>
      </c>
    </row>
    <row r="302" spans="2:51" s="13" customFormat="1" ht="12">
      <c r="B302" s="179"/>
      <c r="D302" s="180" t="s">
        <v>240</v>
      </c>
      <c r="E302" s="181" t="s">
        <v>1</v>
      </c>
      <c r="F302" s="182" t="s">
        <v>424</v>
      </c>
      <c r="H302" s="183">
        <v>14.58</v>
      </c>
      <c r="I302" s="184"/>
      <c r="L302" s="179"/>
      <c r="M302" s="185"/>
      <c r="N302" s="186"/>
      <c r="O302" s="186"/>
      <c r="P302" s="186"/>
      <c r="Q302" s="186"/>
      <c r="R302" s="186"/>
      <c r="S302" s="186"/>
      <c r="T302" s="187"/>
      <c r="AT302" s="181" t="s">
        <v>240</v>
      </c>
      <c r="AU302" s="181" t="s">
        <v>86</v>
      </c>
      <c r="AV302" s="13" t="s">
        <v>86</v>
      </c>
      <c r="AW302" s="13" t="s">
        <v>31</v>
      </c>
      <c r="AX302" s="13" t="s">
        <v>77</v>
      </c>
      <c r="AY302" s="181" t="s">
        <v>232</v>
      </c>
    </row>
    <row r="303" spans="2:51" s="16" customFormat="1" ht="12">
      <c r="B303" s="203"/>
      <c r="D303" s="180" t="s">
        <v>240</v>
      </c>
      <c r="E303" s="204" t="s">
        <v>425</v>
      </c>
      <c r="F303" s="205" t="s">
        <v>260</v>
      </c>
      <c r="H303" s="206">
        <v>14.58</v>
      </c>
      <c r="I303" s="207"/>
      <c r="L303" s="203"/>
      <c r="M303" s="208"/>
      <c r="N303" s="209"/>
      <c r="O303" s="209"/>
      <c r="P303" s="209"/>
      <c r="Q303" s="209"/>
      <c r="R303" s="209"/>
      <c r="S303" s="209"/>
      <c r="T303" s="210"/>
      <c r="AT303" s="204" t="s">
        <v>240</v>
      </c>
      <c r="AU303" s="204" t="s">
        <v>86</v>
      </c>
      <c r="AV303" s="16" t="s">
        <v>247</v>
      </c>
      <c r="AW303" s="16" t="s">
        <v>31</v>
      </c>
      <c r="AX303" s="16" t="s">
        <v>77</v>
      </c>
      <c r="AY303" s="204" t="s">
        <v>232</v>
      </c>
    </row>
    <row r="304" spans="2:51" s="14" customFormat="1" ht="12">
      <c r="B304" s="188"/>
      <c r="D304" s="180" t="s">
        <v>240</v>
      </c>
      <c r="E304" s="189" t="s">
        <v>105</v>
      </c>
      <c r="F304" s="190" t="s">
        <v>242</v>
      </c>
      <c r="H304" s="191">
        <v>31.08</v>
      </c>
      <c r="I304" s="192"/>
      <c r="L304" s="188"/>
      <c r="M304" s="193"/>
      <c r="N304" s="194"/>
      <c r="O304" s="194"/>
      <c r="P304" s="194"/>
      <c r="Q304" s="194"/>
      <c r="R304" s="194"/>
      <c r="S304" s="194"/>
      <c r="T304" s="195"/>
      <c r="AT304" s="189" t="s">
        <v>240</v>
      </c>
      <c r="AU304" s="189" t="s">
        <v>86</v>
      </c>
      <c r="AV304" s="14" t="s">
        <v>133</v>
      </c>
      <c r="AW304" s="14" t="s">
        <v>31</v>
      </c>
      <c r="AX304" s="14" t="s">
        <v>32</v>
      </c>
      <c r="AY304" s="189" t="s">
        <v>232</v>
      </c>
    </row>
    <row r="305" spans="1:65" s="2" customFormat="1" ht="16.5" customHeight="1">
      <c r="A305" s="33"/>
      <c r="B305" s="132"/>
      <c r="C305" s="166" t="s">
        <v>426</v>
      </c>
      <c r="D305" s="166" t="s">
        <v>234</v>
      </c>
      <c r="E305" s="167" t="s">
        <v>427</v>
      </c>
      <c r="F305" s="168" t="s">
        <v>428</v>
      </c>
      <c r="G305" s="169" t="s">
        <v>237</v>
      </c>
      <c r="H305" s="170">
        <v>1.1</v>
      </c>
      <c r="I305" s="171"/>
      <c r="J305" s="172">
        <f>ROUND(I305*H305,2)</f>
        <v>0</v>
      </c>
      <c r="K305" s="168" t="s">
        <v>238</v>
      </c>
      <c r="L305" s="34"/>
      <c r="M305" s="173" t="s">
        <v>1</v>
      </c>
      <c r="N305" s="174" t="s">
        <v>42</v>
      </c>
      <c r="O305" s="59"/>
      <c r="P305" s="175">
        <f>O305*H305</f>
        <v>0</v>
      </c>
      <c r="Q305" s="175">
        <v>0.01068</v>
      </c>
      <c r="R305" s="175">
        <f>Q305*H305</f>
        <v>0.011748000000000001</v>
      </c>
      <c r="S305" s="175">
        <v>0</v>
      </c>
      <c r="T305" s="176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77" t="s">
        <v>133</v>
      </c>
      <c r="AT305" s="177" t="s">
        <v>234</v>
      </c>
      <c r="AU305" s="177" t="s">
        <v>86</v>
      </c>
      <c r="AY305" s="18" t="s">
        <v>232</v>
      </c>
      <c r="BE305" s="178">
        <f>IF(N305="základní",J305,0)</f>
        <v>0</v>
      </c>
      <c r="BF305" s="178">
        <f>IF(N305="snížená",J305,0)</f>
        <v>0</v>
      </c>
      <c r="BG305" s="178">
        <f>IF(N305="zákl. přenesená",J305,0)</f>
        <v>0</v>
      </c>
      <c r="BH305" s="178">
        <f>IF(N305="sníž. přenesená",J305,0)</f>
        <v>0</v>
      </c>
      <c r="BI305" s="178">
        <f>IF(N305="nulová",J305,0)</f>
        <v>0</v>
      </c>
      <c r="BJ305" s="18" t="s">
        <v>32</v>
      </c>
      <c r="BK305" s="178">
        <f>ROUND(I305*H305,2)</f>
        <v>0</v>
      </c>
      <c r="BL305" s="18" t="s">
        <v>133</v>
      </c>
      <c r="BM305" s="177" t="s">
        <v>429</v>
      </c>
    </row>
    <row r="306" spans="2:51" s="15" customFormat="1" ht="12">
      <c r="B306" s="196"/>
      <c r="D306" s="180" t="s">
        <v>240</v>
      </c>
      <c r="E306" s="197" t="s">
        <v>1</v>
      </c>
      <c r="F306" s="198" t="s">
        <v>430</v>
      </c>
      <c r="H306" s="197" t="s">
        <v>1</v>
      </c>
      <c r="I306" s="199"/>
      <c r="L306" s="196"/>
      <c r="M306" s="200"/>
      <c r="N306" s="201"/>
      <c r="O306" s="201"/>
      <c r="P306" s="201"/>
      <c r="Q306" s="201"/>
      <c r="R306" s="201"/>
      <c r="S306" s="201"/>
      <c r="T306" s="202"/>
      <c r="AT306" s="197" t="s">
        <v>240</v>
      </c>
      <c r="AU306" s="197" t="s">
        <v>86</v>
      </c>
      <c r="AV306" s="15" t="s">
        <v>32</v>
      </c>
      <c r="AW306" s="15" t="s">
        <v>31</v>
      </c>
      <c r="AX306" s="15" t="s">
        <v>77</v>
      </c>
      <c r="AY306" s="197" t="s">
        <v>232</v>
      </c>
    </row>
    <row r="307" spans="2:51" s="13" customFormat="1" ht="12">
      <c r="B307" s="179"/>
      <c r="D307" s="180" t="s">
        <v>240</v>
      </c>
      <c r="E307" s="181" t="s">
        <v>1</v>
      </c>
      <c r="F307" s="182" t="s">
        <v>431</v>
      </c>
      <c r="H307" s="183">
        <v>1.1</v>
      </c>
      <c r="I307" s="184"/>
      <c r="L307" s="179"/>
      <c r="M307" s="185"/>
      <c r="N307" s="186"/>
      <c r="O307" s="186"/>
      <c r="P307" s="186"/>
      <c r="Q307" s="186"/>
      <c r="R307" s="186"/>
      <c r="S307" s="186"/>
      <c r="T307" s="187"/>
      <c r="AT307" s="181" t="s">
        <v>240</v>
      </c>
      <c r="AU307" s="181" t="s">
        <v>86</v>
      </c>
      <c r="AV307" s="13" t="s">
        <v>86</v>
      </c>
      <c r="AW307" s="13" t="s">
        <v>31</v>
      </c>
      <c r="AX307" s="13" t="s">
        <v>77</v>
      </c>
      <c r="AY307" s="181" t="s">
        <v>232</v>
      </c>
    </row>
    <row r="308" spans="2:51" s="16" customFormat="1" ht="12">
      <c r="B308" s="203"/>
      <c r="D308" s="180" t="s">
        <v>240</v>
      </c>
      <c r="E308" s="204" t="s">
        <v>124</v>
      </c>
      <c r="F308" s="205" t="s">
        <v>260</v>
      </c>
      <c r="H308" s="206">
        <v>1.1</v>
      </c>
      <c r="I308" s="207"/>
      <c r="L308" s="203"/>
      <c r="M308" s="208"/>
      <c r="N308" s="209"/>
      <c r="O308" s="209"/>
      <c r="P308" s="209"/>
      <c r="Q308" s="209"/>
      <c r="R308" s="209"/>
      <c r="S308" s="209"/>
      <c r="T308" s="210"/>
      <c r="AT308" s="204" t="s">
        <v>240</v>
      </c>
      <c r="AU308" s="204" t="s">
        <v>86</v>
      </c>
      <c r="AV308" s="16" t="s">
        <v>247</v>
      </c>
      <c r="AW308" s="16" t="s">
        <v>31</v>
      </c>
      <c r="AX308" s="16" t="s">
        <v>77</v>
      </c>
      <c r="AY308" s="204" t="s">
        <v>232</v>
      </c>
    </row>
    <row r="309" spans="2:51" s="14" customFormat="1" ht="12">
      <c r="B309" s="188"/>
      <c r="D309" s="180" t="s">
        <v>240</v>
      </c>
      <c r="E309" s="189" t="s">
        <v>432</v>
      </c>
      <c r="F309" s="190" t="s">
        <v>242</v>
      </c>
      <c r="H309" s="191">
        <v>1.1</v>
      </c>
      <c r="I309" s="192"/>
      <c r="L309" s="188"/>
      <c r="M309" s="193"/>
      <c r="N309" s="194"/>
      <c r="O309" s="194"/>
      <c r="P309" s="194"/>
      <c r="Q309" s="194"/>
      <c r="R309" s="194"/>
      <c r="S309" s="194"/>
      <c r="T309" s="195"/>
      <c r="AT309" s="189" t="s">
        <v>240</v>
      </c>
      <c r="AU309" s="189" t="s">
        <v>86</v>
      </c>
      <c r="AV309" s="14" t="s">
        <v>133</v>
      </c>
      <c r="AW309" s="14" t="s">
        <v>31</v>
      </c>
      <c r="AX309" s="14" t="s">
        <v>32</v>
      </c>
      <c r="AY309" s="189" t="s">
        <v>232</v>
      </c>
    </row>
    <row r="310" spans="1:65" s="2" customFormat="1" ht="16.5" customHeight="1">
      <c r="A310" s="33"/>
      <c r="B310" s="132"/>
      <c r="C310" s="166" t="s">
        <v>433</v>
      </c>
      <c r="D310" s="166" t="s">
        <v>234</v>
      </c>
      <c r="E310" s="167" t="s">
        <v>434</v>
      </c>
      <c r="F310" s="168" t="s">
        <v>435</v>
      </c>
      <c r="G310" s="169" t="s">
        <v>237</v>
      </c>
      <c r="H310" s="170">
        <v>71.79</v>
      </c>
      <c r="I310" s="171"/>
      <c r="J310" s="172">
        <f>ROUND(I310*H310,2)</f>
        <v>0</v>
      </c>
      <c r="K310" s="168" t="s">
        <v>238</v>
      </c>
      <c r="L310" s="34"/>
      <c r="M310" s="173" t="s">
        <v>1</v>
      </c>
      <c r="N310" s="174" t="s">
        <v>42</v>
      </c>
      <c r="O310" s="59"/>
      <c r="P310" s="175">
        <f>O310*H310</f>
        <v>0</v>
      </c>
      <c r="Q310" s="175">
        <v>0.01269</v>
      </c>
      <c r="R310" s="175">
        <f>Q310*H310</f>
        <v>0.9110151000000001</v>
      </c>
      <c r="S310" s="175">
        <v>0</v>
      </c>
      <c r="T310" s="176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77" t="s">
        <v>133</v>
      </c>
      <c r="AT310" s="177" t="s">
        <v>234</v>
      </c>
      <c r="AU310" s="177" t="s">
        <v>86</v>
      </c>
      <c r="AY310" s="18" t="s">
        <v>232</v>
      </c>
      <c r="BE310" s="178">
        <f>IF(N310="základní",J310,0)</f>
        <v>0</v>
      </c>
      <c r="BF310" s="178">
        <f>IF(N310="snížená",J310,0)</f>
        <v>0</v>
      </c>
      <c r="BG310" s="178">
        <f>IF(N310="zákl. přenesená",J310,0)</f>
        <v>0</v>
      </c>
      <c r="BH310" s="178">
        <f>IF(N310="sníž. přenesená",J310,0)</f>
        <v>0</v>
      </c>
      <c r="BI310" s="178">
        <f>IF(N310="nulová",J310,0)</f>
        <v>0</v>
      </c>
      <c r="BJ310" s="18" t="s">
        <v>32</v>
      </c>
      <c r="BK310" s="178">
        <f>ROUND(I310*H310,2)</f>
        <v>0</v>
      </c>
      <c r="BL310" s="18" t="s">
        <v>133</v>
      </c>
      <c r="BM310" s="177" t="s">
        <v>436</v>
      </c>
    </row>
    <row r="311" spans="2:51" s="15" customFormat="1" ht="12">
      <c r="B311" s="196"/>
      <c r="D311" s="180" t="s">
        <v>240</v>
      </c>
      <c r="E311" s="197" t="s">
        <v>1</v>
      </c>
      <c r="F311" s="198" t="s">
        <v>437</v>
      </c>
      <c r="H311" s="197" t="s">
        <v>1</v>
      </c>
      <c r="I311" s="199"/>
      <c r="L311" s="196"/>
      <c r="M311" s="200"/>
      <c r="N311" s="201"/>
      <c r="O311" s="201"/>
      <c r="P311" s="201"/>
      <c r="Q311" s="201"/>
      <c r="R311" s="201"/>
      <c r="S311" s="201"/>
      <c r="T311" s="202"/>
      <c r="AT311" s="197" t="s">
        <v>240</v>
      </c>
      <c r="AU311" s="197" t="s">
        <v>86</v>
      </c>
      <c r="AV311" s="15" t="s">
        <v>32</v>
      </c>
      <c r="AW311" s="15" t="s">
        <v>31</v>
      </c>
      <c r="AX311" s="15" t="s">
        <v>77</v>
      </c>
      <c r="AY311" s="197" t="s">
        <v>232</v>
      </c>
    </row>
    <row r="312" spans="2:51" s="15" customFormat="1" ht="12">
      <c r="B312" s="196"/>
      <c r="D312" s="180" t="s">
        <v>240</v>
      </c>
      <c r="E312" s="197" t="s">
        <v>1</v>
      </c>
      <c r="F312" s="198" t="s">
        <v>419</v>
      </c>
      <c r="H312" s="197" t="s">
        <v>1</v>
      </c>
      <c r="I312" s="199"/>
      <c r="L312" s="196"/>
      <c r="M312" s="200"/>
      <c r="N312" s="201"/>
      <c r="O312" s="201"/>
      <c r="P312" s="201"/>
      <c r="Q312" s="201"/>
      <c r="R312" s="201"/>
      <c r="S312" s="201"/>
      <c r="T312" s="202"/>
      <c r="AT312" s="197" t="s">
        <v>240</v>
      </c>
      <c r="AU312" s="197" t="s">
        <v>86</v>
      </c>
      <c r="AV312" s="15" t="s">
        <v>32</v>
      </c>
      <c r="AW312" s="15" t="s">
        <v>31</v>
      </c>
      <c r="AX312" s="15" t="s">
        <v>77</v>
      </c>
      <c r="AY312" s="197" t="s">
        <v>232</v>
      </c>
    </row>
    <row r="313" spans="2:51" s="13" customFormat="1" ht="12">
      <c r="B313" s="179"/>
      <c r="D313" s="180" t="s">
        <v>240</v>
      </c>
      <c r="E313" s="181" t="s">
        <v>1</v>
      </c>
      <c r="F313" s="182" t="s">
        <v>438</v>
      </c>
      <c r="H313" s="183">
        <v>1.1</v>
      </c>
      <c r="I313" s="184"/>
      <c r="L313" s="179"/>
      <c r="M313" s="185"/>
      <c r="N313" s="186"/>
      <c r="O313" s="186"/>
      <c r="P313" s="186"/>
      <c r="Q313" s="186"/>
      <c r="R313" s="186"/>
      <c r="S313" s="186"/>
      <c r="T313" s="187"/>
      <c r="AT313" s="181" t="s">
        <v>240</v>
      </c>
      <c r="AU313" s="181" t="s">
        <v>86</v>
      </c>
      <c r="AV313" s="13" t="s">
        <v>86</v>
      </c>
      <c r="AW313" s="13" t="s">
        <v>31</v>
      </c>
      <c r="AX313" s="13" t="s">
        <v>77</v>
      </c>
      <c r="AY313" s="181" t="s">
        <v>232</v>
      </c>
    </row>
    <row r="314" spans="2:51" s="13" customFormat="1" ht="12">
      <c r="B314" s="179"/>
      <c r="D314" s="180" t="s">
        <v>240</v>
      </c>
      <c r="E314" s="181" t="s">
        <v>1</v>
      </c>
      <c r="F314" s="182" t="s">
        <v>439</v>
      </c>
      <c r="H314" s="183">
        <v>1.1</v>
      </c>
      <c r="I314" s="184"/>
      <c r="L314" s="179"/>
      <c r="M314" s="185"/>
      <c r="N314" s="186"/>
      <c r="O314" s="186"/>
      <c r="P314" s="186"/>
      <c r="Q314" s="186"/>
      <c r="R314" s="186"/>
      <c r="S314" s="186"/>
      <c r="T314" s="187"/>
      <c r="AT314" s="181" t="s">
        <v>240</v>
      </c>
      <c r="AU314" s="181" t="s">
        <v>86</v>
      </c>
      <c r="AV314" s="13" t="s">
        <v>86</v>
      </c>
      <c r="AW314" s="13" t="s">
        <v>31</v>
      </c>
      <c r="AX314" s="13" t="s">
        <v>77</v>
      </c>
      <c r="AY314" s="181" t="s">
        <v>232</v>
      </c>
    </row>
    <row r="315" spans="2:51" s="16" customFormat="1" ht="12">
      <c r="B315" s="203"/>
      <c r="D315" s="180" t="s">
        <v>240</v>
      </c>
      <c r="E315" s="204" t="s">
        <v>126</v>
      </c>
      <c r="F315" s="205" t="s">
        <v>260</v>
      </c>
      <c r="H315" s="206">
        <v>2.2</v>
      </c>
      <c r="I315" s="207"/>
      <c r="L315" s="203"/>
      <c r="M315" s="208"/>
      <c r="N315" s="209"/>
      <c r="O315" s="209"/>
      <c r="P315" s="209"/>
      <c r="Q315" s="209"/>
      <c r="R315" s="209"/>
      <c r="S315" s="209"/>
      <c r="T315" s="210"/>
      <c r="AT315" s="204" t="s">
        <v>240</v>
      </c>
      <c r="AU315" s="204" t="s">
        <v>86</v>
      </c>
      <c r="AV315" s="16" t="s">
        <v>247</v>
      </c>
      <c r="AW315" s="16" t="s">
        <v>31</v>
      </c>
      <c r="AX315" s="16" t="s">
        <v>77</v>
      </c>
      <c r="AY315" s="204" t="s">
        <v>232</v>
      </c>
    </row>
    <row r="316" spans="2:51" s="15" customFormat="1" ht="12">
      <c r="B316" s="196"/>
      <c r="D316" s="180" t="s">
        <v>240</v>
      </c>
      <c r="E316" s="197" t="s">
        <v>1</v>
      </c>
      <c r="F316" s="198" t="s">
        <v>423</v>
      </c>
      <c r="H316" s="197" t="s">
        <v>1</v>
      </c>
      <c r="I316" s="199"/>
      <c r="L316" s="196"/>
      <c r="M316" s="200"/>
      <c r="N316" s="201"/>
      <c r="O316" s="201"/>
      <c r="P316" s="201"/>
      <c r="Q316" s="201"/>
      <c r="R316" s="201"/>
      <c r="S316" s="201"/>
      <c r="T316" s="202"/>
      <c r="AT316" s="197" t="s">
        <v>240</v>
      </c>
      <c r="AU316" s="197" t="s">
        <v>86</v>
      </c>
      <c r="AV316" s="15" t="s">
        <v>32</v>
      </c>
      <c r="AW316" s="15" t="s">
        <v>31</v>
      </c>
      <c r="AX316" s="15" t="s">
        <v>77</v>
      </c>
      <c r="AY316" s="197" t="s">
        <v>232</v>
      </c>
    </row>
    <row r="317" spans="2:51" s="15" customFormat="1" ht="12">
      <c r="B317" s="196"/>
      <c r="D317" s="180" t="s">
        <v>240</v>
      </c>
      <c r="E317" s="197" t="s">
        <v>1</v>
      </c>
      <c r="F317" s="198" t="s">
        <v>440</v>
      </c>
      <c r="H317" s="197" t="s">
        <v>1</v>
      </c>
      <c r="I317" s="199"/>
      <c r="L317" s="196"/>
      <c r="M317" s="200"/>
      <c r="N317" s="201"/>
      <c r="O317" s="201"/>
      <c r="P317" s="201"/>
      <c r="Q317" s="201"/>
      <c r="R317" s="201"/>
      <c r="S317" s="201"/>
      <c r="T317" s="202"/>
      <c r="AT317" s="197" t="s">
        <v>240</v>
      </c>
      <c r="AU317" s="197" t="s">
        <v>86</v>
      </c>
      <c r="AV317" s="15" t="s">
        <v>32</v>
      </c>
      <c r="AW317" s="15" t="s">
        <v>31</v>
      </c>
      <c r="AX317" s="15" t="s">
        <v>77</v>
      </c>
      <c r="AY317" s="197" t="s">
        <v>232</v>
      </c>
    </row>
    <row r="318" spans="2:51" s="13" customFormat="1" ht="12">
      <c r="B318" s="179"/>
      <c r="D318" s="180" t="s">
        <v>240</v>
      </c>
      <c r="E318" s="181" t="s">
        <v>1</v>
      </c>
      <c r="F318" s="182" t="s">
        <v>441</v>
      </c>
      <c r="H318" s="183">
        <v>69.59</v>
      </c>
      <c r="I318" s="184"/>
      <c r="L318" s="179"/>
      <c r="M318" s="185"/>
      <c r="N318" s="186"/>
      <c r="O318" s="186"/>
      <c r="P318" s="186"/>
      <c r="Q318" s="186"/>
      <c r="R318" s="186"/>
      <c r="S318" s="186"/>
      <c r="T318" s="187"/>
      <c r="AT318" s="181" t="s">
        <v>240</v>
      </c>
      <c r="AU318" s="181" t="s">
        <v>86</v>
      </c>
      <c r="AV318" s="13" t="s">
        <v>86</v>
      </c>
      <c r="AW318" s="13" t="s">
        <v>31</v>
      </c>
      <c r="AX318" s="13" t="s">
        <v>77</v>
      </c>
      <c r="AY318" s="181" t="s">
        <v>232</v>
      </c>
    </row>
    <row r="319" spans="2:51" s="16" customFormat="1" ht="12">
      <c r="B319" s="203"/>
      <c r="D319" s="180" t="s">
        <v>240</v>
      </c>
      <c r="E319" s="204" t="s">
        <v>442</v>
      </c>
      <c r="F319" s="205" t="s">
        <v>260</v>
      </c>
      <c r="H319" s="206">
        <v>69.59</v>
      </c>
      <c r="I319" s="207"/>
      <c r="L319" s="203"/>
      <c r="M319" s="208"/>
      <c r="N319" s="209"/>
      <c r="O319" s="209"/>
      <c r="P319" s="209"/>
      <c r="Q319" s="209"/>
      <c r="R319" s="209"/>
      <c r="S319" s="209"/>
      <c r="T319" s="210"/>
      <c r="AT319" s="204" t="s">
        <v>240</v>
      </c>
      <c r="AU319" s="204" t="s">
        <v>86</v>
      </c>
      <c r="AV319" s="16" t="s">
        <v>247</v>
      </c>
      <c r="AW319" s="16" t="s">
        <v>31</v>
      </c>
      <c r="AX319" s="16" t="s">
        <v>77</v>
      </c>
      <c r="AY319" s="204" t="s">
        <v>232</v>
      </c>
    </row>
    <row r="320" spans="2:51" s="14" customFormat="1" ht="12">
      <c r="B320" s="188"/>
      <c r="D320" s="180" t="s">
        <v>240</v>
      </c>
      <c r="E320" s="189" t="s">
        <v>443</v>
      </c>
      <c r="F320" s="190" t="s">
        <v>242</v>
      </c>
      <c r="H320" s="191">
        <v>71.79</v>
      </c>
      <c r="I320" s="192"/>
      <c r="L320" s="188"/>
      <c r="M320" s="193"/>
      <c r="N320" s="194"/>
      <c r="O320" s="194"/>
      <c r="P320" s="194"/>
      <c r="Q320" s="194"/>
      <c r="R320" s="194"/>
      <c r="S320" s="194"/>
      <c r="T320" s="195"/>
      <c r="AT320" s="189" t="s">
        <v>240</v>
      </c>
      <c r="AU320" s="189" t="s">
        <v>86</v>
      </c>
      <c r="AV320" s="14" t="s">
        <v>133</v>
      </c>
      <c r="AW320" s="14" t="s">
        <v>31</v>
      </c>
      <c r="AX320" s="14" t="s">
        <v>32</v>
      </c>
      <c r="AY320" s="189" t="s">
        <v>232</v>
      </c>
    </row>
    <row r="321" spans="1:65" s="2" customFormat="1" ht="16.5" customHeight="1">
      <c r="A321" s="33"/>
      <c r="B321" s="132"/>
      <c r="C321" s="166" t="s">
        <v>444</v>
      </c>
      <c r="D321" s="166" t="s">
        <v>234</v>
      </c>
      <c r="E321" s="167" t="s">
        <v>445</v>
      </c>
      <c r="F321" s="168" t="s">
        <v>446</v>
      </c>
      <c r="G321" s="169" t="s">
        <v>237</v>
      </c>
      <c r="H321" s="170">
        <v>120.8</v>
      </c>
      <c r="I321" s="171"/>
      <c r="J321" s="172">
        <f>ROUND(I321*H321,2)</f>
        <v>0</v>
      </c>
      <c r="K321" s="168" t="s">
        <v>238</v>
      </c>
      <c r="L321" s="34"/>
      <c r="M321" s="173" t="s">
        <v>1</v>
      </c>
      <c r="N321" s="174" t="s">
        <v>42</v>
      </c>
      <c r="O321" s="59"/>
      <c r="P321" s="175">
        <f>O321*H321</f>
        <v>0</v>
      </c>
      <c r="Q321" s="175">
        <v>0.0369</v>
      </c>
      <c r="R321" s="175">
        <f>Q321*H321</f>
        <v>4.457520000000001</v>
      </c>
      <c r="S321" s="175">
        <v>0</v>
      </c>
      <c r="T321" s="176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77" t="s">
        <v>133</v>
      </c>
      <c r="AT321" s="177" t="s">
        <v>234</v>
      </c>
      <c r="AU321" s="177" t="s">
        <v>86</v>
      </c>
      <c r="AY321" s="18" t="s">
        <v>232</v>
      </c>
      <c r="BE321" s="178">
        <f>IF(N321="základní",J321,0)</f>
        <v>0</v>
      </c>
      <c r="BF321" s="178">
        <f>IF(N321="snížená",J321,0)</f>
        <v>0</v>
      </c>
      <c r="BG321" s="178">
        <f>IF(N321="zákl. přenesená",J321,0)</f>
        <v>0</v>
      </c>
      <c r="BH321" s="178">
        <f>IF(N321="sníž. přenesená",J321,0)</f>
        <v>0</v>
      </c>
      <c r="BI321" s="178">
        <f>IF(N321="nulová",J321,0)</f>
        <v>0</v>
      </c>
      <c r="BJ321" s="18" t="s">
        <v>32</v>
      </c>
      <c r="BK321" s="178">
        <f>ROUND(I321*H321,2)</f>
        <v>0</v>
      </c>
      <c r="BL321" s="18" t="s">
        <v>133</v>
      </c>
      <c r="BM321" s="177" t="s">
        <v>447</v>
      </c>
    </row>
    <row r="322" spans="2:51" s="15" customFormat="1" ht="12">
      <c r="B322" s="196"/>
      <c r="D322" s="180" t="s">
        <v>240</v>
      </c>
      <c r="E322" s="197" t="s">
        <v>1</v>
      </c>
      <c r="F322" s="198" t="s">
        <v>419</v>
      </c>
      <c r="H322" s="197" t="s">
        <v>1</v>
      </c>
      <c r="I322" s="199"/>
      <c r="L322" s="196"/>
      <c r="M322" s="200"/>
      <c r="N322" s="201"/>
      <c r="O322" s="201"/>
      <c r="P322" s="201"/>
      <c r="Q322" s="201"/>
      <c r="R322" s="201"/>
      <c r="S322" s="201"/>
      <c r="T322" s="202"/>
      <c r="AT322" s="197" t="s">
        <v>240</v>
      </c>
      <c r="AU322" s="197" t="s">
        <v>86</v>
      </c>
      <c r="AV322" s="15" t="s">
        <v>32</v>
      </c>
      <c r="AW322" s="15" t="s">
        <v>31</v>
      </c>
      <c r="AX322" s="15" t="s">
        <v>77</v>
      </c>
      <c r="AY322" s="197" t="s">
        <v>232</v>
      </c>
    </row>
    <row r="323" spans="2:51" s="13" customFormat="1" ht="12">
      <c r="B323" s="179"/>
      <c r="D323" s="180" t="s">
        <v>240</v>
      </c>
      <c r="E323" s="181" t="s">
        <v>1</v>
      </c>
      <c r="F323" s="182" t="s">
        <v>448</v>
      </c>
      <c r="H323" s="183">
        <v>3.3</v>
      </c>
      <c r="I323" s="184"/>
      <c r="L323" s="179"/>
      <c r="M323" s="185"/>
      <c r="N323" s="186"/>
      <c r="O323" s="186"/>
      <c r="P323" s="186"/>
      <c r="Q323" s="186"/>
      <c r="R323" s="186"/>
      <c r="S323" s="186"/>
      <c r="T323" s="187"/>
      <c r="AT323" s="181" t="s">
        <v>240</v>
      </c>
      <c r="AU323" s="181" t="s">
        <v>86</v>
      </c>
      <c r="AV323" s="13" t="s">
        <v>86</v>
      </c>
      <c r="AW323" s="13" t="s">
        <v>31</v>
      </c>
      <c r="AX323" s="13" t="s">
        <v>77</v>
      </c>
      <c r="AY323" s="181" t="s">
        <v>232</v>
      </c>
    </row>
    <row r="324" spans="2:51" s="13" customFormat="1" ht="12">
      <c r="B324" s="179"/>
      <c r="D324" s="180" t="s">
        <v>240</v>
      </c>
      <c r="E324" s="181" t="s">
        <v>1</v>
      </c>
      <c r="F324" s="182" t="s">
        <v>449</v>
      </c>
      <c r="H324" s="183">
        <v>28.6</v>
      </c>
      <c r="I324" s="184"/>
      <c r="L324" s="179"/>
      <c r="M324" s="185"/>
      <c r="N324" s="186"/>
      <c r="O324" s="186"/>
      <c r="P324" s="186"/>
      <c r="Q324" s="186"/>
      <c r="R324" s="186"/>
      <c r="S324" s="186"/>
      <c r="T324" s="187"/>
      <c r="AT324" s="181" t="s">
        <v>240</v>
      </c>
      <c r="AU324" s="181" t="s">
        <v>86</v>
      </c>
      <c r="AV324" s="13" t="s">
        <v>86</v>
      </c>
      <c r="AW324" s="13" t="s">
        <v>31</v>
      </c>
      <c r="AX324" s="13" t="s">
        <v>77</v>
      </c>
      <c r="AY324" s="181" t="s">
        <v>232</v>
      </c>
    </row>
    <row r="325" spans="2:51" s="16" customFormat="1" ht="12">
      <c r="B325" s="203"/>
      <c r="D325" s="180" t="s">
        <v>240</v>
      </c>
      <c r="E325" s="204" t="s">
        <v>121</v>
      </c>
      <c r="F325" s="205" t="s">
        <v>260</v>
      </c>
      <c r="H325" s="206">
        <v>31.9</v>
      </c>
      <c r="I325" s="207"/>
      <c r="L325" s="203"/>
      <c r="M325" s="208"/>
      <c r="N325" s="209"/>
      <c r="O325" s="209"/>
      <c r="P325" s="209"/>
      <c r="Q325" s="209"/>
      <c r="R325" s="209"/>
      <c r="S325" s="209"/>
      <c r="T325" s="210"/>
      <c r="AT325" s="204" t="s">
        <v>240</v>
      </c>
      <c r="AU325" s="204" t="s">
        <v>86</v>
      </c>
      <c r="AV325" s="16" t="s">
        <v>247</v>
      </c>
      <c r="AW325" s="16" t="s">
        <v>31</v>
      </c>
      <c r="AX325" s="16" t="s">
        <v>77</v>
      </c>
      <c r="AY325" s="204" t="s">
        <v>232</v>
      </c>
    </row>
    <row r="326" spans="2:51" s="15" customFormat="1" ht="12">
      <c r="B326" s="196"/>
      <c r="D326" s="180" t="s">
        <v>240</v>
      </c>
      <c r="E326" s="197" t="s">
        <v>1</v>
      </c>
      <c r="F326" s="198" t="s">
        <v>423</v>
      </c>
      <c r="H326" s="197" t="s">
        <v>1</v>
      </c>
      <c r="I326" s="199"/>
      <c r="L326" s="196"/>
      <c r="M326" s="200"/>
      <c r="N326" s="201"/>
      <c r="O326" s="201"/>
      <c r="P326" s="201"/>
      <c r="Q326" s="201"/>
      <c r="R326" s="201"/>
      <c r="S326" s="201"/>
      <c r="T326" s="202"/>
      <c r="AT326" s="197" t="s">
        <v>240</v>
      </c>
      <c r="AU326" s="197" t="s">
        <v>86</v>
      </c>
      <c r="AV326" s="15" t="s">
        <v>32</v>
      </c>
      <c r="AW326" s="15" t="s">
        <v>31</v>
      </c>
      <c r="AX326" s="15" t="s">
        <v>77</v>
      </c>
      <c r="AY326" s="197" t="s">
        <v>232</v>
      </c>
    </row>
    <row r="327" spans="2:51" s="13" customFormat="1" ht="12">
      <c r="B327" s="179"/>
      <c r="D327" s="180" t="s">
        <v>240</v>
      </c>
      <c r="E327" s="181" t="s">
        <v>1</v>
      </c>
      <c r="F327" s="182" t="s">
        <v>450</v>
      </c>
      <c r="H327" s="183">
        <v>88.9</v>
      </c>
      <c r="I327" s="184"/>
      <c r="L327" s="179"/>
      <c r="M327" s="185"/>
      <c r="N327" s="186"/>
      <c r="O327" s="186"/>
      <c r="P327" s="186"/>
      <c r="Q327" s="186"/>
      <c r="R327" s="186"/>
      <c r="S327" s="186"/>
      <c r="T327" s="187"/>
      <c r="AT327" s="181" t="s">
        <v>240</v>
      </c>
      <c r="AU327" s="181" t="s">
        <v>86</v>
      </c>
      <c r="AV327" s="13" t="s">
        <v>86</v>
      </c>
      <c r="AW327" s="13" t="s">
        <v>31</v>
      </c>
      <c r="AX327" s="13" t="s">
        <v>77</v>
      </c>
      <c r="AY327" s="181" t="s">
        <v>232</v>
      </c>
    </row>
    <row r="328" spans="2:51" s="16" customFormat="1" ht="12">
      <c r="B328" s="203"/>
      <c r="D328" s="180" t="s">
        <v>240</v>
      </c>
      <c r="E328" s="204" t="s">
        <v>451</v>
      </c>
      <c r="F328" s="205" t="s">
        <v>260</v>
      </c>
      <c r="H328" s="206">
        <v>88.9</v>
      </c>
      <c r="I328" s="207"/>
      <c r="L328" s="203"/>
      <c r="M328" s="208"/>
      <c r="N328" s="209"/>
      <c r="O328" s="209"/>
      <c r="P328" s="209"/>
      <c r="Q328" s="209"/>
      <c r="R328" s="209"/>
      <c r="S328" s="209"/>
      <c r="T328" s="210"/>
      <c r="AT328" s="204" t="s">
        <v>240</v>
      </c>
      <c r="AU328" s="204" t="s">
        <v>86</v>
      </c>
      <c r="AV328" s="16" t="s">
        <v>247</v>
      </c>
      <c r="AW328" s="16" t="s">
        <v>31</v>
      </c>
      <c r="AX328" s="16" t="s">
        <v>77</v>
      </c>
      <c r="AY328" s="204" t="s">
        <v>232</v>
      </c>
    </row>
    <row r="329" spans="2:51" s="14" customFormat="1" ht="12">
      <c r="B329" s="188"/>
      <c r="D329" s="180" t="s">
        <v>240</v>
      </c>
      <c r="E329" s="189" t="s">
        <v>103</v>
      </c>
      <c r="F329" s="190" t="s">
        <v>242</v>
      </c>
      <c r="H329" s="191">
        <v>120.8</v>
      </c>
      <c r="I329" s="192"/>
      <c r="L329" s="188"/>
      <c r="M329" s="193"/>
      <c r="N329" s="194"/>
      <c r="O329" s="194"/>
      <c r="P329" s="194"/>
      <c r="Q329" s="194"/>
      <c r="R329" s="194"/>
      <c r="S329" s="194"/>
      <c r="T329" s="195"/>
      <c r="AT329" s="189" t="s">
        <v>240</v>
      </c>
      <c r="AU329" s="189" t="s">
        <v>86</v>
      </c>
      <c r="AV329" s="14" t="s">
        <v>133</v>
      </c>
      <c r="AW329" s="14" t="s">
        <v>31</v>
      </c>
      <c r="AX329" s="14" t="s">
        <v>32</v>
      </c>
      <c r="AY329" s="189" t="s">
        <v>232</v>
      </c>
    </row>
    <row r="330" spans="1:65" s="2" customFormat="1" ht="16.5" customHeight="1">
      <c r="A330" s="33"/>
      <c r="B330" s="132"/>
      <c r="C330" s="166" t="s">
        <v>452</v>
      </c>
      <c r="D330" s="166" t="s">
        <v>234</v>
      </c>
      <c r="E330" s="167" t="s">
        <v>453</v>
      </c>
      <c r="F330" s="168" t="s">
        <v>454</v>
      </c>
      <c r="G330" s="169" t="s">
        <v>455</v>
      </c>
      <c r="H330" s="170">
        <v>160.267</v>
      </c>
      <c r="I330" s="171"/>
      <c r="J330" s="172">
        <f>ROUND(I330*H330,2)</f>
        <v>0</v>
      </c>
      <c r="K330" s="168" t="s">
        <v>238</v>
      </c>
      <c r="L330" s="34"/>
      <c r="M330" s="173" t="s">
        <v>1</v>
      </c>
      <c r="N330" s="174" t="s">
        <v>42</v>
      </c>
      <c r="O330" s="59"/>
      <c r="P330" s="175">
        <f>O330*H330</f>
        <v>0</v>
      </c>
      <c r="Q330" s="175">
        <v>0</v>
      </c>
      <c r="R330" s="175">
        <f>Q330*H330</f>
        <v>0</v>
      </c>
      <c r="S330" s="175">
        <v>0</v>
      </c>
      <c r="T330" s="176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77" t="s">
        <v>133</v>
      </c>
      <c r="AT330" s="177" t="s">
        <v>234</v>
      </c>
      <c r="AU330" s="177" t="s">
        <v>86</v>
      </c>
      <c r="AY330" s="18" t="s">
        <v>232</v>
      </c>
      <c r="BE330" s="178">
        <f>IF(N330="základní",J330,0)</f>
        <v>0</v>
      </c>
      <c r="BF330" s="178">
        <f>IF(N330="snížená",J330,0)</f>
        <v>0</v>
      </c>
      <c r="BG330" s="178">
        <f>IF(N330="zákl. přenesená",J330,0)</f>
        <v>0</v>
      </c>
      <c r="BH330" s="178">
        <f>IF(N330="sníž. přenesená",J330,0)</f>
        <v>0</v>
      </c>
      <c r="BI330" s="178">
        <f>IF(N330="nulová",J330,0)</f>
        <v>0</v>
      </c>
      <c r="BJ330" s="18" t="s">
        <v>32</v>
      </c>
      <c r="BK330" s="178">
        <f>ROUND(I330*H330,2)</f>
        <v>0</v>
      </c>
      <c r="BL330" s="18" t="s">
        <v>133</v>
      </c>
      <c r="BM330" s="177" t="s">
        <v>456</v>
      </c>
    </row>
    <row r="331" spans="2:51" s="15" customFormat="1" ht="12">
      <c r="B331" s="196"/>
      <c r="D331" s="180" t="s">
        <v>240</v>
      </c>
      <c r="E331" s="197" t="s">
        <v>1</v>
      </c>
      <c r="F331" s="198" t="s">
        <v>457</v>
      </c>
      <c r="H331" s="197" t="s">
        <v>1</v>
      </c>
      <c r="I331" s="199"/>
      <c r="L331" s="196"/>
      <c r="M331" s="200"/>
      <c r="N331" s="201"/>
      <c r="O331" s="201"/>
      <c r="P331" s="201"/>
      <c r="Q331" s="201"/>
      <c r="R331" s="201"/>
      <c r="S331" s="201"/>
      <c r="T331" s="202"/>
      <c r="AT331" s="197" t="s">
        <v>240</v>
      </c>
      <c r="AU331" s="197" t="s">
        <v>86</v>
      </c>
      <c r="AV331" s="15" t="s">
        <v>32</v>
      </c>
      <c r="AW331" s="15" t="s">
        <v>31</v>
      </c>
      <c r="AX331" s="15" t="s">
        <v>77</v>
      </c>
      <c r="AY331" s="197" t="s">
        <v>232</v>
      </c>
    </row>
    <row r="332" spans="2:51" s="15" customFormat="1" ht="12">
      <c r="B332" s="196"/>
      <c r="D332" s="180" t="s">
        <v>240</v>
      </c>
      <c r="E332" s="197" t="s">
        <v>1</v>
      </c>
      <c r="F332" s="198" t="s">
        <v>458</v>
      </c>
      <c r="H332" s="197" t="s">
        <v>1</v>
      </c>
      <c r="I332" s="199"/>
      <c r="L332" s="196"/>
      <c r="M332" s="200"/>
      <c r="N332" s="201"/>
      <c r="O332" s="201"/>
      <c r="P332" s="201"/>
      <c r="Q332" s="201"/>
      <c r="R332" s="201"/>
      <c r="S332" s="201"/>
      <c r="T332" s="202"/>
      <c r="AT332" s="197" t="s">
        <v>240</v>
      </c>
      <c r="AU332" s="197" t="s">
        <v>86</v>
      </c>
      <c r="AV332" s="15" t="s">
        <v>32</v>
      </c>
      <c r="AW332" s="15" t="s">
        <v>31</v>
      </c>
      <c r="AX332" s="15" t="s">
        <v>77</v>
      </c>
      <c r="AY332" s="197" t="s">
        <v>232</v>
      </c>
    </row>
    <row r="333" spans="2:51" s="13" customFormat="1" ht="12">
      <c r="B333" s="179"/>
      <c r="D333" s="180" t="s">
        <v>240</v>
      </c>
      <c r="E333" s="181" t="s">
        <v>1</v>
      </c>
      <c r="F333" s="182" t="s">
        <v>459</v>
      </c>
      <c r="H333" s="183">
        <v>26.565</v>
      </c>
      <c r="I333" s="184"/>
      <c r="L333" s="179"/>
      <c r="M333" s="185"/>
      <c r="N333" s="186"/>
      <c r="O333" s="186"/>
      <c r="P333" s="186"/>
      <c r="Q333" s="186"/>
      <c r="R333" s="186"/>
      <c r="S333" s="186"/>
      <c r="T333" s="187"/>
      <c r="AT333" s="181" t="s">
        <v>240</v>
      </c>
      <c r="AU333" s="181" t="s">
        <v>86</v>
      </c>
      <c r="AV333" s="13" t="s">
        <v>86</v>
      </c>
      <c r="AW333" s="13" t="s">
        <v>31</v>
      </c>
      <c r="AX333" s="13" t="s">
        <v>77</v>
      </c>
      <c r="AY333" s="181" t="s">
        <v>232</v>
      </c>
    </row>
    <row r="334" spans="2:51" s="13" customFormat="1" ht="12">
      <c r="B334" s="179"/>
      <c r="D334" s="180" t="s">
        <v>240</v>
      </c>
      <c r="E334" s="181" t="s">
        <v>1</v>
      </c>
      <c r="F334" s="182" t="s">
        <v>460</v>
      </c>
      <c r="H334" s="183">
        <v>0</v>
      </c>
      <c r="I334" s="184"/>
      <c r="L334" s="179"/>
      <c r="M334" s="185"/>
      <c r="N334" s="186"/>
      <c r="O334" s="186"/>
      <c r="P334" s="186"/>
      <c r="Q334" s="186"/>
      <c r="R334" s="186"/>
      <c r="S334" s="186"/>
      <c r="T334" s="187"/>
      <c r="AT334" s="181" t="s">
        <v>240</v>
      </c>
      <c r="AU334" s="181" t="s">
        <v>86</v>
      </c>
      <c r="AV334" s="13" t="s">
        <v>86</v>
      </c>
      <c r="AW334" s="13" t="s">
        <v>31</v>
      </c>
      <c r="AX334" s="13" t="s">
        <v>77</v>
      </c>
      <c r="AY334" s="181" t="s">
        <v>232</v>
      </c>
    </row>
    <row r="335" spans="2:51" s="13" customFormat="1" ht="12">
      <c r="B335" s="179"/>
      <c r="D335" s="180" t="s">
        <v>240</v>
      </c>
      <c r="E335" s="181" t="s">
        <v>1</v>
      </c>
      <c r="F335" s="182" t="s">
        <v>461</v>
      </c>
      <c r="H335" s="183">
        <v>-14.168</v>
      </c>
      <c r="I335" s="184"/>
      <c r="L335" s="179"/>
      <c r="M335" s="185"/>
      <c r="N335" s="186"/>
      <c r="O335" s="186"/>
      <c r="P335" s="186"/>
      <c r="Q335" s="186"/>
      <c r="R335" s="186"/>
      <c r="S335" s="186"/>
      <c r="T335" s="187"/>
      <c r="AT335" s="181" t="s">
        <v>240</v>
      </c>
      <c r="AU335" s="181" t="s">
        <v>86</v>
      </c>
      <c r="AV335" s="13" t="s">
        <v>86</v>
      </c>
      <c r="AW335" s="13" t="s">
        <v>31</v>
      </c>
      <c r="AX335" s="13" t="s">
        <v>77</v>
      </c>
      <c r="AY335" s="181" t="s">
        <v>232</v>
      </c>
    </row>
    <row r="336" spans="2:51" s="13" customFormat="1" ht="12">
      <c r="B336" s="179"/>
      <c r="D336" s="180" t="s">
        <v>240</v>
      </c>
      <c r="E336" s="181" t="s">
        <v>1</v>
      </c>
      <c r="F336" s="182" t="s">
        <v>462</v>
      </c>
      <c r="H336" s="183">
        <v>1.914</v>
      </c>
      <c r="I336" s="184"/>
      <c r="L336" s="179"/>
      <c r="M336" s="185"/>
      <c r="N336" s="186"/>
      <c r="O336" s="186"/>
      <c r="P336" s="186"/>
      <c r="Q336" s="186"/>
      <c r="R336" s="186"/>
      <c r="S336" s="186"/>
      <c r="T336" s="187"/>
      <c r="AT336" s="181" t="s">
        <v>240</v>
      </c>
      <c r="AU336" s="181" t="s">
        <v>86</v>
      </c>
      <c r="AV336" s="13" t="s">
        <v>86</v>
      </c>
      <c r="AW336" s="13" t="s">
        <v>31</v>
      </c>
      <c r="AX336" s="13" t="s">
        <v>77</v>
      </c>
      <c r="AY336" s="181" t="s">
        <v>232</v>
      </c>
    </row>
    <row r="337" spans="2:51" s="13" customFormat="1" ht="12">
      <c r="B337" s="179"/>
      <c r="D337" s="180" t="s">
        <v>240</v>
      </c>
      <c r="E337" s="181" t="s">
        <v>1</v>
      </c>
      <c r="F337" s="182" t="s">
        <v>463</v>
      </c>
      <c r="H337" s="183">
        <v>-1.914</v>
      </c>
      <c r="I337" s="184"/>
      <c r="L337" s="179"/>
      <c r="M337" s="185"/>
      <c r="N337" s="186"/>
      <c r="O337" s="186"/>
      <c r="P337" s="186"/>
      <c r="Q337" s="186"/>
      <c r="R337" s="186"/>
      <c r="S337" s="186"/>
      <c r="T337" s="187"/>
      <c r="AT337" s="181" t="s">
        <v>240</v>
      </c>
      <c r="AU337" s="181" t="s">
        <v>86</v>
      </c>
      <c r="AV337" s="13" t="s">
        <v>86</v>
      </c>
      <c r="AW337" s="13" t="s">
        <v>31</v>
      </c>
      <c r="AX337" s="13" t="s">
        <v>77</v>
      </c>
      <c r="AY337" s="181" t="s">
        <v>232</v>
      </c>
    </row>
    <row r="338" spans="2:51" s="13" customFormat="1" ht="12">
      <c r="B338" s="179"/>
      <c r="D338" s="180" t="s">
        <v>240</v>
      </c>
      <c r="E338" s="181" t="s">
        <v>1</v>
      </c>
      <c r="F338" s="182" t="s">
        <v>464</v>
      </c>
      <c r="H338" s="183">
        <v>4.433</v>
      </c>
      <c r="I338" s="184"/>
      <c r="L338" s="179"/>
      <c r="M338" s="185"/>
      <c r="N338" s="186"/>
      <c r="O338" s="186"/>
      <c r="P338" s="186"/>
      <c r="Q338" s="186"/>
      <c r="R338" s="186"/>
      <c r="S338" s="186"/>
      <c r="T338" s="187"/>
      <c r="AT338" s="181" t="s">
        <v>240</v>
      </c>
      <c r="AU338" s="181" t="s">
        <v>86</v>
      </c>
      <c r="AV338" s="13" t="s">
        <v>86</v>
      </c>
      <c r="AW338" s="13" t="s">
        <v>31</v>
      </c>
      <c r="AX338" s="13" t="s">
        <v>77</v>
      </c>
      <c r="AY338" s="181" t="s">
        <v>232</v>
      </c>
    </row>
    <row r="339" spans="2:51" s="13" customFormat="1" ht="12">
      <c r="B339" s="179"/>
      <c r="D339" s="180" t="s">
        <v>240</v>
      </c>
      <c r="E339" s="181" t="s">
        <v>1</v>
      </c>
      <c r="F339" s="182" t="s">
        <v>465</v>
      </c>
      <c r="H339" s="183">
        <v>-2.063</v>
      </c>
      <c r="I339" s="184"/>
      <c r="L339" s="179"/>
      <c r="M339" s="185"/>
      <c r="N339" s="186"/>
      <c r="O339" s="186"/>
      <c r="P339" s="186"/>
      <c r="Q339" s="186"/>
      <c r="R339" s="186"/>
      <c r="S339" s="186"/>
      <c r="T339" s="187"/>
      <c r="AT339" s="181" t="s">
        <v>240</v>
      </c>
      <c r="AU339" s="181" t="s">
        <v>86</v>
      </c>
      <c r="AV339" s="13" t="s">
        <v>86</v>
      </c>
      <c r="AW339" s="13" t="s">
        <v>31</v>
      </c>
      <c r="AX339" s="13" t="s">
        <v>77</v>
      </c>
      <c r="AY339" s="181" t="s">
        <v>232</v>
      </c>
    </row>
    <row r="340" spans="2:51" s="13" customFormat="1" ht="12">
      <c r="B340" s="179"/>
      <c r="D340" s="180" t="s">
        <v>240</v>
      </c>
      <c r="E340" s="181" t="s">
        <v>1</v>
      </c>
      <c r="F340" s="182" t="s">
        <v>466</v>
      </c>
      <c r="H340" s="183">
        <v>39.875</v>
      </c>
      <c r="I340" s="184"/>
      <c r="L340" s="179"/>
      <c r="M340" s="185"/>
      <c r="N340" s="186"/>
      <c r="O340" s="186"/>
      <c r="P340" s="186"/>
      <c r="Q340" s="186"/>
      <c r="R340" s="186"/>
      <c r="S340" s="186"/>
      <c r="T340" s="187"/>
      <c r="AT340" s="181" t="s">
        <v>240</v>
      </c>
      <c r="AU340" s="181" t="s">
        <v>86</v>
      </c>
      <c r="AV340" s="13" t="s">
        <v>86</v>
      </c>
      <c r="AW340" s="13" t="s">
        <v>31</v>
      </c>
      <c r="AX340" s="13" t="s">
        <v>77</v>
      </c>
      <c r="AY340" s="181" t="s">
        <v>232</v>
      </c>
    </row>
    <row r="341" spans="2:51" s="13" customFormat="1" ht="12">
      <c r="B341" s="179"/>
      <c r="D341" s="180" t="s">
        <v>240</v>
      </c>
      <c r="E341" s="181" t="s">
        <v>1</v>
      </c>
      <c r="F341" s="182" t="s">
        <v>467</v>
      </c>
      <c r="H341" s="183">
        <v>-35.75</v>
      </c>
      <c r="I341" s="184"/>
      <c r="L341" s="179"/>
      <c r="M341" s="185"/>
      <c r="N341" s="186"/>
      <c r="O341" s="186"/>
      <c r="P341" s="186"/>
      <c r="Q341" s="186"/>
      <c r="R341" s="186"/>
      <c r="S341" s="186"/>
      <c r="T341" s="187"/>
      <c r="AT341" s="181" t="s">
        <v>240</v>
      </c>
      <c r="AU341" s="181" t="s">
        <v>86</v>
      </c>
      <c r="AV341" s="13" t="s">
        <v>86</v>
      </c>
      <c r="AW341" s="13" t="s">
        <v>31</v>
      </c>
      <c r="AX341" s="13" t="s">
        <v>77</v>
      </c>
      <c r="AY341" s="181" t="s">
        <v>232</v>
      </c>
    </row>
    <row r="342" spans="2:51" s="16" customFormat="1" ht="12">
      <c r="B342" s="203"/>
      <c r="D342" s="180" t="s">
        <v>240</v>
      </c>
      <c r="E342" s="204" t="s">
        <v>1</v>
      </c>
      <c r="F342" s="205" t="s">
        <v>260</v>
      </c>
      <c r="H342" s="206">
        <v>18.892</v>
      </c>
      <c r="I342" s="207"/>
      <c r="L342" s="203"/>
      <c r="M342" s="208"/>
      <c r="N342" s="209"/>
      <c r="O342" s="209"/>
      <c r="P342" s="209"/>
      <c r="Q342" s="209"/>
      <c r="R342" s="209"/>
      <c r="S342" s="209"/>
      <c r="T342" s="210"/>
      <c r="AT342" s="204" t="s">
        <v>240</v>
      </c>
      <c r="AU342" s="204" t="s">
        <v>86</v>
      </c>
      <c r="AV342" s="16" t="s">
        <v>247</v>
      </c>
      <c r="AW342" s="16" t="s">
        <v>31</v>
      </c>
      <c r="AX342" s="16" t="s">
        <v>77</v>
      </c>
      <c r="AY342" s="204" t="s">
        <v>232</v>
      </c>
    </row>
    <row r="343" spans="2:51" s="15" customFormat="1" ht="12">
      <c r="B343" s="196"/>
      <c r="D343" s="180" t="s">
        <v>240</v>
      </c>
      <c r="E343" s="197" t="s">
        <v>1</v>
      </c>
      <c r="F343" s="198" t="s">
        <v>468</v>
      </c>
      <c r="H343" s="197" t="s">
        <v>1</v>
      </c>
      <c r="I343" s="199"/>
      <c r="L343" s="196"/>
      <c r="M343" s="200"/>
      <c r="N343" s="201"/>
      <c r="O343" s="201"/>
      <c r="P343" s="201"/>
      <c r="Q343" s="201"/>
      <c r="R343" s="201"/>
      <c r="S343" s="201"/>
      <c r="T343" s="202"/>
      <c r="AT343" s="197" t="s">
        <v>240</v>
      </c>
      <c r="AU343" s="197" t="s">
        <v>86</v>
      </c>
      <c r="AV343" s="15" t="s">
        <v>32</v>
      </c>
      <c r="AW343" s="15" t="s">
        <v>31</v>
      </c>
      <c r="AX343" s="15" t="s">
        <v>77</v>
      </c>
      <c r="AY343" s="197" t="s">
        <v>232</v>
      </c>
    </row>
    <row r="344" spans="2:51" s="13" customFormat="1" ht="12">
      <c r="B344" s="179"/>
      <c r="D344" s="180" t="s">
        <v>240</v>
      </c>
      <c r="E344" s="181" t="s">
        <v>1</v>
      </c>
      <c r="F344" s="182" t="s">
        <v>469</v>
      </c>
      <c r="H344" s="183">
        <v>114.824</v>
      </c>
      <c r="I344" s="184"/>
      <c r="L344" s="179"/>
      <c r="M344" s="185"/>
      <c r="N344" s="186"/>
      <c r="O344" s="186"/>
      <c r="P344" s="186"/>
      <c r="Q344" s="186"/>
      <c r="R344" s="186"/>
      <c r="S344" s="186"/>
      <c r="T344" s="187"/>
      <c r="AT344" s="181" t="s">
        <v>240</v>
      </c>
      <c r="AU344" s="181" t="s">
        <v>86</v>
      </c>
      <c r="AV344" s="13" t="s">
        <v>86</v>
      </c>
      <c r="AW344" s="13" t="s">
        <v>31</v>
      </c>
      <c r="AX344" s="13" t="s">
        <v>77</v>
      </c>
      <c r="AY344" s="181" t="s">
        <v>232</v>
      </c>
    </row>
    <row r="345" spans="2:51" s="13" customFormat="1" ht="12">
      <c r="B345" s="179"/>
      <c r="D345" s="180" t="s">
        <v>240</v>
      </c>
      <c r="E345" s="181" t="s">
        <v>1</v>
      </c>
      <c r="F345" s="182" t="s">
        <v>470</v>
      </c>
      <c r="H345" s="183">
        <v>26.551</v>
      </c>
      <c r="I345" s="184"/>
      <c r="L345" s="179"/>
      <c r="M345" s="185"/>
      <c r="N345" s="186"/>
      <c r="O345" s="186"/>
      <c r="P345" s="186"/>
      <c r="Q345" s="186"/>
      <c r="R345" s="186"/>
      <c r="S345" s="186"/>
      <c r="T345" s="187"/>
      <c r="AT345" s="181" t="s">
        <v>240</v>
      </c>
      <c r="AU345" s="181" t="s">
        <v>86</v>
      </c>
      <c r="AV345" s="13" t="s">
        <v>86</v>
      </c>
      <c r="AW345" s="13" t="s">
        <v>31</v>
      </c>
      <c r="AX345" s="13" t="s">
        <v>77</v>
      </c>
      <c r="AY345" s="181" t="s">
        <v>232</v>
      </c>
    </row>
    <row r="346" spans="2:51" s="16" customFormat="1" ht="12">
      <c r="B346" s="203"/>
      <c r="D346" s="180" t="s">
        <v>240</v>
      </c>
      <c r="E346" s="204" t="s">
        <v>1</v>
      </c>
      <c r="F346" s="205" t="s">
        <v>260</v>
      </c>
      <c r="H346" s="206">
        <v>141.375</v>
      </c>
      <c r="I346" s="207"/>
      <c r="L346" s="203"/>
      <c r="M346" s="208"/>
      <c r="N346" s="209"/>
      <c r="O346" s="209"/>
      <c r="P346" s="209"/>
      <c r="Q346" s="209"/>
      <c r="R346" s="209"/>
      <c r="S346" s="209"/>
      <c r="T346" s="210"/>
      <c r="AT346" s="204" t="s">
        <v>240</v>
      </c>
      <c r="AU346" s="204" t="s">
        <v>86</v>
      </c>
      <c r="AV346" s="16" t="s">
        <v>247</v>
      </c>
      <c r="AW346" s="16" t="s">
        <v>31</v>
      </c>
      <c r="AX346" s="16" t="s">
        <v>77</v>
      </c>
      <c r="AY346" s="204" t="s">
        <v>232</v>
      </c>
    </row>
    <row r="347" spans="2:51" s="14" customFormat="1" ht="12">
      <c r="B347" s="188"/>
      <c r="D347" s="180" t="s">
        <v>240</v>
      </c>
      <c r="E347" s="189" t="s">
        <v>196</v>
      </c>
      <c r="F347" s="190" t="s">
        <v>242</v>
      </c>
      <c r="H347" s="191">
        <v>160.267</v>
      </c>
      <c r="I347" s="192"/>
      <c r="L347" s="188"/>
      <c r="M347" s="193"/>
      <c r="N347" s="194"/>
      <c r="O347" s="194"/>
      <c r="P347" s="194"/>
      <c r="Q347" s="194"/>
      <c r="R347" s="194"/>
      <c r="S347" s="194"/>
      <c r="T347" s="195"/>
      <c r="AT347" s="189" t="s">
        <v>240</v>
      </c>
      <c r="AU347" s="189" t="s">
        <v>86</v>
      </c>
      <c r="AV347" s="14" t="s">
        <v>133</v>
      </c>
      <c r="AW347" s="14" t="s">
        <v>31</v>
      </c>
      <c r="AX347" s="14" t="s">
        <v>32</v>
      </c>
      <c r="AY347" s="189" t="s">
        <v>232</v>
      </c>
    </row>
    <row r="348" spans="1:65" s="2" customFormat="1" ht="24.2" customHeight="1">
      <c r="A348" s="33"/>
      <c r="B348" s="132"/>
      <c r="C348" s="166" t="s">
        <v>471</v>
      </c>
      <c r="D348" s="166" t="s">
        <v>234</v>
      </c>
      <c r="E348" s="167" t="s">
        <v>472</v>
      </c>
      <c r="F348" s="168" t="s">
        <v>473</v>
      </c>
      <c r="G348" s="169" t="s">
        <v>455</v>
      </c>
      <c r="H348" s="170">
        <v>24.04</v>
      </c>
      <c r="I348" s="171"/>
      <c r="J348" s="172">
        <f>ROUND(I348*H348,2)</f>
        <v>0</v>
      </c>
      <c r="K348" s="168" t="s">
        <v>238</v>
      </c>
      <c r="L348" s="34"/>
      <c r="M348" s="173" t="s">
        <v>1</v>
      </c>
      <c r="N348" s="174" t="s">
        <v>42</v>
      </c>
      <c r="O348" s="59"/>
      <c r="P348" s="175">
        <f>O348*H348</f>
        <v>0</v>
      </c>
      <c r="Q348" s="175">
        <v>0</v>
      </c>
      <c r="R348" s="175">
        <f>Q348*H348</f>
        <v>0</v>
      </c>
      <c r="S348" s="175">
        <v>0</v>
      </c>
      <c r="T348" s="176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77" t="s">
        <v>133</v>
      </c>
      <c r="AT348" s="177" t="s">
        <v>234</v>
      </c>
      <c r="AU348" s="177" t="s">
        <v>86</v>
      </c>
      <c r="AY348" s="18" t="s">
        <v>232</v>
      </c>
      <c r="BE348" s="178">
        <f>IF(N348="základní",J348,0)</f>
        <v>0</v>
      </c>
      <c r="BF348" s="178">
        <f>IF(N348="snížená",J348,0)</f>
        <v>0</v>
      </c>
      <c r="BG348" s="178">
        <f>IF(N348="zákl. přenesená",J348,0)</f>
        <v>0</v>
      </c>
      <c r="BH348" s="178">
        <f>IF(N348="sníž. přenesená",J348,0)</f>
        <v>0</v>
      </c>
      <c r="BI348" s="178">
        <f>IF(N348="nulová",J348,0)</f>
        <v>0</v>
      </c>
      <c r="BJ348" s="18" t="s">
        <v>32</v>
      </c>
      <c r="BK348" s="178">
        <f>ROUND(I348*H348,2)</f>
        <v>0</v>
      </c>
      <c r="BL348" s="18" t="s">
        <v>133</v>
      </c>
      <c r="BM348" s="177" t="s">
        <v>474</v>
      </c>
    </row>
    <row r="349" spans="2:51" s="13" customFormat="1" ht="12">
      <c r="B349" s="179"/>
      <c r="D349" s="180" t="s">
        <v>240</v>
      </c>
      <c r="E349" s="181" t="s">
        <v>1</v>
      </c>
      <c r="F349" s="182" t="s">
        <v>475</v>
      </c>
      <c r="H349" s="183">
        <v>24.04</v>
      </c>
      <c r="I349" s="184"/>
      <c r="L349" s="179"/>
      <c r="M349" s="185"/>
      <c r="N349" s="186"/>
      <c r="O349" s="186"/>
      <c r="P349" s="186"/>
      <c r="Q349" s="186"/>
      <c r="R349" s="186"/>
      <c r="S349" s="186"/>
      <c r="T349" s="187"/>
      <c r="AT349" s="181" t="s">
        <v>240</v>
      </c>
      <c r="AU349" s="181" t="s">
        <v>86</v>
      </c>
      <c r="AV349" s="13" t="s">
        <v>86</v>
      </c>
      <c r="AW349" s="13" t="s">
        <v>31</v>
      </c>
      <c r="AX349" s="13" t="s">
        <v>32</v>
      </c>
      <c r="AY349" s="181" t="s">
        <v>232</v>
      </c>
    </row>
    <row r="350" spans="1:65" s="2" customFormat="1" ht="24.2" customHeight="1">
      <c r="A350" s="33"/>
      <c r="B350" s="132"/>
      <c r="C350" s="166" t="s">
        <v>476</v>
      </c>
      <c r="D350" s="166" t="s">
        <v>234</v>
      </c>
      <c r="E350" s="167" t="s">
        <v>477</v>
      </c>
      <c r="F350" s="168" t="s">
        <v>478</v>
      </c>
      <c r="G350" s="169" t="s">
        <v>455</v>
      </c>
      <c r="H350" s="170">
        <v>104.174</v>
      </c>
      <c r="I350" s="171"/>
      <c r="J350" s="172">
        <f>ROUND(I350*H350,2)</f>
        <v>0</v>
      </c>
      <c r="K350" s="168" t="s">
        <v>238</v>
      </c>
      <c r="L350" s="34"/>
      <c r="M350" s="173" t="s">
        <v>1</v>
      </c>
      <c r="N350" s="174" t="s">
        <v>42</v>
      </c>
      <c r="O350" s="59"/>
      <c r="P350" s="175">
        <f>O350*H350</f>
        <v>0</v>
      </c>
      <c r="Q350" s="175">
        <v>0</v>
      </c>
      <c r="R350" s="175">
        <f>Q350*H350</f>
        <v>0</v>
      </c>
      <c r="S350" s="175">
        <v>0</v>
      </c>
      <c r="T350" s="176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77" t="s">
        <v>133</v>
      </c>
      <c r="AT350" s="177" t="s">
        <v>234</v>
      </c>
      <c r="AU350" s="177" t="s">
        <v>86</v>
      </c>
      <c r="AY350" s="18" t="s">
        <v>232</v>
      </c>
      <c r="BE350" s="178">
        <f>IF(N350="základní",J350,0)</f>
        <v>0</v>
      </c>
      <c r="BF350" s="178">
        <f>IF(N350="snížená",J350,0)</f>
        <v>0</v>
      </c>
      <c r="BG350" s="178">
        <f>IF(N350="zákl. přenesená",J350,0)</f>
        <v>0</v>
      </c>
      <c r="BH350" s="178">
        <f>IF(N350="sníž. přenesená",J350,0)</f>
        <v>0</v>
      </c>
      <c r="BI350" s="178">
        <f>IF(N350="nulová",J350,0)</f>
        <v>0</v>
      </c>
      <c r="BJ350" s="18" t="s">
        <v>32</v>
      </c>
      <c r="BK350" s="178">
        <f>ROUND(I350*H350,2)</f>
        <v>0</v>
      </c>
      <c r="BL350" s="18" t="s">
        <v>133</v>
      </c>
      <c r="BM350" s="177" t="s">
        <v>479</v>
      </c>
    </row>
    <row r="351" spans="2:51" s="15" customFormat="1" ht="12">
      <c r="B351" s="196"/>
      <c r="D351" s="180" t="s">
        <v>240</v>
      </c>
      <c r="E351" s="197" t="s">
        <v>1</v>
      </c>
      <c r="F351" s="198" t="s">
        <v>480</v>
      </c>
      <c r="H351" s="197" t="s">
        <v>1</v>
      </c>
      <c r="I351" s="199"/>
      <c r="L351" s="196"/>
      <c r="M351" s="200"/>
      <c r="N351" s="201"/>
      <c r="O351" s="201"/>
      <c r="P351" s="201"/>
      <c r="Q351" s="201"/>
      <c r="R351" s="201"/>
      <c r="S351" s="201"/>
      <c r="T351" s="202"/>
      <c r="AT351" s="197" t="s">
        <v>240</v>
      </c>
      <c r="AU351" s="197" t="s">
        <v>86</v>
      </c>
      <c r="AV351" s="15" t="s">
        <v>32</v>
      </c>
      <c r="AW351" s="15" t="s">
        <v>31</v>
      </c>
      <c r="AX351" s="15" t="s">
        <v>77</v>
      </c>
      <c r="AY351" s="197" t="s">
        <v>232</v>
      </c>
    </row>
    <row r="352" spans="2:51" s="13" customFormat="1" ht="12">
      <c r="B352" s="179"/>
      <c r="D352" s="180" t="s">
        <v>240</v>
      </c>
      <c r="E352" s="181" t="s">
        <v>1</v>
      </c>
      <c r="F352" s="182" t="s">
        <v>481</v>
      </c>
      <c r="H352" s="183">
        <v>104.174</v>
      </c>
      <c r="I352" s="184"/>
      <c r="L352" s="179"/>
      <c r="M352" s="185"/>
      <c r="N352" s="186"/>
      <c r="O352" s="186"/>
      <c r="P352" s="186"/>
      <c r="Q352" s="186"/>
      <c r="R352" s="186"/>
      <c r="S352" s="186"/>
      <c r="T352" s="187"/>
      <c r="AT352" s="181" t="s">
        <v>240</v>
      </c>
      <c r="AU352" s="181" t="s">
        <v>86</v>
      </c>
      <c r="AV352" s="13" t="s">
        <v>86</v>
      </c>
      <c r="AW352" s="13" t="s">
        <v>31</v>
      </c>
      <c r="AX352" s="13" t="s">
        <v>32</v>
      </c>
      <c r="AY352" s="181" t="s">
        <v>232</v>
      </c>
    </row>
    <row r="353" spans="1:65" s="2" customFormat="1" ht="24.2" customHeight="1">
      <c r="A353" s="33"/>
      <c r="B353" s="132"/>
      <c r="C353" s="166" t="s">
        <v>482</v>
      </c>
      <c r="D353" s="166" t="s">
        <v>234</v>
      </c>
      <c r="E353" s="167" t="s">
        <v>483</v>
      </c>
      <c r="F353" s="168" t="s">
        <v>484</v>
      </c>
      <c r="G353" s="169" t="s">
        <v>455</v>
      </c>
      <c r="H353" s="170">
        <v>32.053</v>
      </c>
      <c r="I353" s="171"/>
      <c r="J353" s="172">
        <f>ROUND(I353*H353,2)</f>
        <v>0</v>
      </c>
      <c r="K353" s="168" t="s">
        <v>238</v>
      </c>
      <c r="L353" s="34"/>
      <c r="M353" s="173" t="s">
        <v>1</v>
      </c>
      <c r="N353" s="174" t="s">
        <v>42</v>
      </c>
      <c r="O353" s="59"/>
      <c r="P353" s="175">
        <f>O353*H353</f>
        <v>0</v>
      </c>
      <c r="Q353" s="175">
        <v>0</v>
      </c>
      <c r="R353" s="175">
        <f>Q353*H353</f>
        <v>0</v>
      </c>
      <c r="S353" s="175">
        <v>0</v>
      </c>
      <c r="T353" s="176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77" t="s">
        <v>133</v>
      </c>
      <c r="AT353" s="177" t="s">
        <v>234</v>
      </c>
      <c r="AU353" s="177" t="s">
        <v>86</v>
      </c>
      <c r="AY353" s="18" t="s">
        <v>232</v>
      </c>
      <c r="BE353" s="178">
        <f>IF(N353="základní",J353,0)</f>
        <v>0</v>
      </c>
      <c r="BF353" s="178">
        <f>IF(N353="snížená",J353,0)</f>
        <v>0</v>
      </c>
      <c r="BG353" s="178">
        <f>IF(N353="zákl. přenesená",J353,0)</f>
        <v>0</v>
      </c>
      <c r="BH353" s="178">
        <f>IF(N353="sníž. přenesená",J353,0)</f>
        <v>0</v>
      </c>
      <c r="BI353" s="178">
        <f>IF(N353="nulová",J353,0)</f>
        <v>0</v>
      </c>
      <c r="BJ353" s="18" t="s">
        <v>32</v>
      </c>
      <c r="BK353" s="178">
        <f>ROUND(I353*H353,2)</f>
        <v>0</v>
      </c>
      <c r="BL353" s="18" t="s">
        <v>133</v>
      </c>
      <c r="BM353" s="177" t="s">
        <v>485</v>
      </c>
    </row>
    <row r="354" spans="2:51" s="13" customFormat="1" ht="12">
      <c r="B354" s="179"/>
      <c r="D354" s="180" t="s">
        <v>240</v>
      </c>
      <c r="E354" s="181" t="s">
        <v>1</v>
      </c>
      <c r="F354" s="182" t="s">
        <v>486</v>
      </c>
      <c r="H354" s="183">
        <v>32.053</v>
      </c>
      <c r="I354" s="184"/>
      <c r="L354" s="179"/>
      <c r="M354" s="185"/>
      <c r="N354" s="186"/>
      <c r="O354" s="186"/>
      <c r="P354" s="186"/>
      <c r="Q354" s="186"/>
      <c r="R354" s="186"/>
      <c r="S354" s="186"/>
      <c r="T354" s="187"/>
      <c r="AT354" s="181" t="s">
        <v>240</v>
      </c>
      <c r="AU354" s="181" t="s">
        <v>86</v>
      </c>
      <c r="AV354" s="13" t="s">
        <v>86</v>
      </c>
      <c r="AW354" s="13" t="s">
        <v>31</v>
      </c>
      <c r="AX354" s="13" t="s">
        <v>32</v>
      </c>
      <c r="AY354" s="181" t="s">
        <v>232</v>
      </c>
    </row>
    <row r="355" spans="1:65" s="2" customFormat="1" ht="24.2" customHeight="1">
      <c r="A355" s="33"/>
      <c r="B355" s="132"/>
      <c r="C355" s="166" t="s">
        <v>487</v>
      </c>
      <c r="D355" s="166" t="s">
        <v>234</v>
      </c>
      <c r="E355" s="167" t="s">
        <v>488</v>
      </c>
      <c r="F355" s="168" t="s">
        <v>489</v>
      </c>
      <c r="G355" s="169" t="s">
        <v>455</v>
      </c>
      <c r="H355" s="170">
        <v>6.485</v>
      </c>
      <c r="I355" s="171"/>
      <c r="J355" s="172">
        <f>ROUND(I355*H355,2)</f>
        <v>0</v>
      </c>
      <c r="K355" s="168" t="s">
        <v>238</v>
      </c>
      <c r="L355" s="34"/>
      <c r="M355" s="173" t="s">
        <v>1</v>
      </c>
      <c r="N355" s="174" t="s">
        <v>42</v>
      </c>
      <c r="O355" s="59"/>
      <c r="P355" s="175">
        <f>O355*H355</f>
        <v>0</v>
      </c>
      <c r="Q355" s="175">
        <v>0</v>
      </c>
      <c r="R355" s="175">
        <f>Q355*H355</f>
        <v>0</v>
      </c>
      <c r="S355" s="175">
        <v>0</v>
      </c>
      <c r="T355" s="176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77" t="s">
        <v>133</v>
      </c>
      <c r="AT355" s="177" t="s">
        <v>234</v>
      </c>
      <c r="AU355" s="177" t="s">
        <v>86</v>
      </c>
      <c r="AY355" s="18" t="s">
        <v>232</v>
      </c>
      <c r="BE355" s="178">
        <f>IF(N355="základní",J355,0)</f>
        <v>0</v>
      </c>
      <c r="BF355" s="178">
        <f>IF(N355="snížená",J355,0)</f>
        <v>0</v>
      </c>
      <c r="BG355" s="178">
        <f>IF(N355="zákl. přenesená",J355,0)</f>
        <v>0</v>
      </c>
      <c r="BH355" s="178">
        <f>IF(N355="sníž. přenesená",J355,0)</f>
        <v>0</v>
      </c>
      <c r="BI355" s="178">
        <f>IF(N355="nulová",J355,0)</f>
        <v>0</v>
      </c>
      <c r="BJ355" s="18" t="s">
        <v>32</v>
      </c>
      <c r="BK355" s="178">
        <f>ROUND(I355*H355,2)</f>
        <v>0</v>
      </c>
      <c r="BL355" s="18" t="s">
        <v>133</v>
      </c>
      <c r="BM355" s="177" t="s">
        <v>490</v>
      </c>
    </row>
    <row r="356" spans="2:51" s="15" customFormat="1" ht="12">
      <c r="B356" s="196"/>
      <c r="D356" s="180" t="s">
        <v>240</v>
      </c>
      <c r="E356" s="197" t="s">
        <v>1</v>
      </c>
      <c r="F356" s="198" t="s">
        <v>491</v>
      </c>
      <c r="H356" s="197" t="s">
        <v>1</v>
      </c>
      <c r="I356" s="199"/>
      <c r="L356" s="196"/>
      <c r="M356" s="200"/>
      <c r="N356" s="201"/>
      <c r="O356" s="201"/>
      <c r="P356" s="201"/>
      <c r="Q356" s="201"/>
      <c r="R356" s="201"/>
      <c r="S356" s="201"/>
      <c r="T356" s="202"/>
      <c r="AT356" s="197" t="s">
        <v>240</v>
      </c>
      <c r="AU356" s="197" t="s">
        <v>86</v>
      </c>
      <c r="AV356" s="15" t="s">
        <v>32</v>
      </c>
      <c r="AW356" s="15" t="s">
        <v>31</v>
      </c>
      <c r="AX356" s="15" t="s">
        <v>77</v>
      </c>
      <c r="AY356" s="197" t="s">
        <v>232</v>
      </c>
    </row>
    <row r="357" spans="2:51" s="13" customFormat="1" ht="12">
      <c r="B357" s="179"/>
      <c r="D357" s="180" t="s">
        <v>240</v>
      </c>
      <c r="E357" s="181" t="s">
        <v>1</v>
      </c>
      <c r="F357" s="182" t="s">
        <v>492</v>
      </c>
      <c r="H357" s="183">
        <v>5.165</v>
      </c>
      <c r="I357" s="184"/>
      <c r="L357" s="179"/>
      <c r="M357" s="185"/>
      <c r="N357" s="186"/>
      <c r="O357" s="186"/>
      <c r="P357" s="186"/>
      <c r="Q357" s="186"/>
      <c r="R357" s="186"/>
      <c r="S357" s="186"/>
      <c r="T357" s="187"/>
      <c r="AT357" s="181" t="s">
        <v>240</v>
      </c>
      <c r="AU357" s="181" t="s">
        <v>86</v>
      </c>
      <c r="AV357" s="13" t="s">
        <v>86</v>
      </c>
      <c r="AW357" s="13" t="s">
        <v>31</v>
      </c>
      <c r="AX357" s="13" t="s">
        <v>77</v>
      </c>
      <c r="AY357" s="181" t="s">
        <v>232</v>
      </c>
    </row>
    <row r="358" spans="2:51" s="13" customFormat="1" ht="12">
      <c r="B358" s="179"/>
      <c r="D358" s="180" t="s">
        <v>240</v>
      </c>
      <c r="E358" s="181" t="s">
        <v>1</v>
      </c>
      <c r="F358" s="182" t="s">
        <v>493</v>
      </c>
      <c r="H358" s="183">
        <v>24.691</v>
      </c>
      <c r="I358" s="184"/>
      <c r="L358" s="179"/>
      <c r="M358" s="185"/>
      <c r="N358" s="186"/>
      <c r="O358" s="186"/>
      <c r="P358" s="186"/>
      <c r="Q358" s="186"/>
      <c r="R358" s="186"/>
      <c r="S358" s="186"/>
      <c r="T358" s="187"/>
      <c r="AT358" s="181" t="s">
        <v>240</v>
      </c>
      <c r="AU358" s="181" t="s">
        <v>86</v>
      </c>
      <c r="AV358" s="13" t="s">
        <v>86</v>
      </c>
      <c r="AW358" s="13" t="s">
        <v>31</v>
      </c>
      <c r="AX358" s="13" t="s">
        <v>77</v>
      </c>
      <c r="AY358" s="181" t="s">
        <v>232</v>
      </c>
    </row>
    <row r="359" spans="2:51" s="13" customFormat="1" ht="12">
      <c r="B359" s="179"/>
      <c r="D359" s="180" t="s">
        <v>240</v>
      </c>
      <c r="E359" s="181" t="s">
        <v>1</v>
      </c>
      <c r="F359" s="182" t="s">
        <v>494</v>
      </c>
      <c r="H359" s="183">
        <v>25.92</v>
      </c>
      <c r="I359" s="184"/>
      <c r="L359" s="179"/>
      <c r="M359" s="185"/>
      <c r="N359" s="186"/>
      <c r="O359" s="186"/>
      <c r="P359" s="186"/>
      <c r="Q359" s="186"/>
      <c r="R359" s="186"/>
      <c r="S359" s="186"/>
      <c r="T359" s="187"/>
      <c r="AT359" s="181" t="s">
        <v>240</v>
      </c>
      <c r="AU359" s="181" t="s">
        <v>86</v>
      </c>
      <c r="AV359" s="13" t="s">
        <v>86</v>
      </c>
      <c r="AW359" s="13" t="s">
        <v>31</v>
      </c>
      <c r="AX359" s="13" t="s">
        <v>77</v>
      </c>
      <c r="AY359" s="181" t="s">
        <v>232</v>
      </c>
    </row>
    <row r="360" spans="2:51" s="13" customFormat="1" ht="12">
      <c r="B360" s="179"/>
      <c r="D360" s="180" t="s">
        <v>240</v>
      </c>
      <c r="E360" s="181" t="s">
        <v>1</v>
      </c>
      <c r="F360" s="182" t="s">
        <v>495</v>
      </c>
      <c r="H360" s="183">
        <v>32.703</v>
      </c>
      <c r="I360" s="184"/>
      <c r="L360" s="179"/>
      <c r="M360" s="185"/>
      <c r="N360" s="186"/>
      <c r="O360" s="186"/>
      <c r="P360" s="186"/>
      <c r="Q360" s="186"/>
      <c r="R360" s="186"/>
      <c r="S360" s="186"/>
      <c r="T360" s="187"/>
      <c r="AT360" s="181" t="s">
        <v>240</v>
      </c>
      <c r="AU360" s="181" t="s">
        <v>86</v>
      </c>
      <c r="AV360" s="13" t="s">
        <v>86</v>
      </c>
      <c r="AW360" s="13" t="s">
        <v>31</v>
      </c>
      <c r="AX360" s="13" t="s">
        <v>77</v>
      </c>
      <c r="AY360" s="181" t="s">
        <v>232</v>
      </c>
    </row>
    <row r="361" spans="2:51" s="15" customFormat="1" ht="12">
      <c r="B361" s="196"/>
      <c r="D361" s="180" t="s">
        <v>240</v>
      </c>
      <c r="E361" s="197" t="s">
        <v>1</v>
      </c>
      <c r="F361" s="198" t="s">
        <v>496</v>
      </c>
      <c r="H361" s="197" t="s">
        <v>1</v>
      </c>
      <c r="I361" s="199"/>
      <c r="L361" s="196"/>
      <c r="M361" s="200"/>
      <c r="N361" s="201"/>
      <c r="O361" s="201"/>
      <c r="P361" s="201"/>
      <c r="Q361" s="201"/>
      <c r="R361" s="201"/>
      <c r="S361" s="201"/>
      <c r="T361" s="202"/>
      <c r="AT361" s="197" t="s">
        <v>240</v>
      </c>
      <c r="AU361" s="197" t="s">
        <v>86</v>
      </c>
      <c r="AV361" s="15" t="s">
        <v>32</v>
      </c>
      <c r="AW361" s="15" t="s">
        <v>31</v>
      </c>
      <c r="AX361" s="15" t="s">
        <v>77</v>
      </c>
      <c r="AY361" s="197" t="s">
        <v>232</v>
      </c>
    </row>
    <row r="362" spans="2:51" s="13" customFormat="1" ht="12">
      <c r="B362" s="179"/>
      <c r="D362" s="180" t="s">
        <v>240</v>
      </c>
      <c r="E362" s="181" t="s">
        <v>1</v>
      </c>
      <c r="F362" s="182" t="s">
        <v>497</v>
      </c>
      <c r="H362" s="183">
        <v>2.226</v>
      </c>
      <c r="I362" s="184"/>
      <c r="L362" s="179"/>
      <c r="M362" s="185"/>
      <c r="N362" s="186"/>
      <c r="O362" s="186"/>
      <c r="P362" s="186"/>
      <c r="Q362" s="186"/>
      <c r="R362" s="186"/>
      <c r="S362" s="186"/>
      <c r="T362" s="187"/>
      <c r="AT362" s="181" t="s">
        <v>240</v>
      </c>
      <c r="AU362" s="181" t="s">
        <v>86</v>
      </c>
      <c r="AV362" s="13" t="s">
        <v>86</v>
      </c>
      <c r="AW362" s="13" t="s">
        <v>31</v>
      </c>
      <c r="AX362" s="13" t="s">
        <v>77</v>
      </c>
      <c r="AY362" s="181" t="s">
        <v>232</v>
      </c>
    </row>
    <row r="363" spans="2:51" s="13" customFormat="1" ht="12">
      <c r="B363" s="179"/>
      <c r="D363" s="180" t="s">
        <v>240</v>
      </c>
      <c r="E363" s="181" t="s">
        <v>1</v>
      </c>
      <c r="F363" s="182" t="s">
        <v>498</v>
      </c>
      <c r="H363" s="183">
        <v>4.089</v>
      </c>
      <c r="I363" s="184"/>
      <c r="L363" s="179"/>
      <c r="M363" s="185"/>
      <c r="N363" s="186"/>
      <c r="O363" s="186"/>
      <c r="P363" s="186"/>
      <c r="Q363" s="186"/>
      <c r="R363" s="186"/>
      <c r="S363" s="186"/>
      <c r="T363" s="187"/>
      <c r="AT363" s="181" t="s">
        <v>240</v>
      </c>
      <c r="AU363" s="181" t="s">
        <v>86</v>
      </c>
      <c r="AV363" s="13" t="s">
        <v>86</v>
      </c>
      <c r="AW363" s="13" t="s">
        <v>31</v>
      </c>
      <c r="AX363" s="13" t="s">
        <v>77</v>
      </c>
      <c r="AY363" s="181" t="s">
        <v>232</v>
      </c>
    </row>
    <row r="364" spans="2:51" s="13" customFormat="1" ht="12">
      <c r="B364" s="179"/>
      <c r="D364" s="180" t="s">
        <v>240</v>
      </c>
      <c r="E364" s="181" t="s">
        <v>1</v>
      </c>
      <c r="F364" s="182" t="s">
        <v>499</v>
      </c>
      <c r="H364" s="183">
        <v>5.012</v>
      </c>
      <c r="I364" s="184"/>
      <c r="L364" s="179"/>
      <c r="M364" s="185"/>
      <c r="N364" s="186"/>
      <c r="O364" s="186"/>
      <c r="P364" s="186"/>
      <c r="Q364" s="186"/>
      <c r="R364" s="186"/>
      <c r="S364" s="186"/>
      <c r="T364" s="187"/>
      <c r="AT364" s="181" t="s">
        <v>240</v>
      </c>
      <c r="AU364" s="181" t="s">
        <v>86</v>
      </c>
      <c r="AV364" s="13" t="s">
        <v>86</v>
      </c>
      <c r="AW364" s="13" t="s">
        <v>31</v>
      </c>
      <c r="AX364" s="13" t="s">
        <v>77</v>
      </c>
      <c r="AY364" s="181" t="s">
        <v>232</v>
      </c>
    </row>
    <row r="365" spans="2:51" s="13" customFormat="1" ht="12">
      <c r="B365" s="179"/>
      <c r="D365" s="180" t="s">
        <v>240</v>
      </c>
      <c r="E365" s="181" t="s">
        <v>1</v>
      </c>
      <c r="F365" s="182" t="s">
        <v>500</v>
      </c>
      <c r="H365" s="183">
        <v>15.238</v>
      </c>
      <c r="I365" s="184"/>
      <c r="L365" s="179"/>
      <c r="M365" s="185"/>
      <c r="N365" s="186"/>
      <c r="O365" s="186"/>
      <c r="P365" s="186"/>
      <c r="Q365" s="186"/>
      <c r="R365" s="186"/>
      <c r="S365" s="186"/>
      <c r="T365" s="187"/>
      <c r="AT365" s="181" t="s">
        <v>240</v>
      </c>
      <c r="AU365" s="181" t="s">
        <v>86</v>
      </c>
      <c r="AV365" s="13" t="s">
        <v>86</v>
      </c>
      <c r="AW365" s="13" t="s">
        <v>31</v>
      </c>
      <c r="AX365" s="13" t="s">
        <v>77</v>
      </c>
      <c r="AY365" s="181" t="s">
        <v>232</v>
      </c>
    </row>
    <row r="366" spans="2:51" s="13" customFormat="1" ht="12">
      <c r="B366" s="179"/>
      <c r="D366" s="180" t="s">
        <v>240</v>
      </c>
      <c r="E366" s="181" t="s">
        <v>1</v>
      </c>
      <c r="F366" s="182" t="s">
        <v>501</v>
      </c>
      <c r="H366" s="183">
        <v>0.969</v>
      </c>
      <c r="I366" s="184"/>
      <c r="L366" s="179"/>
      <c r="M366" s="185"/>
      <c r="N366" s="186"/>
      <c r="O366" s="186"/>
      <c r="P366" s="186"/>
      <c r="Q366" s="186"/>
      <c r="R366" s="186"/>
      <c r="S366" s="186"/>
      <c r="T366" s="187"/>
      <c r="AT366" s="181" t="s">
        <v>240</v>
      </c>
      <c r="AU366" s="181" t="s">
        <v>86</v>
      </c>
      <c r="AV366" s="13" t="s">
        <v>86</v>
      </c>
      <c r="AW366" s="13" t="s">
        <v>31</v>
      </c>
      <c r="AX366" s="13" t="s">
        <v>77</v>
      </c>
      <c r="AY366" s="181" t="s">
        <v>232</v>
      </c>
    </row>
    <row r="367" spans="2:51" s="13" customFormat="1" ht="12">
      <c r="B367" s="179"/>
      <c r="D367" s="180" t="s">
        <v>240</v>
      </c>
      <c r="E367" s="181" t="s">
        <v>1</v>
      </c>
      <c r="F367" s="182" t="s">
        <v>502</v>
      </c>
      <c r="H367" s="183">
        <v>11.331</v>
      </c>
      <c r="I367" s="184"/>
      <c r="L367" s="179"/>
      <c r="M367" s="185"/>
      <c r="N367" s="186"/>
      <c r="O367" s="186"/>
      <c r="P367" s="186"/>
      <c r="Q367" s="186"/>
      <c r="R367" s="186"/>
      <c r="S367" s="186"/>
      <c r="T367" s="187"/>
      <c r="AT367" s="181" t="s">
        <v>240</v>
      </c>
      <c r="AU367" s="181" t="s">
        <v>86</v>
      </c>
      <c r="AV367" s="13" t="s">
        <v>86</v>
      </c>
      <c r="AW367" s="13" t="s">
        <v>31</v>
      </c>
      <c r="AX367" s="13" t="s">
        <v>77</v>
      </c>
      <c r="AY367" s="181" t="s">
        <v>232</v>
      </c>
    </row>
    <row r="368" spans="2:51" s="13" customFormat="1" ht="12">
      <c r="B368" s="179"/>
      <c r="D368" s="180" t="s">
        <v>240</v>
      </c>
      <c r="E368" s="181" t="s">
        <v>1</v>
      </c>
      <c r="F368" s="182" t="s">
        <v>503</v>
      </c>
      <c r="H368" s="183">
        <v>9.433</v>
      </c>
      <c r="I368" s="184"/>
      <c r="L368" s="179"/>
      <c r="M368" s="185"/>
      <c r="N368" s="186"/>
      <c r="O368" s="186"/>
      <c r="P368" s="186"/>
      <c r="Q368" s="186"/>
      <c r="R368" s="186"/>
      <c r="S368" s="186"/>
      <c r="T368" s="187"/>
      <c r="AT368" s="181" t="s">
        <v>240</v>
      </c>
      <c r="AU368" s="181" t="s">
        <v>86</v>
      </c>
      <c r="AV368" s="13" t="s">
        <v>86</v>
      </c>
      <c r="AW368" s="13" t="s">
        <v>31</v>
      </c>
      <c r="AX368" s="13" t="s">
        <v>77</v>
      </c>
      <c r="AY368" s="181" t="s">
        <v>232</v>
      </c>
    </row>
    <row r="369" spans="2:51" s="13" customFormat="1" ht="12">
      <c r="B369" s="179"/>
      <c r="D369" s="180" t="s">
        <v>240</v>
      </c>
      <c r="E369" s="181" t="s">
        <v>1</v>
      </c>
      <c r="F369" s="182" t="s">
        <v>504</v>
      </c>
      <c r="H369" s="183">
        <v>28.832</v>
      </c>
      <c r="I369" s="184"/>
      <c r="L369" s="179"/>
      <c r="M369" s="185"/>
      <c r="N369" s="186"/>
      <c r="O369" s="186"/>
      <c r="P369" s="186"/>
      <c r="Q369" s="186"/>
      <c r="R369" s="186"/>
      <c r="S369" s="186"/>
      <c r="T369" s="187"/>
      <c r="AT369" s="181" t="s">
        <v>240</v>
      </c>
      <c r="AU369" s="181" t="s">
        <v>86</v>
      </c>
      <c r="AV369" s="13" t="s">
        <v>86</v>
      </c>
      <c r="AW369" s="13" t="s">
        <v>31</v>
      </c>
      <c r="AX369" s="13" t="s">
        <v>77</v>
      </c>
      <c r="AY369" s="181" t="s">
        <v>232</v>
      </c>
    </row>
    <row r="370" spans="2:51" s="13" customFormat="1" ht="12">
      <c r="B370" s="179"/>
      <c r="D370" s="180" t="s">
        <v>240</v>
      </c>
      <c r="E370" s="181" t="s">
        <v>1</v>
      </c>
      <c r="F370" s="182" t="s">
        <v>505</v>
      </c>
      <c r="H370" s="183">
        <v>9.924</v>
      </c>
      <c r="I370" s="184"/>
      <c r="L370" s="179"/>
      <c r="M370" s="185"/>
      <c r="N370" s="186"/>
      <c r="O370" s="186"/>
      <c r="P370" s="186"/>
      <c r="Q370" s="186"/>
      <c r="R370" s="186"/>
      <c r="S370" s="186"/>
      <c r="T370" s="187"/>
      <c r="AT370" s="181" t="s">
        <v>240</v>
      </c>
      <c r="AU370" s="181" t="s">
        <v>86</v>
      </c>
      <c r="AV370" s="13" t="s">
        <v>86</v>
      </c>
      <c r="AW370" s="13" t="s">
        <v>31</v>
      </c>
      <c r="AX370" s="13" t="s">
        <v>77</v>
      </c>
      <c r="AY370" s="181" t="s">
        <v>232</v>
      </c>
    </row>
    <row r="371" spans="2:51" s="13" customFormat="1" ht="12">
      <c r="B371" s="179"/>
      <c r="D371" s="180" t="s">
        <v>240</v>
      </c>
      <c r="E371" s="181" t="s">
        <v>1</v>
      </c>
      <c r="F371" s="182" t="s">
        <v>506</v>
      </c>
      <c r="H371" s="183">
        <v>21.677</v>
      </c>
      <c r="I371" s="184"/>
      <c r="L371" s="179"/>
      <c r="M371" s="185"/>
      <c r="N371" s="186"/>
      <c r="O371" s="186"/>
      <c r="P371" s="186"/>
      <c r="Q371" s="186"/>
      <c r="R371" s="186"/>
      <c r="S371" s="186"/>
      <c r="T371" s="187"/>
      <c r="AT371" s="181" t="s">
        <v>240</v>
      </c>
      <c r="AU371" s="181" t="s">
        <v>86</v>
      </c>
      <c r="AV371" s="13" t="s">
        <v>86</v>
      </c>
      <c r="AW371" s="13" t="s">
        <v>31</v>
      </c>
      <c r="AX371" s="13" t="s">
        <v>77</v>
      </c>
      <c r="AY371" s="181" t="s">
        <v>232</v>
      </c>
    </row>
    <row r="372" spans="2:51" s="13" customFormat="1" ht="12">
      <c r="B372" s="179"/>
      <c r="D372" s="180" t="s">
        <v>240</v>
      </c>
      <c r="E372" s="181" t="s">
        <v>1</v>
      </c>
      <c r="F372" s="182" t="s">
        <v>507</v>
      </c>
      <c r="H372" s="183">
        <v>7.51</v>
      </c>
      <c r="I372" s="184"/>
      <c r="L372" s="179"/>
      <c r="M372" s="185"/>
      <c r="N372" s="186"/>
      <c r="O372" s="186"/>
      <c r="P372" s="186"/>
      <c r="Q372" s="186"/>
      <c r="R372" s="186"/>
      <c r="S372" s="186"/>
      <c r="T372" s="187"/>
      <c r="AT372" s="181" t="s">
        <v>240</v>
      </c>
      <c r="AU372" s="181" t="s">
        <v>86</v>
      </c>
      <c r="AV372" s="13" t="s">
        <v>86</v>
      </c>
      <c r="AW372" s="13" t="s">
        <v>31</v>
      </c>
      <c r="AX372" s="13" t="s">
        <v>77</v>
      </c>
      <c r="AY372" s="181" t="s">
        <v>232</v>
      </c>
    </row>
    <row r="373" spans="2:51" s="13" customFormat="1" ht="12">
      <c r="B373" s="179"/>
      <c r="D373" s="180" t="s">
        <v>240</v>
      </c>
      <c r="E373" s="181" t="s">
        <v>1</v>
      </c>
      <c r="F373" s="182" t="s">
        <v>508</v>
      </c>
      <c r="H373" s="183">
        <v>9.696</v>
      </c>
      <c r="I373" s="184"/>
      <c r="L373" s="179"/>
      <c r="M373" s="185"/>
      <c r="N373" s="186"/>
      <c r="O373" s="186"/>
      <c r="P373" s="186"/>
      <c r="Q373" s="186"/>
      <c r="R373" s="186"/>
      <c r="S373" s="186"/>
      <c r="T373" s="187"/>
      <c r="AT373" s="181" t="s">
        <v>240</v>
      </c>
      <c r="AU373" s="181" t="s">
        <v>86</v>
      </c>
      <c r="AV373" s="13" t="s">
        <v>86</v>
      </c>
      <c r="AW373" s="13" t="s">
        <v>31</v>
      </c>
      <c r="AX373" s="13" t="s">
        <v>77</v>
      </c>
      <c r="AY373" s="181" t="s">
        <v>232</v>
      </c>
    </row>
    <row r="374" spans="2:51" s="13" customFormat="1" ht="12">
      <c r="B374" s="179"/>
      <c r="D374" s="180" t="s">
        <v>240</v>
      </c>
      <c r="E374" s="181" t="s">
        <v>1</v>
      </c>
      <c r="F374" s="182" t="s">
        <v>509</v>
      </c>
      <c r="H374" s="183">
        <v>5.995</v>
      </c>
      <c r="I374" s="184"/>
      <c r="L374" s="179"/>
      <c r="M374" s="185"/>
      <c r="N374" s="186"/>
      <c r="O374" s="186"/>
      <c r="P374" s="186"/>
      <c r="Q374" s="186"/>
      <c r="R374" s="186"/>
      <c r="S374" s="186"/>
      <c r="T374" s="187"/>
      <c r="AT374" s="181" t="s">
        <v>240</v>
      </c>
      <c r="AU374" s="181" t="s">
        <v>86</v>
      </c>
      <c r="AV374" s="13" t="s">
        <v>86</v>
      </c>
      <c r="AW374" s="13" t="s">
        <v>31</v>
      </c>
      <c r="AX374" s="13" t="s">
        <v>77</v>
      </c>
      <c r="AY374" s="181" t="s">
        <v>232</v>
      </c>
    </row>
    <row r="375" spans="2:51" s="13" customFormat="1" ht="12">
      <c r="B375" s="179"/>
      <c r="D375" s="180" t="s">
        <v>240</v>
      </c>
      <c r="E375" s="181" t="s">
        <v>1</v>
      </c>
      <c r="F375" s="182" t="s">
        <v>510</v>
      </c>
      <c r="H375" s="183">
        <v>6.231</v>
      </c>
      <c r="I375" s="184"/>
      <c r="L375" s="179"/>
      <c r="M375" s="185"/>
      <c r="N375" s="186"/>
      <c r="O375" s="186"/>
      <c r="P375" s="186"/>
      <c r="Q375" s="186"/>
      <c r="R375" s="186"/>
      <c r="S375" s="186"/>
      <c r="T375" s="187"/>
      <c r="AT375" s="181" t="s">
        <v>240</v>
      </c>
      <c r="AU375" s="181" t="s">
        <v>86</v>
      </c>
      <c r="AV375" s="13" t="s">
        <v>86</v>
      </c>
      <c r="AW375" s="13" t="s">
        <v>31</v>
      </c>
      <c r="AX375" s="13" t="s">
        <v>77</v>
      </c>
      <c r="AY375" s="181" t="s">
        <v>232</v>
      </c>
    </row>
    <row r="376" spans="2:51" s="13" customFormat="1" ht="12">
      <c r="B376" s="179"/>
      <c r="D376" s="180" t="s">
        <v>240</v>
      </c>
      <c r="E376" s="181" t="s">
        <v>1</v>
      </c>
      <c r="F376" s="182" t="s">
        <v>511</v>
      </c>
      <c r="H376" s="183">
        <v>9.677</v>
      </c>
      <c r="I376" s="184"/>
      <c r="L376" s="179"/>
      <c r="M376" s="185"/>
      <c r="N376" s="186"/>
      <c r="O376" s="186"/>
      <c r="P376" s="186"/>
      <c r="Q376" s="186"/>
      <c r="R376" s="186"/>
      <c r="S376" s="186"/>
      <c r="T376" s="187"/>
      <c r="AT376" s="181" t="s">
        <v>240</v>
      </c>
      <c r="AU376" s="181" t="s">
        <v>86</v>
      </c>
      <c r="AV376" s="13" t="s">
        <v>86</v>
      </c>
      <c r="AW376" s="13" t="s">
        <v>31</v>
      </c>
      <c r="AX376" s="13" t="s">
        <v>77</v>
      </c>
      <c r="AY376" s="181" t="s">
        <v>232</v>
      </c>
    </row>
    <row r="377" spans="2:51" s="13" customFormat="1" ht="12">
      <c r="B377" s="179"/>
      <c r="D377" s="180" t="s">
        <v>240</v>
      </c>
      <c r="E377" s="181" t="s">
        <v>1</v>
      </c>
      <c r="F377" s="182" t="s">
        <v>512</v>
      </c>
      <c r="H377" s="183">
        <v>2.482</v>
      </c>
      <c r="I377" s="184"/>
      <c r="L377" s="179"/>
      <c r="M377" s="185"/>
      <c r="N377" s="186"/>
      <c r="O377" s="186"/>
      <c r="P377" s="186"/>
      <c r="Q377" s="186"/>
      <c r="R377" s="186"/>
      <c r="S377" s="186"/>
      <c r="T377" s="187"/>
      <c r="AT377" s="181" t="s">
        <v>240</v>
      </c>
      <c r="AU377" s="181" t="s">
        <v>86</v>
      </c>
      <c r="AV377" s="13" t="s">
        <v>86</v>
      </c>
      <c r="AW377" s="13" t="s">
        <v>31</v>
      </c>
      <c r="AX377" s="13" t="s">
        <v>77</v>
      </c>
      <c r="AY377" s="181" t="s">
        <v>232</v>
      </c>
    </row>
    <row r="378" spans="2:51" s="13" customFormat="1" ht="12">
      <c r="B378" s="179"/>
      <c r="D378" s="180" t="s">
        <v>240</v>
      </c>
      <c r="E378" s="181" t="s">
        <v>1</v>
      </c>
      <c r="F378" s="182" t="s">
        <v>513</v>
      </c>
      <c r="H378" s="183">
        <v>1.912</v>
      </c>
      <c r="I378" s="184"/>
      <c r="L378" s="179"/>
      <c r="M378" s="185"/>
      <c r="N378" s="186"/>
      <c r="O378" s="186"/>
      <c r="P378" s="186"/>
      <c r="Q378" s="186"/>
      <c r="R378" s="186"/>
      <c r="S378" s="186"/>
      <c r="T378" s="187"/>
      <c r="AT378" s="181" t="s">
        <v>240</v>
      </c>
      <c r="AU378" s="181" t="s">
        <v>86</v>
      </c>
      <c r="AV378" s="13" t="s">
        <v>86</v>
      </c>
      <c r="AW378" s="13" t="s">
        <v>31</v>
      </c>
      <c r="AX378" s="13" t="s">
        <v>77</v>
      </c>
      <c r="AY378" s="181" t="s">
        <v>232</v>
      </c>
    </row>
    <row r="379" spans="2:51" s="15" customFormat="1" ht="12">
      <c r="B379" s="196"/>
      <c r="D379" s="180" t="s">
        <v>240</v>
      </c>
      <c r="E379" s="197" t="s">
        <v>1</v>
      </c>
      <c r="F379" s="198" t="s">
        <v>514</v>
      </c>
      <c r="H379" s="197" t="s">
        <v>1</v>
      </c>
      <c r="I379" s="199"/>
      <c r="L379" s="196"/>
      <c r="M379" s="200"/>
      <c r="N379" s="201"/>
      <c r="O379" s="201"/>
      <c r="P379" s="201"/>
      <c r="Q379" s="201"/>
      <c r="R379" s="201"/>
      <c r="S379" s="201"/>
      <c r="T379" s="202"/>
      <c r="AT379" s="197" t="s">
        <v>240</v>
      </c>
      <c r="AU379" s="197" t="s">
        <v>86</v>
      </c>
      <c r="AV379" s="15" t="s">
        <v>32</v>
      </c>
      <c r="AW379" s="15" t="s">
        <v>31</v>
      </c>
      <c r="AX379" s="15" t="s">
        <v>77</v>
      </c>
      <c r="AY379" s="197" t="s">
        <v>232</v>
      </c>
    </row>
    <row r="380" spans="2:51" s="13" customFormat="1" ht="12">
      <c r="B380" s="179"/>
      <c r="D380" s="180" t="s">
        <v>240</v>
      </c>
      <c r="E380" s="181" t="s">
        <v>1</v>
      </c>
      <c r="F380" s="182" t="s">
        <v>515</v>
      </c>
      <c r="H380" s="183">
        <v>5.643</v>
      </c>
      <c r="I380" s="184"/>
      <c r="L380" s="179"/>
      <c r="M380" s="185"/>
      <c r="N380" s="186"/>
      <c r="O380" s="186"/>
      <c r="P380" s="186"/>
      <c r="Q380" s="186"/>
      <c r="R380" s="186"/>
      <c r="S380" s="186"/>
      <c r="T380" s="187"/>
      <c r="AT380" s="181" t="s">
        <v>240</v>
      </c>
      <c r="AU380" s="181" t="s">
        <v>86</v>
      </c>
      <c r="AV380" s="13" t="s">
        <v>86</v>
      </c>
      <c r="AW380" s="13" t="s">
        <v>31</v>
      </c>
      <c r="AX380" s="13" t="s">
        <v>77</v>
      </c>
      <c r="AY380" s="181" t="s">
        <v>232</v>
      </c>
    </row>
    <row r="381" spans="2:51" s="15" customFormat="1" ht="12">
      <c r="B381" s="196"/>
      <c r="D381" s="180" t="s">
        <v>240</v>
      </c>
      <c r="E381" s="197" t="s">
        <v>1</v>
      </c>
      <c r="F381" s="198" t="s">
        <v>516</v>
      </c>
      <c r="H381" s="197" t="s">
        <v>1</v>
      </c>
      <c r="I381" s="199"/>
      <c r="L381" s="196"/>
      <c r="M381" s="200"/>
      <c r="N381" s="201"/>
      <c r="O381" s="201"/>
      <c r="P381" s="201"/>
      <c r="Q381" s="201"/>
      <c r="R381" s="201"/>
      <c r="S381" s="201"/>
      <c r="T381" s="202"/>
      <c r="AT381" s="197" t="s">
        <v>240</v>
      </c>
      <c r="AU381" s="197" t="s">
        <v>86</v>
      </c>
      <c r="AV381" s="15" t="s">
        <v>32</v>
      </c>
      <c r="AW381" s="15" t="s">
        <v>31</v>
      </c>
      <c r="AX381" s="15" t="s">
        <v>77</v>
      </c>
      <c r="AY381" s="197" t="s">
        <v>232</v>
      </c>
    </row>
    <row r="382" spans="2:51" s="13" customFormat="1" ht="12">
      <c r="B382" s="179"/>
      <c r="D382" s="180" t="s">
        <v>240</v>
      </c>
      <c r="E382" s="181" t="s">
        <v>1</v>
      </c>
      <c r="F382" s="182" t="s">
        <v>517</v>
      </c>
      <c r="H382" s="183">
        <v>3.718</v>
      </c>
      <c r="I382" s="184"/>
      <c r="L382" s="179"/>
      <c r="M382" s="185"/>
      <c r="N382" s="186"/>
      <c r="O382" s="186"/>
      <c r="P382" s="186"/>
      <c r="Q382" s="186"/>
      <c r="R382" s="186"/>
      <c r="S382" s="186"/>
      <c r="T382" s="187"/>
      <c r="AT382" s="181" t="s">
        <v>240</v>
      </c>
      <c r="AU382" s="181" t="s">
        <v>86</v>
      </c>
      <c r="AV382" s="13" t="s">
        <v>86</v>
      </c>
      <c r="AW382" s="13" t="s">
        <v>31</v>
      </c>
      <c r="AX382" s="13" t="s">
        <v>77</v>
      </c>
      <c r="AY382" s="181" t="s">
        <v>232</v>
      </c>
    </row>
    <row r="383" spans="2:51" s="16" customFormat="1" ht="12">
      <c r="B383" s="203"/>
      <c r="D383" s="180" t="s">
        <v>240</v>
      </c>
      <c r="E383" s="204" t="s">
        <v>188</v>
      </c>
      <c r="F383" s="205" t="s">
        <v>260</v>
      </c>
      <c r="H383" s="206">
        <v>250.074</v>
      </c>
      <c r="I383" s="207"/>
      <c r="L383" s="203"/>
      <c r="M383" s="208"/>
      <c r="N383" s="209"/>
      <c r="O383" s="209"/>
      <c r="P383" s="209"/>
      <c r="Q383" s="209"/>
      <c r="R383" s="209"/>
      <c r="S383" s="209"/>
      <c r="T383" s="210"/>
      <c r="AT383" s="204" t="s">
        <v>240</v>
      </c>
      <c r="AU383" s="204" t="s">
        <v>86</v>
      </c>
      <c r="AV383" s="16" t="s">
        <v>247</v>
      </c>
      <c r="AW383" s="16" t="s">
        <v>31</v>
      </c>
      <c r="AX383" s="16" t="s">
        <v>77</v>
      </c>
      <c r="AY383" s="204" t="s">
        <v>232</v>
      </c>
    </row>
    <row r="384" spans="2:51" s="15" customFormat="1" ht="12">
      <c r="B384" s="196"/>
      <c r="D384" s="180" t="s">
        <v>240</v>
      </c>
      <c r="E384" s="197" t="s">
        <v>1</v>
      </c>
      <c r="F384" s="198" t="s">
        <v>518</v>
      </c>
      <c r="H384" s="197" t="s">
        <v>1</v>
      </c>
      <c r="I384" s="199"/>
      <c r="L384" s="196"/>
      <c r="M384" s="200"/>
      <c r="N384" s="201"/>
      <c r="O384" s="201"/>
      <c r="P384" s="201"/>
      <c r="Q384" s="201"/>
      <c r="R384" s="201"/>
      <c r="S384" s="201"/>
      <c r="T384" s="202"/>
      <c r="AT384" s="197" t="s">
        <v>240</v>
      </c>
      <c r="AU384" s="197" t="s">
        <v>86</v>
      </c>
      <c r="AV384" s="15" t="s">
        <v>32</v>
      </c>
      <c r="AW384" s="15" t="s">
        <v>31</v>
      </c>
      <c r="AX384" s="15" t="s">
        <v>77</v>
      </c>
      <c r="AY384" s="197" t="s">
        <v>232</v>
      </c>
    </row>
    <row r="385" spans="2:51" s="13" customFormat="1" ht="12">
      <c r="B385" s="179"/>
      <c r="D385" s="180" t="s">
        <v>240</v>
      </c>
      <c r="E385" s="181" t="s">
        <v>1</v>
      </c>
      <c r="F385" s="182" t="s">
        <v>519</v>
      </c>
      <c r="H385" s="183">
        <v>-3.764</v>
      </c>
      <c r="I385" s="184"/>
      <c r="L385" s="179"/>
      <c r="M385" s="185"/>
      <c r="N385" s="186"/>
      <c r="O385" s="186"/>
      <c r="P385" s="186"/>
      <c r="Q385" s="186"/>
      <c r="R385" s="186"/>
      <c r="S385" s="186"/>
      <c r="T385" s="187"/>
      <c r="AT385" s="181" t="s">
        <v>240</v>
      </c>
      <c r="AU385" s="181" t="s">
        <v>86</v>
      </c>
      <c r="AV385" s="13" t="s">
        <v>86</v>
      </c>
      <c r="AW385" s="13" t="s">
        <v>31</v>
      </c>
      <c r="AX385" s="13" t="s">
        <v>77</v>
      </c>
      <c r="AY385" s="181" t="s">
        <v>232</v>
      </c>
    </row>
    <row r="386" spans="2:51" s="13" customFormat="1" ht="12">
      <c r="B386" s="179"/>
      <c r="D386" s="180" t="s">
        <v>240</v>
      </c>
      <c r="E386" s="181" t="s">
        <v>1</v>
      </c>
      <c r="F386" s="182" t="s">
        <v>520</v>
      </c>
      <c r="H386" s="183">
        <v>-13.395</v>
      </c>
      <c r="I386" s="184"/>
      <c r="L386" s="179"/>
      <c r="M386" s="185"/>
      <c r="N386" s="186"/>
      <c r="O386" s="186"/>
      <c r="P386" s="186"/>
      <c r="Q386" s="186"/>
      <c r="R386" s="186"/>
      <c r="S386" s="186"/>
      <c r="T386" s="187"/>
      <c r="AT386" s="181" t="s">
        <v>240</v>
      </c>
      <c r="AU386" s="181" t="s">
        <v>86</v>
      </c>
      <c r="AV386" s="13" t="s">
        <v>86</v>
      </c>
      <c r="AW386" s="13" t="s">
        <v>31</v>
      </c>
      <c r="AX386" s="13" t="s">
        <v>77</v>
      </c>
      <c r="AY386" s="181" t="s">
        <v>232</v>
      </c>
    </row>
    <row r="387" spans="2:51" s="13" customFormat="1" ht="12">
      <c r="B387" s="179"/>
      <c r="D387" s="180" t="s">
        <v>240</v>
      </c>
      <c r="E387" s="181" t="s">
        <v>1</v>
      </c>
      <c r="F387" s="182" t="s">
        <v>521</v>
      </c>
      <c r="H387" s="183">
        <v>-27.478</v>
      </c>
      <c r="I387" s="184"/>
      <c r="L387" s="179"/>
      <c r="M387" s="185"/>
      <c r="N387" s="186"/>
      <c r="O387" s="186"/>
      <c r="P387" s="186"/>
      <c r="Q387" s="186"/>
      <c r="R387" s="186"/>
      <c r="S387" s="186"/>
      <c r="T387" s="187"/>
      <c r="AT387" s="181" t="s">
        <v>240</v>
      </c>
      <c r="AU387" s="181" t="s">
        <v>86</v>
      </c>
      <c r="AV387" s="13" t="s">
        <v>86</v>
      </c>
      <c r="AW387" s="13" t="s">
        <v>31</v>
      </c>
      <c r="AX387" s="13" t="s">
        <v>77</v>
      </c>
      <c r="AY387" s="181" t="s">
        <v>232</v>
      </c>
    </row>
    <row r="388" spans="2:51" s="13" customFormat="1" ht="12">
      <c r="B388" s="179"/>
      <c r="D388" s="180" t="s">
        <v>240</v>
      </c>
      <c r="E388" s="181" t="s">
        <v>1</v>
      </c>
      <c r="F388" s="182" t="s">
        <v>522</v>
      </c>
      <c r="H388" s="183">
        <v>-0.951</v>
      </c>
      <c r="I388" s="184"/>
      <c r="L388" s="179"/>
      <c r="M388" s="185"/>
      <c r="N388" s="186"/>
      <c r="O388" s="186"/>
      <c r="P388" s="186"/>
      <c r="Q388" s="186"/>
      <c r="R388" s="186"/>
      <c r="S388" s="186"/>
      <c r="T388" s="187"/>
      <c r="AT388" s="181" t="s">
        <v>240</v>
      </c>
      <c r="AU388" s="181" t="s">
        <v>86</v>
      </c>
      <c r="AV388" s="13" t="s">
        <v>86</v>
      </c>
      <c r="AW388" s="13" t="s">
        <v>31</v>
      </c>
      <c r="AX388" s="13" t="s">
        <v>77</v>
      </c>
      <c r="AY388" s="181" t="s">
        <v>232</v>
      </c>
    </row>
    <row r="389" spans="2:51" s="13" customFormat="1" ht="12">
      <c r="B389" s="179"/>
      <c r="D389" s="180" t="s">
        <v>240</v>
      </c>
      <c r="E389" s="181" t="s">
        <v>1</v>
      </c>
      <c r="F389" s="182" t="s">
        <v>523</v>
      </c>
      <c r="H389" s="183">
        <v>-0.987</v>
      </c>
      <c r="I389" s="184"/>
      <c r="L389" s="179"/>
      <c r="M389" s="185"/>
      <c r="N389" s="186"/>
      <c r="O389" s="186"/>
      <c r="P389" s="186"/>
      <c r="Q389" s="186"/>
      <c r="R389" s="186"/>
      <c r="S389" s="186"/>
      <c r="T389" s="187"/>
      <c r="AT389" s="181" t="s">
        <v>240</v>
      </c>
      <c r="AU389" s="181" t="s">
        <v>86</v>
      </c>
      <c r="AV389" s="13" t="s">
        <v>86</v>
      </c>
      <c r="AW389" s="13" t="s">
        <v>31</v>
      </c>
      <c r="AX389" s="13" t="s">
        <v>77</v>
      </c>
      <c r="AY389" s="181" t="s">
        <v>232</v>
      </c>
    </row>
    <row r="390" spans="2:51" s="13" customFormat="1" ht="12">
      <c r="B390" s="179"/>
      <c r="D390" s="180" t="s">
        <v>240</v>
      </c>
      <c r="E390" s="181" t="s">
        <v>1</v>
      </c>
      <c r="F390" s="182" t="s">
        <v>524</v>
      </c>
      <c r="H390" s="183">
        <v>-160.267</v>
      </c>
      <c r="I390" s="184"/>
      <c r="L390" s="179"/>
      <c r="M390" s="185"/>
      <c r="N390" s="186"/>
      <c r="O390" s="186"/>
      <c r="P390" s="186"/>
      <c r="Q390" s="186"/>
      <c r="R390" s="186"/>
      <c r="S390" s="186"/>
      <c r="T390" s="187"/>
      <c r="AT390" s="181" t="s">
        <v>240</v>
      </c>
      <c r="AU390" s="181" t="s">
        <v>86</v>
      </c>
      <c r="AV390" s="13" t="s">
        <v>86</v>
      </c>
      <c r="AW390" s="13" t="s">
        <v>31</v>
      </c>
      <c r="AX390" s="13" t="s">
        <v>77</v>
      </c>
      <c r="AY390" s="181" t="s">
        <v>232</v>
      </c>
    </row>
    <row r="391" spans="2:51" s="14" customFormat="1" ht="12">
      <c r="B391" s="188"/>
      <c r="D391" s="180" t="s">
        <v>240</v>
      </c>
      <c r="E391" s="189" t="s">
        <v>186</v>
      </c>
      <c r="F391" s="190" t="s">
        <v>242</v>
      </c>
      <c r="H391" s="191">
        <v>43.2319999999999</v>
      </c>
      <c r="I391" s="192"/>
      <c r="L391" s="188"/>
      <c r="M391" s="193"/>
      <c r="N391" s="194"/>
      <c r="O391" s="194"/>
      <c r="P391" s="194"/>
      <c r="Q391" s="194"/>
      <c r="R391" s="194"/>
      <c r="S391" s="194"/>
      <c r="T391" s="195"/>
      <c r="AT391" s="189" t="s">
        <v>240</v>
      </c>
      <c r="AU391" s="189" t="s">
        <v>86</v>
      </c>
      <c r="AV391" s="14" t="s">
        <v>133</v>
      </c>
      <c r="AW391" s="14" t="s">
        <v>31</v>
      </c>
      <c r="AX391" s="14" t="s">
        <v>77</v>
      </c>
      <c r="AY391" s="189" t="s">
        <v>232</v>
      </c>
    </row>
    <row r="392" spans="2:51" s="13" customFormat="1" ht="12">
      <c r="B392" s="179"/>
      <c r="D392" s="180" t="s">
        <v>240</v>
      </c>
      <c r="E392" s="181" t="s">
        <v>1</v>
      </c>
      <c r="F392" s="182" t="s">
        <v>525</v>
      </c>
      <c r="H392" s="183">
        <v>6.485</v>
      </c>
      <c r="I392" s="184"/>
      <c r="L392" s="179"/>
      <c r="M392" s="185"/>
      <c r="N392" s="186"/>
      <c r="O392" s="186"/>
      <c r="P392" s="186"/>
      <c r="Q392" s="186"/>
      <c r="R392" s="186"/>
      <c r="S392" s="186"/>
      <c r="T392" s="187"/>
      <c r="AT392" s="181" t="s">
        <v>240</v>
      </c>
      <c r="AU392" s="181" t="s">
        <v>86</v>
      </c>
      <c r="AV392" s="13" t="s">
        <v>86</v>
      </c>
      <c r="AW392" s="13" t="s">
        <v>31</v>
      </c>
      <c r="AX392" s="13" t="s">
        <v>77</v>
      </c>
      <c r="AY392" s="181" t="s">
        <v>232</v>
      </c>
    </row>
    <row r="393" spans="2:51" s="14" customFormat="1" ht="12">
      <c r="B393" s="188"/>
      <c r="D393" s="180" t="s">
        <v>240</v>
      </c>
      <c r="E393" s="189" t="s">
        <v>1</v>
      </c>
      <c r="F393" s="190" t="s">
        <v>242</v>
      </c>
      <c r="H393" s="191">
        <v>6.485</v>
      </c>
      <c r="I393" s="192"/>
      <c r="L393" s="188"/>
      <c r="M393" s="193"/>
      <c r="N393" s="194"/>
      <c r="O393" s="194"/>
      <c r="P393" s="194"/>
      <c r="Q393" s="194"/>
      <c r="R393" s="194"/>
      <c r="S393" s="194"/>
      <c r="T393" s="195"/>
      <c r="AT393" s="189" t="s">
        <v>240</v>
      </c>
      <c r="AU393" s="189" t="s">
        <v>86</v>
      </c>
      <c r="AV393" s="14" t="s">
        <v>133</v>
      </c>
      <c r="AW393" s="14" t="s">
        <v>31</v>
      </c>
      <c r="AX393" s="14" t="s">
        <v>32</v>
      </c>
      <c r="AY393" s="189" t="s">
        <v>232</v>
      </c>
    </row>
    <row r="394" spans="1:65" s="2" customFormat="1" ht="24.2" customHeight="1">
      <c r="A394" s="33"/>
      <c r="B394" s="132"/>
      <c r="C394" s="166" t="s">
        <v>526</v>
      </c>
      <c r="D394" s="166" t="s">
        <v>234</v>
      </c>
      <c r="E394" s="167" t="s">
        <v>527</v>
      </c>
      <c r="F394" s="168" t="s">
        <v>528</v>
      </c>
      <c r="G394" s="169" t="s">
        <v>455</v>
      </c>
      <c r="H394" s="170">
        <v>28.101</v>
      </c>
      <c r="I394" s="171"/>
      <c r="J394" s="172">
        <f>ROUND(I394*H394,2)</f>
        <v>0</v>
      </c>
      <c r="K394" s="168" t="s">
        <v>238</v>
      </c>
      <c r="L394" s="34"/>
      <c r="M394" s="173" t="s">
        <v>1</v>
      </c>
      <c r="N394" s="174" t="s">
        <v>42</v>
      </c>
      <c r="O394" s="59"/>
      <c r="P394" s="175">
        <f>O394*H394</f>
        <v>0</v>
      </c>
      <c r="Q394" s="175">
        <v>0</v>
      </c>
      <c r="R394" s="175">
        <f>Q394*H394</f>
        <v>0</v>
      </c>
      <c r="S394" s="175">
        <v>0</v>
      </c>
      <c r="T394" s="176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77" t="s">
        <v>133</v>
      </c>
      <c r="AT394" s="177" t="s">
        <v>234</v>
      </c>
      <c r="AU394" s="177" t="s">
        <v>86</v>
      </c>
      <c r="AY394" s="18" t="s">
        <v>232</v>
      </c>
      <c r="BE394" s="178">
        <f>IF(N394="základní",J394,0)</f>
        <v>0</v>
      </c>
      <c r="BF394" s="178">
        <f>IF(N394="snížená",J394,0)</f>
        <v>0</v>
      </c>
      <c r="BG394" s="178">
        <f>IF(N394="zákl. přenesená",J394,0)</f>
        <v>0</v>
      </c>
      <c r="BH394" s="178">
        <f>IF(N394="sníž. přenesená",J394,0)</f>
        <v>0</v>
      </c>
      <c r="BI394" s="178">
        <f>IF(N394="nulová",J394,0)</f>
        <v>0</v>
      </c>
      <c r="BJ394" s="18" t="s">
        <v>32</v>
      </c>
      <c r="BK394" s="178">
        <f>ROUND(I394*H394,2)</f>
        <v>0</v>
      </c>
      <c r="BL394" s="18" t="s">
        <v>133</v>
      </c>
      <c r="BM394" s="177" t="s">
        <v>529</v>
      </c>
    </row>
    <row r="395" spans="2:51" s="13" customFormat="1" ht="12">
      <c r="B395" s="179"/>
      <c r="D395" s="180" t="s">
        <v>240</v>
      </c>
      <c r="E395" s="181" t="s">
        <v>1</v>
      </c>
      <c r="F395" s="182" t="s">
        <v>530</v>
      </c>
      <c r="H395" s="183">
        <v>28.101</v>
      </c>
      <c r="I395" s="184"/>
      <c r="L395" s="179"/>
      <c r="M395" s="185"/>
      <c r="N395" s="186"/>
      <c r="O395" s="186"/>
      <c r="P395" s="186"/>
      <c r="Q395" s="186"/>
      <c r="R395" s="186"/>
      <c r="S395" s="186"/>
      <c r="T395" s="187"/>
      <c r="AT395" s="181" t="s">
        <v>240</v>
      </c>
      <c r="AU395" s="181" t="s">
        <v>86</v>
      </c>
      <c r="AV395" s="13" t="s">
        <v>86</v>
      </c>
      <c r="AW395" s="13" t="s">
        <v>31</v>
      </c>
      <c r="AX395" s="13" t="s">
        <v>32</v>
      </c>
      <c r="AY395" s="181" t="s">
        <v>232</v>
      </c>
    </row>
    <row r="396" spans="1:65" s="2" customFormat="1" ht="24.2" customHeight="1">
      <c r="A396" s="33"/>
      <c r="B396" s="132"/>
      <c r="C396" s="166" t="s">
        <v>531</v>
      </c>
      <c r="D396" s="166" t="s">
        <v>234</v>
      </c>
      <c r="E396" s="167" t="s">
        <v>532</v>
      </c>
      <c r="F396" s="168" t="s">
        <v>533</v>
      </c>
      <c r="G396" s="169" t="s">
        <v>455</v>
      </c>
      <c r="H396" s="170">
        <v>8.646</v>
      </c>
      <c r="I396" s="171"/>
      <c r="J396" s="172">
        <f>ROUND(I396*H396,2)</f>
        <v>0</v>
      </c>
      <c r="K396" s="168" t="s">
        <v>238</v>
      </c>
      <c r="L396" s="34"/>
      <c r="M396" s="173" t="s">
        <v>1</v>
      </c>
      <c r="N396" s="174" t="s">
        <v>42</v>
      </c>
      <c r="O396" s="59"/>
      <c r="P396" s="175">
        <f>O396*H396</f>
        <v>0</v>
      </c>
      <c r="Q396" s="175">
        <v>0</v>
      </c>
      <c r="R396" s="175">
        <f>Q396*H396</f>
        <v>0</v>
      </c>
      <c r="S396" s="175">
        <v>0</v>
      </c>
      <c r="T396" s="176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77" t="s">
        <v>133</v>
      </c>
      <c r="AT396" s="177" t="s">
        <v>234</v>
      </c>
      <c r="AU396" s="177" t="s">
        <v>86</v>
      </c>
      <c r="AY396" s="18" t="s">
        <v>232</v>
      </c>
      <c r="BE396" s="178">
        <f>IF(N396="základní",J396,0)</f>
        <v>0</v>
      </c>
      <c r="BF396" s="178">
        <f>IF(N396="snížená",J396,0)</f>
        <v>0</v>
      </c>
      <c r="BG396" s="178">
        <f>IF(N396="zákl. přenesená",J396,0)</f>
        <v>0</v>
      </c>
      <c r="BH396" s="178">
        <f>IF(N396="sníž. přenesená",J396,0)</f>
        <v>0</v>
      </c>
      <c r="BI396" s="178">
        <f>IF(N396="nulová",J396,0)</f>
        <v>0</v>
      </c>
      <c r="BJ396" s="18" t="s">
        <v>32</v>
      </c>
      <c r="BK396" s="178">
        <f>ROUND(I396*H396,2)</f>
        <v>0</v>
      </c>
      <c r="BL396" s="18" t="s">
        <v>133</v>
      </c>
      <c r="BM396" s="177" t="s">
        <v>534</v>
      </c>
    </row>
    <row r="397" spans="2:51" s="13" customFormat="1" ht="12">
      <c r="B397" s="179"/>
      <c r="D397" s="180" t="s">
        <v>240</v>
      </c>
      <c r="E397" s="181" t="s">
        <v>1</v>
      </c>
      <c r="F397" s="182" t="s">
        <v>535</v>
      </c>
      <c r="H397" s="183">
        <v>8.646</v>
      </c>
      <c r="I397" s="184"/>
      <c r="L397" s="179"/>
      <c r="M397" s="185"/>
      <c r="N397" s="186"/>
      <c r="O397" s="186"/>
      <c r="P397" s="186"/>
      <c r="Q397" s="186"/>
      <c r="R397" s="186"/>
      <c r="S397" s="186"/>
      <c r="T397" s="187"/>
      <c r="AT397" s="181" t="s">
        <v>240</v>
      </c>
      <c r="AU397" s="181" t="s">
        <v>86</v>
      </c>
      <c r="AV397" s="13" t="s">
        <v>86</v>
      </c>
      <c r="AW397" s="13" t="s">
        <v>31</v>
      </c>
      <c r="AX397" s="13" t="s">
        <v>32</v>
      </c>
      <c r="AY397" s="181" t="s">
        <v>232</v>
      </c>
    </row>
    <row r="398" spans="1:65" s="2" customFormat="1" ht="16.5" customHeight="1">
      <c r="A398" s="33"/>
      <c r="B398" s="132"/>
      <c r="C398" s="166" t="s">
        <v>536</v>
      </c>
      <c r="D398" s="166" t="s">
        <v>234</v>
      </c>
      <c r="E398" s="167" t="s">
        <v>537</v>
      </c>
      <c r="F398" s="168" t="s">
        <v>538</v>
      </c>
      <c r="G398" s="169" t="s">
        <v>254</v>
      </c>
      <c r="H398" s="170">
        <v>177.89</v>
      </c>
      <c r="I398" s="171"/>
      <c r="J398" s="172">
        <f>ROUND(I398*H398,2)</f>
        <v>0</v>
      </c>
      <c r="K398" s="168" t="s">
        <v>238</v>
      </c>
      <c r="L398" s="34"/>
      <c r="M398" s="173" t="s">
        <v>1</v>
      </c>
      <c r="N398" s="174" t="s">
        <v>42</v>
      </c>
      <c r="O398" s="59"/>
      <c r="P398" s="175">
        <f>O398*H398</f>
        <v>0</v>
      </c>
      <c r="Q398" s="175">
        <v>0.00084</v>
      </c>
      <c r="R398" s="175">
        <f>Q398*H398</f>
        <v>0.1494276</v>
      </c>
      <c r="S398" s="175">
        <v>0</v>
      </c>
      <c r="T398" s="176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77" t="s">
        <v>133</v>
      </c>
      <c r="AT398" s="177" t="s">
        <v>234</v>
      </c>
      <c r="AU398" s="177" t="s">
        <v>86</v>
      </c>
      <c r="AY398" s="18" t="s">
        <v>232</v>
      </c>
      <c r="BE398" s="178">
        <f>IF(N398="základní",J398,0)</f>
        <v>0</v>
      </c>
      <c r="BF398" s="178">
        <f>IF(N398="snížená",J398,0)</f>
        <v>0</v>
      </c>
      <c r="BG398" s="178">
        <f>IF(N398="zákl. přenesená",J398,0)</f>
        <v>0</v>
      </c>
      <c r="BH398" s="178">
        <f>IF(N398="sníž. přenesená",J398,0)</f>
        <v>0</v>
      </c>
      <c r="BI398" s="178">
        <f>IF(N398="nulová",J398,0)</f>
        <v>0</v>
      </c>
      <c r="BJ398" s="18" t="s">
        <v>32</v>
      </c>
      <c r="BK398" s="178">
        <f>ROUND(I398*H398,2)</f>
        <v>0</v>
      </c>
      <c r="BL398" s="18" t="s">
        <v>133</v>
      </c>
      <c r="BM398" s="177" t="s">
        <v>539</v>
      </c>
    </row>
    <row r="399" spans="2:51" s="15" customFormat="1" ht="12">
      <c r="B399" s="196"/>
      <c r="D399" s="180" t="s">
        <v>240</v>
      </c>
      <c r="E399" s="197" t="s">
        <v>1</v>
      </c>
      <c r="F399" s="198" t="s">
        <v>491</v>
      </c>
      <c r="H399" s="197" t="s">
        <v>1</v>
      </c>
      <c r="I399" s="199"/>
      <c r="L399" s="196"/>
      <c r="M399" s="200"/>
      <c r="N399" s="201"/>
      <c r="O399" s="201"/>
      <c r="P399" s="201"/>
      <c r="Q399" s="201"/>
      <c r="R399" s="201"/>
      <c r="S399" s="201"/>
      <c r="T399" s="202"/>
      <c r="AT399" s="197" t="s">
        <v>240</v>
      </c>
      <c r="AU399" s="197" t="s">
        <v>86</v>
      </c>
      <c r="AV399" s="15" t="s">
        <v>32</v>
      </c>
      <c r="AW399" s="15" t="s">
        <v>31</v>
      </c>
      <c r="AX399" s="15" t="s">
        <v>77</v>
      </c>
      <c r="AY399" s="197" t="s">
        <v>232</v>
      </c>
    </row>
    <row r="400" spans="2:51" s="13" customFormat="1" ht="12">
      <c r="B400" s="179"/>
      <c r="D400" s="180" t="s">
        <v>240</v>
      </c>
      <c r="E400" s="181" t="s">
        <v>1</v>
      </c>
      <c r="F400" s="182" t="s">
        <v>540</v>
      </c>
      <c r="H400" s="183">
        <v>9.391</v>
      </c>
      <c r="I400" s="184"/>
      <c r="L400" s="179"/>
      <c r="M400" s="185"/>
      <c r="N400" s="186"/>
      <c r="O400" s="186"/>
      <c r="P400" s="186"/>
      <c r="Q400" s="186"/>
      <c r="R400" s="186"/>
      <c r="S400" s="186"/>
      <c r="T400" s="187"/>
      <c r="AT400" s="181" t="s">
        <v>240</v>
      </c>
      <c r="AU400" s="181" t="s">
        <v>86</v>
      </c>
      <c r="AV400" s="13" t="s">
        <v>86</v>
      </c>
      <c r="AW400" s="13" t="s">
        <v>31</v>
      </c>
      <c r="AX400" s="13" t="s">
        <v>77</v>
      </c>
      <c r="AY400" s="181" t="s">
        <v>232</v>
      </c>
    </row>
    <row r="401" spans="2:51" s="13" customFormat="1" ht="12">
      <c r="B401" s="179"/>
      <c r="D401" s="180" t="s">
        <v>240</v>
      </c>
      <c r="E401" s="181" t="s">
        <v>1</v>
      </c>
      <c r="F401" s="182" t="s">
        <v>541</v>
      </c>
      <c r="H401" s="183">
        <v>44.892</v>
      </c>
      <c r="I401" s="184"/>
      <c r="L401" s="179"/>
      <c r="M401" s="185"/>
      <c r="N401" s="186"/>
      <c r="O401" s="186"/>
      <c r="P401" s="186"/>
      <c r="Q401" s="186"/>
      <c r="R401" s="186"/>
      <c r="S401" s="186"/>
      <c r="T401" s="187"/>
      <c r="AT401" s="181" t="s">
        <v>240</v>
      </c>
      <c r="AU401" s="181" t="s">
        <v>86</v>
      </c>
      <c r="AV401" s="13" t="s">
        <v>86</v>
      </c>
      <c r="AW401" s="13" t="s">
        <v>31</v>
      </c>
      <c r="AX401" s="13" t="s">
        <v>77</v>
      </c>
      <c r="AY401" s="181" t="s">
        <v>232</v>
      </c>
    </row>
    <row r="402" spans="2:51" s="13" customFormat="1" ht="12">
      <c r="B402" s="179"/>
      <c r="D402" s="180" t="s">
        <v>240</v>
      </c>
      <c r="E402" s="181" t="s">
        <v>1</v>
      </c>
      <c r="F402" s="182" t="s">
        <v>542</v>
      </c>
      <c r="H402" s="183">
        <v>47.128</v>
      </c>
      <c r="I402" s="184"/>
      <c r="L402" s="179"/>
      <c r="M402" s="185"/>
      <c r="N402" s="186"/>
      <c r="O402" s="186"/>
      <c r="P402" s="186"/>
      <c r="Q402" s="186"/>
      <c r="R402" s="186"/>
      <c r="S402" s="186"/>
      <c r="T402" s="187"/>
      <c r="AT402" s="181" t="s">
        <v>240</v>
      </c>
      <c r="AU402" s="181" t="s">
        <v>86</v>
      </c>
      <c r="AV402" s="13" t="s">
        <v>86</v>
      </c>
      <c r="AW402" s="13" t="s">
        <v>31</v>
      </c>
      <c r="AX402" s="13" t="s">
        <v>77</v>
      </c>
      <c r="AY402" s="181" t="s">
        <v>232</v>
      </c>
    </row>
    <row r="403" spans="2:51" s="13" customFormat="1" ht="12">
      <c r="B403" s="179"/>
      <c r="D403" s="180" t="s">
        <v>240</v>
      </c>
      <c r="E403" s="181" t="s">
        <v>1</v>
      </c>
      <c r="F403" s="182" t="s">
        <v>543</v>
      </c>
      <c r="H403" s="183">
        <v>59.459</v>
      </c>
      <c r="I403" s="184"/>
      <c r="L403" s="179"/>
      <c r="M403" s="185"/>
      <c r="N403" s="186"/>
      <c r="O403" s="186"/>
      <c r="P403" s="186"/>
      <c r="Q403" s="186"/>
      <c r="R403" s="186"/>
      <c r="S403" s="186"/>
      <c r="T403" s="187"/>
      <c r="AT403" s="181" t="s">
        <v>240</v>
      </c>
      <c r="AU403" s="181" t="s">
        <v>86</v>
      </c>
      <c r="AV403" s="13" t="s">
        <v>86</v>
      </c>
      <c r="AW403" s="13" t="s">
        <v>31</v>
      </c>
      <c r="AX403" s="13" t="s">
        <v>77</v>
      </c>
      <c r="AY403" s="181" t="s">
        <v>232</v>
      </c>
    </row>
    <row r="404" spans="2:51" s="15" customFormat="1" ht="12">
      <c r="B404" s="196"/>
      <c r="D404" s="180" t="s">
        <v>240</v>
      </c>
      <c r="E404" s="197" t="s">
        <v>1</v>
      </c>
      <c r="F404" s="198" t="s">
        <v>514</v>
      </c>
      <c r="H404" s="197" t="s">
        <v>1</v>
      </c>
      <c r="I404" s="199"/>
      <c r="L404" s="196"/>
      <c r="M404" s="200"/>
      <c r="N404" s="201"/>
      <c r="O404" s="201"/>
      <c r="P404" s="201"/>
      <c r="Q404" s="201"/>
      <c r="R404" s="201"/>
      <c r="S404" s="201"/>
      <c r="T404" s="202"/>
      <c r="AT404" s="197" t="s">
        <v>240</v>
      </c>
      <c r="AU404" s="197" t="s">
        <v>86</v>
      </c>
      <c r="AV404" s="15" t="s">
        <v>32</v>
      </c>
      <c r="AW404" s="15" t="s">
        <v>31</v>
      </c>
      <c r="AX404" s="15" t="s">
        <v>77</v>
      </c>
      <c r="AY404" s="197" t="s">
        <v>232</v>
      </c>
    </row>
    <row r="405" spans="2:51" s="13" customFormat="1" ht="12">
      <c r="B405" s="179"/>
      <c r="D405" s="180" t="s">
        <v>240</v>
      </c>
      <c r="E405" s="181" t="s">
        <v>1</v>
      </c>
      <c r="F405" s="182" t="s">
        <v>544</v>
      </c>
      <c r="H405" s="183">
        <v>10.26</v>
      </c>
      <c r="I405" s="184"/>
      <c r="L405" s="179"/>
      <c r="M405" s="185"/>
      <c r="N405" s="186"/>
      <c r="O405" s="186"/>
      <c r="P405" s="186"/>
      <c r="Q405" s="186"/>
      <c r="R405" s="186"/>
      <c r="S405" s="186"/>
      <c r="T405" s="187"/>
      <c r="AT405" s="181" t="s">
        <v>240</v>
      </c>
      <c r="AU405" s="181" t="s">
        <v>86</v>
      </c>
      <c r="AV405" s="13" t="s">
        <v>86</v>
      </c>
      <c r="AW405" s="13" t="s">
        <v>31</v>
      </c>
      <c r="AX405" s="13" t="s">
        <v>77</v>
      </c>
      <c r="AY405" s="181" t="s">
        <v>232</v>
      </c>
    </row>
    <row r="406" spans="2:51" s="15" customFormat="1" ht="12">
      <c r="B406" s="196"/>
      <c r="D406" s="180" t="s">
        <v>240</v>
      </c>
      <c r="E406" s="197" t="s">
        <v>1</v>
      </c>
      <c r="F406" s="198" t="s">
        <v>516</v>
      </c>
      <c r="H406" s="197" t="s">
        <v>1</v>
      </c>
      <c r="I406" s="199"/>
      <c r="L406" s="196"/>
      <c r="M406" s="200"/>
      <c r="N406" s="201"/>
      <c r="O406" s="201"/>
      <c r="P406" s="201"/>
      <c r="Q406" s="201"/>
      <c r="R406" s="201"/>
      <c r="S406" s="201"/>
      <c r="T406" s="202"/>
      <c r="AT406" s="197" t="s">
        <v>240</v>
      </c>
      <c r="AU406" s="197" t="s">
        <v>86</v>
      </c>
      <c r="AV406" s="15" t="s">
        <v>32</v>
      </c>
      <c r="AW406" s="15" t="s">
        <v>31</v>
      </c>
      <c r="AX406" s="15" t="s">
        <v>77</v>
      </c>
      <c r="AY406" s="197" t="s">
        <v>232</v>
      </c>
    </row>
    <row r="407" spans="2:51" s="13" customFormat="1" ht="12">
      <c r="B407" s="179"/>
      <c r="D407" s="180" t="s">
        <v>240</v>
      </c>
      <c r="E407" s="181" t="s">
        <v>1</v>
      </c>
      <c r="F407" s="182" t="s">
        <v>545</v>
      </c>
      <c r="H407" s="183">
        <v>6.76</v>
      </c>
      <c r="I407" s="184"/>
      <c r="L407" s="179"/>
      <c r="M407" s="185"/>
      <c r="N407" s="186"/>
      <c r="O407" s="186"/>
      <c r="P407" s="186"/>
      <c r="Q407" s="186"/>
      <c r="R407" s="186"/>
      <c r="S407" s="186"/>
      <c r="T407" s="187"/>
      <c r="AT407" s="181" t="s">
        <v>240</v>
      </c>
      <c r="AU407" s="181" t="s">
        <v>86</v>
      </c>
      <c r="AV407" s="13" t="s">
        <v>86</v>
      </c>
      <c r="AW407" s="13" t="s">
        <v>31</v>
      </c>
      <c r="AX407" s="13" t="s">
        <v>77</v>
      </c>
      <c r="AY407" s="181" t="s">
        <v>232</v>
      </c>
    </row>
    <row r="408" spans="2:51" s="14" customFormat="1" ht="12">
      <c r="B408" s="188"/>
      <c r="D408" s="180" t="s">
        <v>240</v>
      </c>
      <c r="E408" s="189" t="s">
        <v>1</v>
      </c>
      <c r="F408" s="190" t="s">
        <v>242</v>
      </c>
      <c r="H408" s="191">
        <v>177.89</v>
      </c>
      <c r="I408" s="192"/>
      <c r="L408" s="188"/>
      <c r="M408" s="193"/>
      <c r="N408" s="194"/>
      <c r="O408" s="194"/>
      <c r="P408" s="194"/>
      <c r="Q408" s="194"/>
      <c r="R408" s="194"/>
      <c r="S408" s="194"/>
      <c r="T408" s="195"/>
      <c r="AT408" s="189" t="s">
        <v>240</v>
      </c>
      <c r="AU408" s="189" t="s">
        <v>86</v>
      </c>
      <c r="AV408" s="14" t="s">
        <v>133</v>
      </c>
      <c r="AW408" s="14" t="s">
        <v>31</v>
      </c>
      <c r="AX408" s="14" t="s">
        <v>32</v>
      </c>
      <c r="AY408" s="189" t="s">
        <v>232</v>
      </c>
    </row>
    <row r="409" spans="1:65" s="2" customFormat="1" ht="16.5" customHeight="1">
      <c r="A409" s="33"/>
      <c r="B409" s="132"/>
      <c r="C409" s="166" t="s">
        <v>119</v>
      </c>
      <c r="D409" s="166" t="s">
        <v>234</v>
      </c>
      <c r="E409" s="167" t="s">
        <v>546</v>
      </c>
      <c r="F409" s="168" t="s">
        <v>547</v>
      </c>
      <c r="G409" s="169" t="s">
        <v>254</v>
      </c>
      <c r="H409" s="170">
        <v>177.89</v>
      </c>
      <c r="I409" s="171"/>
      <c r="J409" s="172">
        <f>ROUND(I409*H409,2)</f>
        <v>0</v>
      </c>
      <c r="K409" s="168" t="s">
        <v>238</v>
      </c>
      <c r="L409" s="34"/>
      <c r="M409" s="173" t="s">
        <v>1</v>
      </c>
      <c r="N409" s="174" t="s">
        <v>42</v>
      </c>
      <c r="O409" s="59"/>
      <c r="P409" s="175">
        <f>O409*H409</f>
        <v>0</v>
      </c>
      <c r="Q409" s="175">
        <v>0</v>
      </c>
      <c r="R409" s="175">
        <f>Q409*H409</f>
        <v>0</v>
      </c>
      <c r="S409" s="175">
        <v>0</v>
      </c>
      <c r="T409" s="176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77" t="s">
        <v>133</v>
      </c>
      <c r="AT409" s="177" t="s">
        <v>234</v>
      </c>
      <c r="AU409" s="177" t="s">
        <v>86</v>
      </c>
      <c r="AY409" s="18" t="s">
        <v>232</v>
      </c>
      <c r="BE409" s="178">
        <f>IF(N409="základní",J409,0)</f>
        <v>0</v>
      </c>
      <c r="BF409" s="178">
        <f>IF(N409="snížená",J409,0)</f>
        <v>0</v>
      </c>
      <c r="BG409" s="178">
        <f>IF(N409="zákl. přenesená",J409,0)</f>
        <v>0</v>
      </c>
      <c r="BH409" s="178">
        <f>IF(N409="sníž. přenesená",J409,0)</f>
        <v>0</v>
      </c>
      <c r="BI409" s="178">
        <f>IF(N409="nulová",J409,0)</f>
        <v>0</v>
      </c>
      <c r="BJ409" s="18" t="s">
        <v>32</v>
      </c>
      <c r="BK409" s="178">
        <f>ROUND(I409*H409,2)</f>
        <v>0</v>
      </c>
      <c r="BL409" s="18" t="s">
        <v>133</v>
      </c>
      <c r="BM409" s="177" t="s">
        <v>548</v>
      </c>
    </row>
    <row r="410" spans="1:65" s="2" customFormat="1" ht="16.5" customHeight="1">
      <c r="A410" s="33"/>
      <c r="B410" s="132"/>
      <c r="C410" s="166" t="s">
        <v>549</v>
      </c>
      <c r="D410" s="166" t="s">
        <v>234</v>
      </c>
      <c r="E410" s="167" t="s">
        <v>550</v>
      </c>
      <c r="F410" s="168" t="s">
        <v>551</v>
      </c>
      <c r="G410" s="169" t="s">
        <v>254</v>
      </c>
      <c r="H410" s="170">
        <v>276.787</v>
      </c>
      <c r="I410" s="171"/>
      <c r="J410" s="172">
        <f>ROUND(I410*H410,2)</f>
        <v>0</v>
      </c>
      <c r="K410" s="168" t="s">
        <v>265</v>
      </c>
      <c r="L410" s="34"/>
      <c r="M410" s="173" t="s">
        <v>1</v>
      </c>
      <c r="N410" s="174" t="s">
        <v>42</v>
      </c>
      <c r="O410" s="59"/>
      <c r="P410" s="175">
        <f>O410*H410</f>
        <v>0</v>
      </c>
      <c r="Q410" s="175">
        <v>0.003</v>
      </c>
      <c r="R410" s="175">
        <f>Q410*H410</f>
        <v>0.8303609999999999</v>
      </c>
      <c r="S410" s="175">
        <v>0</v>
      </c>
      <c r="T410" s="176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77" t="s">
        <v>133</v>
      </c>
      <c r="AT410" s="177" t="s">
        <v>234</v>
      </c>
      <c r="AU410" s="177" t="s">
        <v>86</v>
      </c>
      <c r="AY410" s="18" t="s">
        <v>232</v>
      </c>
      <c r="BE410" s="178">
        <f>IF(N410="základní",J410,0)</f>
        <v>0</v>
      </c>
      <c r="BF410" s="178">
        <f>IF(N410="snížená",J410,0)</f>
        <v>0</v>
      </c>
      <c r="BG410" s="178">
        <f>IF(N410="zákl. přenesená",J410,0)</f>
        <v>0</v>
      </c>
      <c r="BH410" s="178">
        <f>IF(N410="sníž. přenesená",J410,0)</f>
        <v>0</v>
      </c>
      <c r="BI410" s="178">
        <f>IF(N410="nulová",J410,0)</f>
        <v>0</v>
      </c>
      <c r="BJ410" s="18" t="s">
        <v>32</v>
      </c>
      <c r="BK410" s="178">
        <f>ROUND(I410*H410,2)</f>
        <v>0</v>
      </c>
      <c r="BL410" s="18" t="s">
        <v>133</v>
      </c>
      <c r="BM410" s="177" t="s">
        <v>552</v>
      </c>
    </row>
    <row r="411" spans="2:51" s="15" customFormat="1" ht="12">
      <c r="B411" s="196"/>
      <c r="D411" s="180" t="s">
        <v>240</v>
      </c>
      <c r="E411" s="197" t="s">
        <v>1</v>
      </c>
      <c r="F411" s="198" t="s">
        <v>496</v>
      </c>
      <c r="H411" s="197" t="s">
        <v>1</v>
      </c>
      <c r="I411" s="199"/>
      <c r="L411" s="196"/>
      <c r="M411" s="200"/>
      <c r="N411" s="201"/>
      <c r="O411" s="201"/>
      <c r="P411" s="201"/>
      <c r="Q411" s="201"/>
      <c r="R411" s="201"/>
      <c r="S411" s="201"/>
      <c r="T411" s="202"/>
      <c r="AT411" s="197" t="s">
        <v>240</v>
      </c>
      <c r="AU411" s="197" t="s">
        <v>86</v>
      </c>
      <c r="AV411" s="15" t="s">
        <v>32</v>
      </c>
      <c r="AW411" s="15" t="s">
        <v>31</v>
      </c>
      <c r="AX411" s="15" t="s">
        <v>77</v>
      </c>
      <c r="AY411" s="197" t="s">
        <v>232</v>
      </c>
    </row>
    <row r="412" spans="2:51" s="13" customFormat="1" ht="12">
      <c r="B412" s="179"/>
      <c r="D412" s="180" t="s">
        <v>240</v>
      </c>
      <c r="E412" s="181" t="s">
        <v>1</v>
      </c>
      <c r="F412" s="182" t="s">
        <v>553</v>
      </c>
      <c r="H412" s="183">
        <v>4.048</v>
      </c>
      <c r="I412" s="184"/>
      <c r="L412" s="179"/>
      <c r="M412" s="185"/>
      <c r="N412" s="186"/>
      <c r="O412" s="186"/>
      <c r="P412" s="186"/>
      <c r="Q412" s="186"/>
      <c r="R412" s="186"/>
      <c r="S412" s="186"/>
      <c r="T412" s="187"/>
      <c r="AT412" s="181" t="s">
        <v>240</v>
      </c>
      <c r="AU412" s="181" t="s">
        <v>86</v>
      </c>
      <c r="AV412" s="13" t="s">
        <v>86</v>
      </c>
      <c r="AW412" s="13" t="s">
        <v>31</v>
      </c>
      <c r="AX412" s="13" t="s">
        <v>77</v>
      </c>
      <c r="AY412" s="181" t="s">
        <v>232</v>
      </c>
    </row>
    <row r="413" spans="2:51" s="13" customFormat="1" ht="12">
      <c r="B413" s="179"/>
      <c r="D413" s="180" t="s">
        <v>240</v>
      </c>
      <c r="E413" s="181" t="s">
        <v>1</v>
      </c>
      <c r="F413" s="182" t="s">
        <v>554</v>
      </c>
      <c r="H413" s="183">
        <v>7.434</v>
      </c>
      <c r="I413" s="184"/>
      <c r="L413" s="179"/>
      <c r="M413" s="185"/>
      <c r="N413" s="186"/>
      <c r="O413" s="186"/>
      <c r="P413" s="186"/>
      <c r="Q413" s="186"/>
      <c r="R413" s="186"/>
      <c r="S413" s="186"/>
      <c r="T413" s="187"/>
      <c r="AT413" s="181" t="s">
        <v>240</v>
      </c>
      <c r="AU413" s="181" t="s">
        <v>86</v>
      </c>
      <c r="AV413" s="13" t="s">
        <v>86</v>
      </c>
      <c r="AW413" s="13" t="s">
        <v>31</v>
      </c>
      <c r="AX413" s="13" t="s">
        <v>77</v>
      </c>
      <c r="AY413" s="181" t="s">
        <v>232</v>
      </c>
    </row>
    <row r="414" spans="2:51" s="13" customFormat="1" ht="12">
      <c r="B414" s="179"/>
      <c r="D414" s="180" t="s">
        <v>240</v>
      </c>
      <c r="E414" s="181" t="s">
        <v>1</v>
      </c>
      <c r="F414" s="182" t="s">
        <v>555</v>
      </c>
      <c r="H414" s="183">
        <v>9.113</v>
      </c>
      <c r="I414" s="184"/>
      <c r="L414" s="179"/>
      <c r="M414" s="185"/>
      <c r="N414" s="186"/>
      <c r="O414" s="186"/>
      <c r="P414" s="186"/>
      <c r="Q414" s="186"/>
      <c r="R414" s="186"/>
      <c r="S414" s="186"/>
      <c r="T414" s="187"/>
      <c r="AT414" s="181" t="s">
        <v>240</v>
      </c>
      <c r="AU414" s="181" t="s">
        <v>86</v>
      </c>
      <c r="AV414" s="13" t="s">
        <v>86</v>
      </c>
      <c r="AW414" s="13" t="s">
        <v>31</v>
      </c>
      <c r="AX414" s="13" t="s">
        <v>77</v>
      </c>
      <c r="AY414" s="181" t="s">
        <v>232</v>
      </c>
    </row>
    <row r="415" spans="2:51" s="13" customFormat="1" ht="12">
      <c r="B415" s="179"/>
      <c r="D415" s="180" t="s">
        <v>240</v>
      </c>
      <c r="E415" s="181" t="s">
        <v>1</v>
      </c>
      <c r="F415" s="182" t="s">
        <v>556</v>
      </c>
      <c r="H415" s="183">
        <v>27.706</v>
      </c>
      <c r="I415" s="184"/>
      <c r="L415" s="179"/>
      <c r="M415" s="185"/>
      <c r="N415" s="186"/>
      <c r="O415" s="186"/>
      <c r="P415" s="186"/>
      <c r="Q415" s="186"/>
      <c r="R415" s="186"/>
      <c r="S415" s="186"/>
      <c r="T415" s="187"/>
      <c r="AT415" s="181" t="s">
        <v>240</v>
      </c>
      <c r="AU415" s="181" t="s">
        <v>86</v>
      </c>
      <c r="AV415" s="13" t="s">
        <v>86</v>
      </c>
      <c r="AW415" s="13" t="s">
        <v>31</v>
      </c>
      <c r="AX415" s="13" t="s">
        <v>77</v>
      </c>
      <c r="AY415" s="181" t="s">
        <v>232</v>
      </c>
    </row>
    <row r="416" spans="2:51" s="13" customFormat="1" ht="12">
      <c r="B416" s="179"/>
      <c r="D416" s="180" t="s">
        <v>240</v>
      </c>
      <c r="E416" s="181" t="s">
        <v>1</v>
      </c>
      <c r="F416" s="182" t="s">
        <v>557</v>
      </c>
      <c r="H416" s="183">
        <v>1.761</v>
      </c>
      <c r="I416" s="184"/>
      <c r="L416" s="179"/>
      <c r="M416" s="185"/>
      <c r="N416" s="186"/>
      <c r="O416" s="186"/>
      <c r="P416" s="186"/>
      <c r="Q416" s="186"/>
      <c r="R416" s="186"/>
      <c r="S416" s="186"/>
      <c r="T416" s="187"/>
      <c r="AT416" s="181" t="s">
        <v>240</v>
      </c>
      <c r="AU416" s="181" t="s">
        <v>86</v>
      </c>
      <c r="AV416" s="13" t="s">
        <v>86</v>
      </c>
      <c r="AW416" s="13" t="s">
        <v>31</v>
      </c>
      <c r="AX416" s="13" t="s">
        <v>77</v>
      </c>
      <c r="AY416" s="181" t="s">
        <v>232</v>
      </c>
    </row>
    <row r="417" spans="2:51" s="13" customFormat="1" ht="12">
      <c r="B417" s="179"/>
      <c r="D417" s="180" t="s">
        <v>240</v>
      </c>
      <c r="E417" s="181" t="s">
        <v>1</v>
      </c>
      <c r="F417" s="182" t="s">
        <v>558</v>
      </c>
      <c r="H417" s="183">
        <v>20.601</v>
      </c>
      <c r="I417" s="184"/>
      <c r="L417" s="179"/>
      <c r="M417" s="185"/>
      <c r="N417" s="186"/>
      <c r="O417" s="186"/>
      <c r="P417" s="186"/>
      <c r="Q417" s="186"/>
      <c r="R417" s="186"/>
      <c r="S417" s="186"/>
      <c r="T417" s="187"/>
      <c r="AT417" s="181" t="s">
        <v>240</v>
      </c>
      <c r="AU417" s="181" t="s">
        <v>86</v>
      </c>
      <c r="AV417" s="13" t="s">
        <v>86</v>
      </c>
      <c r="AW417" s="13" t="s">
        <v>31</v>
      </c>
      <c r="AX417" s="13" t="s">
        <v>77</v>
      </c>
      <c r="AY417" s="181" t="s">
        <v>232</v>
      </c>
    </row>
    <row r="418" spans="2:51" s="13" customFormat="1" ht="12">
      <c r="B418" s="179"/>
      <c r="D418" s="180" t="s">
        <v>240</v>
      </c>
      <c r="E418" s="181" t="s">
        <v>1</v>
      </c>
      <c r="F418" s="182" t="s">
        <v>559</v>
      </c>
      <c r="H418" s="183">
        <v>17.151</v>
      </c>
      <c r="I418" s="184"/>
      <c r="L418" s="179"/>
      <c r="M418" s="185"/>
      <c r="N418" s="186"/>
      <c r="O418" s="186"/>
      <c r="P418" s="186"/>
      <c r="Q418" s="186"/>
      <c r="R418" s="186"/>
      <c r="S418" s="186"/>
      <c r="T418" s="187"/>
      <c r="AT418" s="181" t="s">
        <v>240</v>
      </c>
      <c r="AU418" s="181" t="s">
        <v>86</v>
      </c>
      <c r="AV418" s="13" t="s">
        <v>86</v>
      </c>
      <c r="AW418" s="13" t="s">
        <v>31</v>
      </c>
      <c r="AX418" s="13" t="s">
        <v>77</v>
      </c>
      <c r="AY418" s="181" t="s">
        <v>232</v>
      </c>
    </row>
    <row r="419" spans="2:51" s="13" customFormat="1" ht="12">
      <c r="B419" s="179"/>
      <c r="D419" s="180" t="s">
        <v>240</v>
      </c>
      <c r="E419" s="181" t="s">
        <v>1</v>
      </c>
      <c r="F419" s="182" t="s">
        <v>560</v>
      </c>
      <c r="H419" s="183">
        <v>52.422</v>
      </c>
      <c r="I419" s="184"/>
      <c r="L419" s="179"/>
      <c r="M419" s="185"/>
      <c r="N419" s="186"/>
      <c r="O419" s="186"/>
      <c r="P419" s="186"/>
      <c r="Q419" s="186"/>
      <c r="R419" s="186"/>
      <c r="S419" s="186"/>
      <c r="T419" s="187"/>
      <c r="AT419" s="181" t="s">
        <v>240</v>
      </c>
      <c r="AU419" s="181" t="s">
        <v>86</v>
      </c>
      <c r="AV419" s="13" t="s">
        <v>86</v>
      </c>
      <c r="AW419" s="13" t="s">
        <v>31</v>
      </c>
      <c r="AX419" s="13" t="s">
        <v>77</v>
      </c>
      <c r="AY419" s="181" t="s">
        <v>232</v>
      </c>
    </row>
    <row r="420" spans="2:51" s="13" customFormat="1" ht="12">
      <c r="B420" s="179"/>
      <c r="D420" s="180" t="s">
        <v>240</v>
      </c>
      <c r="E420" s="181" t="s">
        <v>1</v>
      </c>
      <c r="F420" s="182" t="s">
        <v>561</v>
      </c>
      <c r="H420" s="183">
        <v>18.044</v>
      </c>
      <c r="I420" s="184"/>
      <c r="L420" s="179"/>
      <c r="M420" s="185"/>
      <c r="N420" s="186"/>
      <c r="O420" s="186"/>
      <c r="P420" s="186"/>
      <c r="Q420" s="186"/>
      <c r="R420" s="186"/>
      <c r="S420" s="186"/>
      <c r="T420" s="187"/>
      <c r="AT420" s="181" t="s">
        <v>240</v>
      </c>
      <c r="AU420" s="181" t="s">
        <v>86</v>
      </c>
      <c r="AV420" s="13" t="s">
        <v>86</v>
      </c>
      <c r="AW420" s="13" t="s">
        <v>31</v>
      </c>
      <c r="AX420" s="13" t="s">
        <v>77</v>
      </c>
      <c r="AY420" s="181" t="s">
        <v>232</v>
      </c>
    </row>
    <row r="421" spans="2:51" s="13" customFormat="1" ht="12">
      <c r="B421" s="179"/>
      <c r="D421" s="180" t="s">
        <v>240</v>
      </c>
      <c r="E421" s="181" t="s">
        <v>1</v>
      </c>
      <c r="F421" s="182" t="s">
        <v>562</v>
      </c>
      <c r="H421" s="183">
        <v>39.412</v>
      </c>
      <c r="I421" s="184"/>
      <c r="L421" s="179"/>
      <c r="M421" s="185"/>
      <c r="N421" s="186"/>
      <c r="O421" s="186"/>
      <c r="P421" s="186"/>
      <c r="Q421" s="186"/>
      <c r="R421" s="186"/>
      <c r="S421" s="186"/>
      <c r="T421" s="187"/>
      <c r="AT421" s="181" t="s">
        <v>240</v>
      </c>
      <c r="AU421" s="181" t="s">
        <v>86</v>
      </c>
      <c r="AV421" s="13" t="s">
        <v>86</v>
      </c>
      <c r="AW421" s="13" t="s">
        <v>31</v>
      </c>
      <c r="AX421" s="13" t="s">
        <v>77</v>
      </c>
      <c r="AY421" s="181" t="s">
        <v>232</v>
      </c>
    </row>
    <row r="422" spans="2:51" s="13" customFormat="1" ht="12">
      <c r="B422" s="179"/>
      <c r="D422" s="180" t="s">
        <v>240</v>
      </c>
      <c r="E422" s="181" t="s">
        <v>1</v>
      </c>
      <c r="F422" s="182" t="s">
        <v>563</v>
      </c>
      <c r="H422" s="183">
        <v>13.654</v>
      </c>
      <c r="I422" s="184"/>
      <c r="L422" s="179"/>
      <c r="M422" s="185"/>
      <c r="N422" s="186"/>
      <c r="O422" s="186"/>
      <c r="P422" s="186"/>
      <c r="Q422" s="186"/>
      <c r="R422" s="186"/>
      <c r="S422" s="186"/>
      <c r="T422" s="187"/>
      <c r="AT422" s="181" t="s">
        <v>240</v>
      </c>
      <c r="AU422" s="181" t="s">
        <v>86</v>
      </c>
      <c r="AV422" s="13" t="s">
        <v>86</v>
      </c>
      <c r="AW422" s="13" t="s">
        <v>31</v>
      </c>
      <c r="AX422" s="13" t="s">
        <v>77</v>
      </c>
      <c r="AY422" s="181" t="s">
        <v>232</v>
      </c>
    </row>
    <row r="423" spans="2:51" s="13" customFormat="1" ht="12">
      <c r="B423" s="179"/>
      <c r="D423" s="180" t="s">
        <v>240</v>
      </c>
      <c r="E423" s="181" t="s">
        <v>1</v>
      </c>
      <c r="F423" s="182" t="s">
        <v>564</v>
      </c>
      <c r="H423" s="183">
        <v>17.629</v>
      </c>
      <c r="I423" s="184"/>
      <c r="L423" s="179"/>
      <c r="M423" s="185"/>
      <c r="N423" s="186"/>
      <c r="O423" s="186"/>
      <c r="P423" s="186"/>
      <c r="Q423" s="186"/>
      <c r="R423" s="186"/>
      <c r="S423" s="186"/>
      <c r="T423" s="187"/>
      <c r="AT423" s="181" t="s">
        <v>240</v>
      </c>
      <c r="AU423" s="181" t="s">
        <v>86</v>
      </c>
      <c r="AV423" s="13" t="s">
        <v>86</v>
      </c>
      <c r="AW423" s="13" t="s">
        <v>31</v>
      </c>
      <c r="AX423" s="13" t="s">
        <v>77</v>
      </c>
      <c r="AY423" s="181" t="s">
        <v>232</v>
      </c>
    </row>
    <row r="424" spans="2:51" s="13" customFormat="1" ht="12">
      <c r="B424" s="179"/>
      <c r="D424" s="180" t="s">
        <v>240</v>
      </c>
      <c r="E424" s="181" t="s">
        <v>1</v>
      </c>
      <c r="F424" s="182" t="s">
        <v>565</v>
      </c>
      <c r="H424" s="183">
        <v>10.9</v>
      </c>
      <c r="I424" s="184"/>
      <c r="L424" s="179"/>
      <c r="M424" s="185"/>
      <c r="N424" s="186"/>
      <c r="O424" s="186"/>
      <c r="P424" s="186"/>
      <c r="Q424" s="186"/>
      <c r="R424" s="186"/>
      <c r="S424" s="186"/>
      <c r="T424" s="187"/>
      <c r="AT424" s="181" t="s">
        <v>240</v>
      </c>
      <c r="AU424" s="181" t="s">
        <v>86</v>
      </c>
      <c r="AV424" s="13" t="s">
        <v>86</v>
      </c>
      <c r="AW424" s="13" t="s">
        <v>31</v>
      </c>
      <c r="AX424" s="13" t="s">
        <v>77</v>
      </c>
      <c r="AY424" s="181" t="s">
        <v>232</v>
      </c>
    </row>
    <row r="425" spans="2:51" s="13" customFormat="1" ht="12">
      <c r="B425" s="179"/>
      <c r="D425" s="180" t="s">
        <v>240</v>
      </c>
      <c r="E425" s="181" t="s">
        <v>1</v>
      </c>
      <c r="F425" s="182" t="s">
        <v>566</v>
      </c>
      <c r="H425" s="183">
        <v>11.329</v>
      </c>
      <c r="I425" s="184"/>
      <c r="L425" s="179"/>
      <c r="M425" s="185"/>
      <c r="N425" s="186"/>
      <c r="O425" s="186"/>
      <c r="P425" s="186"/>
      <c r="Q425" s="186"/>
      <c r="R425" s="186"/>
      <c r="S425" s="186"/>
      <c r="T425" s="187"/>
      <c r="AT425" s="181" t="s">
        <v>240</v>
      </c>
      <c r="AU425" s="181" t="s">
        <v>86</v>
      </c>
      <c r="AV425" s="13" t="s">
        <v>86</v>
      </c>
      <c r="AW425" s="13" t="s">
        <v>31</v>
      </c>
      <c r="AX425" s="13" t="s">
        <v>77</v>
      </c>
      <c r="AY425" s="181" t="s">
        <v>232</v>
      </c>
    </row>
    <row r="426" spans="2:51" s="13" customFormat="1" ht="12">
      <c r="B426" s="179"/>
      <c r="D426" s="180" t="s">
        <v>240</v>
      </c>
      <c r="E426" s="181" t="s">
        <v>1</v>
      </c>
      <c r="F426" s="182" t="s">
        <v>567</v>
      </c>
      <c r="H426" s="183">
        <v>17.595</v>
      </c>
      <c r="I426" s="184"/>
      <c r="L426" s="179"/>
      <c r="M426" s="185"/>
      <c r="N426" s="186"/>
      <c r="O426" s="186"/>
      <c r="P426" s="186"/>
      <c r="Q426" s="186"/>
      <c r="R426" s="186"/>
      <c r="S426" s="186"/>
      <c r="T426" s="187"/>
      <c r="AT426" s="181" t="s">
        <v>240</v>
      </c>
      <c r="AU426" s="181" t="s">
        <v>86</v>
      </c>
      <c r="AV426" s="13" t="s">
        <v>86</v>
      </c>
      <c r="AW426" s="13" t="s">
        <v>31</v>
      </c>
      <c r="AX426" s="13" t="s">
        <v>77</v>
      </c>
      <c r="AY426" s="181" t="s">
        <v>232</v>
      </c>
    </row>
    <row r="427" spans="2:51" s="13" customFormat="1" ht="12">
      <c r="B427" s="179"/>
      <c r="D427" s="180" t="s">
        <v>240</v>
      </c>
      <c r="E427" s="181" t="s">
        <v>1</v>
      </c>
      <c r="F427" s="182" t="s">
        <v>568</v>
      </c>
      <c r="H427" s="183">
        <v>4.512</v>
      </c>
      <c r="I427" s="184"/>
      <c r="L427" s="179"/>
      <c r="M427" s="185"/>
      <c r="N427" s="186"/>
      <c r="O427" s="186"/>
      <c r="P427" s="186"/>
      <c r="Q427" s="186"/>
      <c r="R427" s="186"/>
      <c r="S427" s="186"/>
      <c r="T427" s="187"/>
      <c r="AT427" s="181" t="s">
        <v>240</v>
      </c>
      <c r="AU427" s="181" t="s">
        <v>86</v>
      </c>
      <c r="AV427" s="13" t="s">
        <v>86</v>
      </c>
      <c r="AW427" s="13" t="s">
        <v>31</v>
      </c>
      <c r="AX427" s="13" t="s">
        <v>77</v>
      </c>
      <c r="AY427" s="181" t="s">
        <v>232</v>
      </c>
    </row>
    <row r="428" spans="2:51" s="13" customFormat="1" ht="12">
      <c r="B428" s="179"/>
      <c r="D428" s="180" t="s">
        <v>240</v>
      </c>
      <c r="E428" s="181" t="s">
        <v>1</v>
      </c>
      <c r="F428" s="182" t="s">
        <v>569</v>
      </c>
      <c r="H428" s="183">
        <v>3.476</v>
      </c>
      <c r="I428" s="184"/>
      <c r="L428" s="179"/>
      <c r="M428" s="185"/>
      <c r="N428" s="186"/>
      <c r="O428" s="186"/>
      <c r="P428" s="186"/>
      <c r="Q428" s="186"/>
      <c r="R428" s="186"/>
      <c r="S428" s="186"/>
      <c r="T428" s="187"/>
      <c r="AT428" s="181" t="s">
        <v>240</v>
      </c>
      <c r="AU428" s="181" t="s">
        <v>86</v>
      </c>
      <c r="AV428" s="13" t="s">
        <v>86</v>
      </c>
      <c r="AW428" s="13" t="s">
        <v>31</v>
      </c>
      <c r="AX428" s="13" t="s">
        <v>77</v>
      </c>
      <c r="AY428" s="181" t="s">
        <v>232</v>
      </c>
    </row>
    <row r="429" spans="2:51" s="14" customFormat="1" ht="12">
      <c r="B429" s="188"/>
      <c r="D429" s="180" t="s">
        <v>240</v>
      </c>
      <c r="E429" s="189" t="s">
        <v>570</v>
      </c>
      <c r="F429" s="190" t="s">
        <v>242</v>
      </c>
      <c r="H429" s="191">
        <v>276.787</v>
      </c>
      <c r="I429" s="192"/>
      <c r="L429" s="188"/>
      <c r="M429" s="193"/>
      <c r="N429" s="194"/>
      <c r="O429" s="194"/>
      <c r="P429" s="194"/>
      <c r="Q429" s="194"/>
      <c r="R429" s="194"/>
      <c r="S429" s="194"/>
      <c r="T429" s="195"/>
      <c r="AT429" s="189" t="s">
        <v>240</v>
      </c>
      <c r="AU429" s="189" t="s">
        <v>86</v>
      </c>
      <c r="AV429" s="14" t="s">
        <v>133</v>
      </c>
      <c r="AW429" s="14" t="s">
        <v>31</v>
      </c>
      <c r="AX429" s="14" t="s">
        <v>32</v>
      </c>
      <c r="AY429" s="189" t="s">
        <v>232</v>
      </c>
    </row>
    <row r="430" spans="1:65" s="2" customFormat="1" ht="16.5" customHeight="1">
      <c r="A430" s="33"/>
      <c r="B430" s="132"/>
      <c r="C430" s="166" t="s">
        <v>571</v>
      </c>
      <c r="D430" s="166" t="s">
        <v>234</v>
      </c>
      <c r="E430" s="167" t="s">
        <v>572</v>
      </c>
      <c r="F430" s="168" t="s">
        <v>573</v>
      </c>
      <c r="G430" s="169" t="s">
        <v>254</v>
      </c>
      <c r="H430" s="170">
        <v>276.787</v>
      </c>
      <c r="I430" s="171"/>
      <c r="J430" s="172">
        <f>ROUND(I430*H430,2)</f>
        <v>0</v>
      </c>
      <c r="K430" s="168" t="s">
        <v>265</v>
      </c>
      <c r="L430" s="34"/>
      <c r="M430" s="173" t="s">
        <v>1</v>
      </c>
      <c r="N430" s="174" t="s">
        <v>42</v>
      </c>
      <c r="O430" s="59"/>
      <c r="P430" s="175">
        <f>O430*H430</f>
        <v>0</v>
      </c>
      <c r="Q430" s="175">
        <v>0</v>
      </c>
      <c r="R430" s="175">
        <f>Q430*H430</f>
        <v>0</v>
      </c>
      <c r="S430" s="175">
        <v>0</v>
      </c>
      <c r="T430" s="176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77" t="s">
        <v>133</v>
      </c>
      <c r="AT430" s="177" t="s">
        <v>234</v>
      </c>
      <c r="AU430" s="177" t="s">
        <v>86</v>
      </c>
      <c r="AY430" s="18" t="s">
        <v>232</v>
      </c>
      <c r="BE430" s="178">
        <f>IF(N430="základní",J430,0)</f>
        <v>0</v>
      </c>
      <c r="BF430" s="178">
        <f>IF(N430="snížená",J430,0)</f>
        <v>0</v>
      </c>
      <c r="BG430" s="178">
        <f>IF(N430="zákl. přenesená",J430,0)</f>
        <v>0</v>
      </c>
      <c r="BH430" s="178">
        <f>IF(N430="sníž. přenesená",J430,0)</f>
        <v>0</v>
      </c>
      <c r="BI430" s="178">
        <f>IF(N430="nulová",J430,0)</f>
        <v>0</v>
      </c>
      <c r="BJ430" s="18" t="s">
        <v>32</v>
      </c>
      <c r="BK430" s="178">
        <f>ROUND(I430*H430,2)</f>
        <v>0</v>
      </c>
      <c r="BL430" s="18" t="s">
        <v>133</v>
      </c>
      <c r="BM430" s="177" t="s">
        <v>574</v>
      </c>
    </row>
    <row r="431" spans="1:65" s="2" customFormat="1" ht="16.5" customHeight="1">
      <c r="A431" s="33"/>
      <c r="B431" s="132"/>
      <c r="C431" s="166" t="s">
        <v>575</v>
      </c>
      <c r="D431" s="166" t="s">
        <v>234</v>
      </c>
      <c r="E431" s="167" t="s">
        <v>576</v>
      </c>
      <c r="F431" s="168" t="s">
        <v>577</v>
      </c>
      <c r="G431" s="169" t="s">
        <v>578</v>
      </c>
      <c r="H431" s="170">
        <v>14764.1</v>
      </c>
      <c r="I431" s="171"/>
      <c r="J431" s="172">
        <f>ROUND(I431*H431,2)</f>
        <v>0</v>
      </c>
      <c r="K431" s="168" t="s">
        <v>265</v>
      </c>
      <c r="L431" s="34"/>
      <c r="M431" s="173" t="s">
        <v>1</v>
      </c>
      <c r="N431" s="174" t="s">
        <v>42</v>
      </c>
      <c r="O431" s="59"/>
      <c r="P431" s="175">
        <f>O431*H431</f>
        <v>0</v>
      </c>
      <c r="Q431" s="175">
        <v>0.00026</v>
      </c>
      <c r="R431" s="175">
        <f>Q431*H431</f>
        <v>3.838666</v>
      </c>
      <c r="S431" s="175">
        <v>0</v>
      </c>
      <c r="T431" s="176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77" t="s">
        <v>133</v>
      </c>
      <c r="AT431" s="177" t="s">
        <v>234</v>
      </c>
      <c r="AU431" s="177" t="s">
        <v>86</v>
      </c>
      <c r="AY431" s="18" t="s">
        <v>232</v>
      </c>
      <c r="BE431" s="178">
        <f>IF(N431="základní",J431,0)</f>
        <v>0</v>
      </c>
      <c r="BF431" s="178">
        <f>IF(N431="snížená",J431,0)</f>
        <v>0</v>
      </c>
      <c r="BG431" s="178">
        <f>IF(N431="zákl. přenesená",J431,0)</f>
        <v>0</v>
      </c>
      <c r="BH431" s="178">
        <f>IF(N431="sníž. přenesená",J431,0)</f>
        <v>0</v>
      </c>
      <c r="BI431" s="178">
        <f>IF(N431="nulová",J431,0)</f>
        <v>0</v>
      </c>
      <c r="BJ431" s="18" t="s">
        <v>32</v>
      </c>
      <c r="BK431" s="178">
        <f>ROUND(I431*H431,2)</f>
        <v>0</v>
      </c>
      <c r="BL431" s="18" t="s">
        <v>133</v>
      </c>
      <c r="BM431" s="177" t="s">
        <v>579</v>
      </c>
    </row>
    <row r="432" spans="2:51" s="15" customFormat="1" ht="12">
      <c r="B432" s="196"/>
      <c r="D432" s="180" t="s">
        <v>240</v>
      </c>
      <c r="E432" s="197" t="s">
        <v>1</v>
      </c>
      <c r="F432" s="198" t="s">
        <v>580</v>
      </c>
      <c r="H432" s="197" t="s">
        <v>1</v>
      </c>
      <c r="I432" s="199"/>
      <c r="L432" s="196"/>
      <c r="M432" s="200"/>
      <c r="N432" s="201"/>
      <c r="O432" s="201"/>
      <c r="P432" s="201"/>
      <c r="Q432" s="201"/>
      <c r="R432" s="201"/>
      <c r="S432" s="201"/>
      <c r="T432" s="202"/>
      <c r="AT432" s="197" t="s">
        <v>240</v>
      </c>
      <c r="AU432" s="197" t="s">
        <v>86</v>
      </c>
      <c r="AV432" s="15" t="s">
        <v>32</v>
      </c>
      <c r="AW432" s="15" t="s">
        <v>31</v>
      </c>
      <c r="AX432" s="15" t="s">
        <v>77</v>
      </c>
      <c r="AY432" s="197" t="s">
        <v>232</v>
      </c>
    </row>
    <row r="433" spans="2:51" s="15" customFormat="1" ht="12">
      <c r="B433" s="196"/>
      <c r="D433" s="180" t="s">
        <v>240</v>
      </c>
      <c r="E433" s="197" t="s">
        <v>1</v>
      </c>
      <c r="F433" s="198" t="s">
        <v>581</v>
      </c>
      <c r="H433" s="197" t="s">
        <v>1</v>
      </c>
      <c r="I433" s="199"/>
      <c r="L433" s="196"/>
      <c r="M433" s="200"/>
      <c r="N433" s="201"/>
      <c r="O433" s="201"/>
      <c r="P433" s="201"/>
      <c r="Q433" s="201"/>
      <c r="R433" s="201"/>
      <c r="S433" s="201"/>
      <c r="T433" s="202"/>
      <c r="AT433" s="197" t="s">
        <v>240</v>
      </c>
      <c r="AU433" s="197" t="s">
        <v>86</v>
      </c>
      <c r="AV433" s="15" t="s">
        <v>32</v>
      </c>
      <c r="AW433" s="15" t="s">
        <v>31</v>
      </c>
      <c r="AX433" s="15" t="s">
        <v>77</v>
      </c>
      <c r="AY433" s="197" t="s">
        <v>232</v>
      </c>
    </row>
    <row r="434" spans="2:51" s="15" customFormat="1" ht="12">
      <c r="B434" s="196"/>
      <c r="D434" s="180" t="s">
        <v>240</v>
      </c>
      <c r="E434" s="197" t="s">
        <v>1</v>
      </c>
      <c r="F434" s="198" t="s">
        <v>582</v>
      </c>
      <c r="H434" s="197" t="s">
        <v>1</v>
      </c>
      <c r="I434" s="199"/>
      <c r="L434" s="196"/>
      <c r="M434" s="200"/>
      <c r="N434" s="201"/>
      <c r="O434" s="201"/>
      <c r="P434" s="201"/>
      <c r="Q434" s="201"/>
      <c r="R434" s="201"/>
      <c r="S434" s="201"/>
      <c r="T434" s="202"/>
      <c r="AT434" s="197" t="s">
        <v>240</v>
      </c>
      <c r="AU434" s="197" t="s">
        <v>86</v>
      </c>
      <c r="AV434" s="15" t="s">
        <v>32</v>
      </c>
      <c r="AW434" s="15" t="s">
        <v>31</v>
      </c>
      <c r="AX434" s="15" t="s">
        <v>77</v>
      </c>
      <c r="AY434" s="197" t="s">
        <v>232</v>
      </c>
    </row>
    <row r="435" spans="2:51" s="15" customFormat="1" ht="12">
      <c r="B435" s="196"/>
      <c r="D435" s="180" t="s">
        <v>240</v>
      </c>
      <c r="E435" s="197" t="s">
        <v>1</v>
      </c>
      <c r="F435" s="198" t="s">
        <v>583</v>
      </c>
      <c r="H435" s="197" t="s">
        <v>1</v>
      </c>
      <c r="I435" s="199"/>
      <c r="L435" s="196"/>
      <c r="M435" s="200"/>
      <c r="N435" s="201"/>
      <c r="O435" s="201"/>
      <c r="P435" s="201"/>
      <c r="Q435" s="201"/>
      <c r="R435" s="201"/>
      <c r="S435" s="201"/>
      <c r="T435" s="202"/>
      <c r="AT435" s="197" t="s">
        <v>240</v>
      </c>
      <c r="AU435" s="197" t="s">
        <v>86</v>
      </c>
      <c r="AV435" s="15" t="s">
        <v>32</v>
      </c>
      <c r="AW435" s="15" t="s">
        <v>31</v>
      </c>
      <c r="AX435" s="15" t="s">
        <v>77</v>
      </c>
      <c r="AY435" s="197" t="s">
        <v>232</v>
      </c>
    </row>
    <row r="436" spans="2:51" s="13" customFormat="1" ht="12">
      <c r="B436" s="179"/>
      <c r="D436" s="180" t="s">
        <v>240</v>
      </c>
      <c r="E436" s="181" t="s">
        <v>1</v>
      </c>
      <c r="F436" s="182" t="s">
        <v>584</v>
      </c>
      <c r="H436" s="183">
        <v>14764.1</v>
      </c>
      <c r="I436" s="184"/>
      <c r="L436" s="179"/>
      <c r="M436" s="185"/>
      <c r="N436" s="186"/>
      <c r="O436" s="186"/>
      <c r="P436" s="186"/>
      <c r="Q436" s="186"/>
      <c r="R436" s="186"/>
      <c r="S436" s="186"/>
      <c r="T436" s="187"/>
      <c r="AT436" s="181" t="s">
        <v>240</v>
      </c>
      <c r="AU436" s="181" t="s">
        <v>86</v>
      </c>
      <c r="AV436" s="13" t="s">
        <v>86</v>
      </c>
      <c r="AW436" s="13" t="s">
        <v>31</v>
      </c>
      <c r="AX436" s="13" t="s">
        <v>32</v>
      </c>
      <c r="AY436" s="181" t="s">
        <v>232</v>
      </c>
    </row>
    <row r="437" spans="1:65" s="2" customFormat="1" ht="24.2" customHeight="1">
      <c r="A437" s="33"/>
      <c r="B437" s="132"/>
      <c r="C437" s="211" t="s">
        <v>191</v>
      </c>
      <c r="D437" s="211" t="s">
        <v>585</v>
      </c>
      <c r="E437" s="212" t="s">
        <v>586</v>
      </c>
      <c r="F437" s="213" t="s">
        <v>587</v>
      </c>
      <c r="G437" s="214" t="s">
        <v>323</v>
      </c>
      <c r="H437" s="215">
        <v>0.396</v>
      </c>
      <c r="I437" s="216"/>
      <c r="J437" s="217">
        <f>ROUND(I437*H437,2)</f>
        <v>0</v>
      </c>
      <c r="K437" s="213" t="s">
        <v>265</v>
      </c>
      <c r="L437" s="218"/>
      <c r="M437" s="219" t="s">
        <v>1</v>
      </c>
      <c r="N437" s="220" t="s">
        <v>42</v>
      </c>
      <c r="O437" s="59"/>
      <c r="P437" s="175">
        <f>O437*H437</f>
        <v>0</v>
      </c>
      <c r="Q437" s="175">
        <v>1</v>
      </c>
      <c r="R437" s="175">
        <f>Q437*H437</f>
        <v>0.396</v>
      </c>
      <c r="S437" s="175">
        <v>0</v>
      </c>
      <c r="T437" s="176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77" t="s">
        <v>185</v>
      </c>
      <c r="AT437" s="177" t="s">
        <v>585</v>
      </c>
      <c r="AU437" s="177" t="s">
        <v>86</v>
      </c>
      <c r="AY437" s="18" t="s">
        <v>232</v>
      </c>
      <c r="BE437" s="178">
        <f>IF(N437="základní",J437,0)</f>
        <v>0</v>
      </c>
      <c r="BF437" s="178">
        <f>IF(N437="snížená",J437,0)</f>
        <v>0</v>
      </c>
      <c r="BG437" s="178">
        <f>IF(N437="zákl. přenesená",J437,0)</f>
        <v>0</v>
      </c>
      <c r="BH437" s="178">
        <f>IF(N437="sníž. přenesená",J437,0)</f>
        <v>0</v>
      </c>
      <c r="BI437" s="178">
        <f>IF(N437="nulová",J437,0)</f>
        <v>0</v>
      </c>
      <c r="BJ437" s="18" t="s">
        <v>32</v>
      </c>
      <c r="BK437" s="178">
        <f>ROUND(I437*H437,2)</f>
        <v>0</v>
      </c>
      <c r="BL437" s="18" t="s">
        <v>133</v>
      </c>
      <c r="BM437" s="177" t="s">
        <v>588</v>
      </c>
    </row>
    <row r="438" spans="2:51" s="13" customFormat="1" ht="12">
      <c r="B438" s="179"/>
      <c r="D438" s="180" t="s">
        <v>240</v>
      </c>
      <c r="E438" s="181" t="s">
        <v>1</v>
      </c>
      <c r="F438" s="182" t="s">
        <v>589</v>
      </c>
      <c r="H438" s="183">
        <v>0.396</v>
      </c>
      <c r="I438" s="184"/>
      <c r="L438" s="179"/>
      <c r="M438" s="185"/>
      <c r="N438" s="186"/>
      <c r="O438" s="186"/>
      <c r="P438" s="186"/>
      <c r="Q438" s="186"/>
      <c r="R438" s="186"/>
      <c r="S438" s="186"/>
      <c r="T438" s="187"/>
      <c r="AT438" s="181" t="s">
        <v>240</v>
      </c>
      <c r="AU438" s="181" t="s">
        <v>86</v>
      </c>
      <c r="AV438" s="13" t="s">
        <v>86</v>
      </c>
      <c r="AW438" s="13" t="s">
        <v>31</v>
      </c>
      <c r="AX438" s="13" t="s">
        <v>32</v>
      </c>
      <c r="AY438" s="181" t="s">
        <v>232</v>
      </c>
    </row>
    <row r="439" spans="1:65" s="2" customFormat="1" ht="16.5" customHeight="1">
      <c r="A439" s="33"/>
      <c r="B439" s="132"/>
      <c r="C439" s="166" t="s">
        <v>111</v>
      </c>
      <c r="D439" s="166" t="s">
        <v>234</v>
      </c>
      <c r="E439" s="167" t="s">
        <v>590</v>
      </c>
      <c r="F439" s="168" t="s">
        <v>591</v>
      </c>
      <c r="G439" s="169" t="s">
        <v>578</v>
      </c>
      <c r="H439" s="170">
        <v>14764.1</v>
      </c>
      <c r="I439" s="171"/>
      <c r="J439" s="172">
        <f>ROUND(I439*H439,2)</f>
        <v>0</v>
      </c>
      <c r="K439" s="168" t="s">
        <v>265</v>
      </c>
      <c r="L439" s="34"/>
      <c r="M439" s="173" t="s">
        <v>1</v>
      </c>
      <c r="N439" s="174" t="s">
        <v>42</v>
      </c>
      <c r="O439" s="59"/>
      <c r="P439" s="175">
        <f>O439*H439</f>
        <v>0</v>
      </c>
      <c r="Q439" s="175">
        <v>0</v>
      </c>
      <c r="R439" s="175">
        <f>Q439*H439</f>
        <v>0</v>
      </c>
      <c r="S439" s="175">
        <v>0</v>
      </c>
      <c r="T439" s="176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77" t="s">
        <v>133</v>
      </c>
      <c r="AT439" s="177" t="s">
        <v>234</v>
      </c>
      <c r="AU439" s="177" t="s">
        <v>86</v>
      </c>
      <c r="AY439" s="18" t="s">
        <v>232</v>
      </c>
      <c r="BE439" s="178">
        <f>IF(N439="základní",J439,0)</f>
        <v>0</v>
      </c>
      <c r="BF439" s="178">
        <f>IF(N439="snížená",J439,0)</f>
        <v>0</v>
      </c>
      <c r="BG439" s="178">
        <f>IF(N439="zákl. přenesená",J439,0)</f>
        <v>0</v>
      </c>
      <c r="BH439" s="178">
        <f>IF(N439="sníž. přenesená",J439,0)</f>
        <v>0</v>
      </c>
      <c r="BI439" s="178">
        <f>IF(N439="nulová",J439,0)</f>
        <v>0</v>
      </c>
      <c r="BJ439" s="18" t="s">
        <v>32</v>
      </c>
      <c r="BK439" s="178">
        <f>ROUND(I439*H439,2)</f>
        <v>0</v>
      </c>
      <c r="BL439" s="18" t="s">
        <v>133</v>
      </c>
      <c r="BM439" s="177" t="s">
        <v>592</v>
      </c>
    </row>
    <row r="440" spans="1:65" s="2" customFormat="1" ht="24.2" customHeight="1">
      <c r="A440" s="33"/>
      <c r="B440" s="132"/>
      <c r="C440" s="166" t="s">
        <v>593</v>
      </c>
      <c r="D440" s="166" t="s">
        <v>234</v>
      </c>
      <c r="E440" s="167" t="s">
        <v>594</v>
      </c>
      <c r="F440" s="168" t="s">
        <v>595</v>
      </c>
      <c r="G440" s="169" t="s">
        <v>455</v>
      </c>
      <c r="H440" s="170">
        <v>6.75</v>
      </c>
      <c r="I440" s="171"/>
      <c r="J440" s="172">
        <f>ROUND(I440*H440,2)</f>
        <v>0</v>
      </c>
      <c r="K440" s="168" t="s">
        <v>238</v>
      </c>
      <c r="L440" s="34"/>
      <c r="M440" s="173" t="s">
        <v>1</v>
      </c>
      <c r="N440" s="174" t="s">
        <v>42</v>
      </c>
      <c r="O440" s="59"/>
      <c r="P440" s="175">
        <f>O440*H440</f>
        <v>0</v>
      </c>
      <c r="Q440" s="175">
        <v>0</v>
      </c>
      <c r="R440" s="175">
        <f>Q440*H440</f>
        <v>0</v>
      </c>
      <c r="S440" s="175">
        <v>0</v>
      </c>
      <c r="T440" s="176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77" t="s">
        <v>133</v>
      </c>
      <c r="AT440" s="177" t="s">
        <v>234</v>
      </c>
      <c r="AU440" s="177" t="s">
        <v>86</v>
      </c>
      <c r="AY440" s="18" t="s">
        <v>232</v>
      </c>
      <c r="BE440" s="178">
        <f>IF(N440="základní",J440,0)</f>
        <v>0</v>
      </c>
      <c r="BF440" s="178">
        <f>IF(N440="snížená",J440,0)</f>
        <v>0</v>
      </c>
      <c r="BG440" s="178">
        <f>IF(N440="zákl. přenesená",J440,0)</f>
        <v>0</v>
      </c>
      <c r="BH440" s="178">
        <f>IF(N440="sníž. přenesená",J440,0)</f>
        <v>0</v>
      </c>
      <c r="BI440" s="178">
        <f>IF(N440="nulová",J440,0)</f>
        <v>0</v>
      </c>
      <c r="BJ440" s="18" t="s">
        <v>32</v>
      </c>
      <c r="BK440" s="178">
        <f>ROUND(I440*H440,2)</f>
        <v>0</v>
      </c>
      <c r="BL440" s="18" t="s">
        <v>133</v>
      </c>
      <c r="BM440" s="177" t="s">
        <v>596</v>
      </c>
    </row>
    <row r="441" spans="2:51" s="15" customFormat="1" ht="12">
      <c r="B441" s="196"/>
      <c r="D441" s="180" t="s">
        <v>240</v>
      </c>
      <c r="E441" s="197" t="s">
        <v>1</v>
      </c>
      <c r="F441" s="198" t="s">
        <v>597</v>
      </c>
      <c r="H441" s="197" t="s">
        <v>1</v>
      </c>
      <c r="I441" s="199"/>
      <c r="L441" s="196"/>
      <c r="M441" s="200"/>
      <c r="N441" s="201"/>
      <c r="O441" s="201"/>
      <c r="P441" s="201"/>
      <c r="Q441" s="201"/>
      <c r="R441" s="201"/>
      <c r="S441" s="201"/>
      <c r="T441" s="202"/>
      <c r="AT441" s="197" t="s">
        <v>240</v>
      </c>
      <c r="AU441" s="197" t="s">
        <v>86</v>
      </c>
      <c r="AV441" s="15" t="s">
        <v>32</v>
      </c>
      <c r="AW441" s="15" t="s">
        <v>31</v>
      </c>
      <c r="AX441" s="15" t="s">
        <v>77</v>
      </c>
      <c r="AY441" s="197" t="s">
        <v>232</v>
      </c>
    </row>
    <row r="442" spans="2:51" s="15" customFormat="1" ht="12">
      <c r="B442" s="196"/>
      <c r="D442" s="180" t="s">
        <v>240</v>
      </c>
      <c r="E442" s="197" t="s">
        <v>1</v>
      </c>
      <c r="F442" s="198" t="s">
        <v>598</v>
      </c>
      <c r="H442" s="197" t="s">
        <v>1</v>
      </c>
      <c r="I442" s="199"/>
      <c r="L442" s="196"/>
      <c r="M442" s="200"/>
      <c r="N442" s="201"/>
      <c r="O442" s="201"/>
      <c r="P442" s="201"/>
      <c r="Q442" s="201"/>
      <c r="R442" s="201"/>
      <c r="S442" s="201"/>
      <c r="T442" s="202"/>
      <c r="AT442" s="197" t="s">
        <v>240</v>
      </c>
      <c r="AU442" s="197" t="s">
        <v>86</v>
      </c>
      <c r="AV442" s="15" t="s">
        <v>32</v>
      </c>
      <c r="AW442" s="15" t="s">
        <v>31</v>
      </c>
      <c r="AX442" s="15" t="s">
        <v>77</v>
      </c>
      <c r="AY442" s="197" t="s">
        <v>232</v>
      </c>
    </row>
    <row r="443" spans="2:51" s="13" customFormat="1" ht="12">
      <c r="B443" s="179"/>
      <c r="D443" s="180" t="s">
        <v>240</v>
      </c>
      <c r="E443" s="181" t="s">
        <v>1</v>
      </c>
      <c r="F443" s="182" t="s">
        <v>599</v>
      </c>
      <c r="H443" s="183">
        <v>45</v>
      </c>
      <c r="I443" s="184"/>
      <c r="L443" s="179"/>
      <c r="M443" s="185"/>
      <c r="N443" s="186"/>
      <c r="O443" s="186"/>
      <c r="P443" s="186"/>
      <c r="Q443" s="186"/>
      <c r="R443" s="186"/>
      <c r="S443" s="186"/>
      <c r="T443" s="187"/>
      <c r="AT443" s="181" t="s">
        <v>240</v>
      </c>
      <c r="AU443" s="181" t="s">
        <v>86</v>
      </c>
      <c r="AV443" s="13" t="s">
        <v>86</v>
      </c>
      <c r="AW443" s="13" t="s">
        <v>31</v>
      </c>
      <c r="AX443" s="13" t="s">
        <v>77</v>
      </c>
      <c r="AY443" s="181" t="s">
        <v>232</v>
      </c>
    </row>
    <row r="444" spans="2:51" s="14" customFormat="1" ht="12">
      <c r="B444" s="188"/>
      <c r="D444" s="180" t="s">
        <v>240</v>
      </c>
      <c r="E444" s="189" t="s">
        <v>190</v>
      </c>
      <c r="F444" s="190" t="s">
        <v>242</v>
      </c>
      <c r="H444" s="191">
        <v>45</v>
      </c>
      <c r="I444" s="192"/>
      <c r="L444" s="188"/>
      <c r="M444" s="193"/>
      <c r="N444" s="194"/>
      <c r="O444" s="194"/>
      <c r="P444" s="194"/>
      <c r="Q444" s="194"/>
      <c r="R444" s="194"/>
      <c r="S444" s="194"/>
      <c r="T444" s="195"/>
      <c r="AT444" s="189" t="s">
        <v>240</v>
      </c>
      <c r="AU444" s="189" t="s">
        <v>86</v>
      </c>
      <c r="AV444" s="14" t="s">
        <v>133</v>
      </c>
      <c r="AW444" s="14" t="s">
        <v>31</v>
      </c>
      <c r="AX444" s="14" t="s">
        <v>77</v>
      </c>
      <c r="AY444" s="189" t="s">
        <v>232</v>
      </c>
    </row>
    <row r="445" spans="2:51" s="13" customFormat="1" ht="12">
      <c r="B445" s="179"/>
      <c r="D445" s="180" t="s">
        <v>240</v>
      </c>
      <c r="E445" s="181" t="s">
        <v>1</v>
      </c>
      <c r="F445" s="182" t="s">
        <v>600</v>
      </c>
      <c r="H445" s="183">
        <v>6.75</v>
      </c>
      <c r="I445" s="184"/>
      <c r="L445" s="179"/>
      <c r="M445" s="185"/>
      <c r="N445" s="186"/>
      <c r="O445" s="186"/>
      <c r="P445" s="186"/>
      <c r="Q445" s="186"/>
      <c r="R445" s="186"/>
      <c r="S445" s="186"/>
      <c r="T445" s="187"/>
      <c r="AT445" s="181" t="s">
        <v>240</v>
      </c>
      <c r="AU445" s="181" t="s">
        <v>86</v>
      </c>
      <c r="AV445" s="13" t="s">
        <v>86</v>
      </c>
      <c r="AW445" s="13" t="s">
        <v>31</v>
      </c>
      <c r="AX445" s="13" t="s">
        <v>77</v>
      </c>
      <c r="AY445" s="181" t="s">
        <v>232</v>
      </c>
    </row>
    <row r="446" spans="2:51" s="14" customFormat="1" ht="12">
      <c r="B446" s="188"/>
      <c r="D446" s="180" t="s">
        <v>240</v>
      </c>
      <c r="E446" s="189" t="s">
        <v>1</v>
      </c>
      <c r="F446" s="190" t="s">
        <v>242</v>
      </c>
      <c r="H446" s="191">
        <v>6.75</v>
      </c>
      <c r="I446" s="192"/>
      <c r="L446" s="188"/>
      <c r="M446" s="193"/>
      <c r="N446" s="194"/>
      <c r="O446" s="194"/>
      <c r="P446" s="194"/>
      <c r="Q446" s="194"/>
      <c r="R446" s="194"/>
      <c r="S446" s="194"/>
      <c r="T446" s="195"/>
      <c r="AT446" s="189" t="s">
        <v>240</v>
      </c>
      <c r="AU446" s="189" t="s">
        <v>86</v>
      </c>
      <c r="AV446" s="14" t="s">
        <v>133</v>
      </c>
      <c r="AW446" s="14" t="s">
        <v>31</v>
      </c>
      <c r="AX446" s="14" t="s">
        <v>32</v>
      </c>
      <c r="AY446" s="189" t="s">
        <v>232</v>
      </c>
    </row>
    <row r="447" spans="1:65" s="2" customFormat="1" ht="24.2" customHeight="1">
      <c r="A447" s="33"/>
      <c r="B447" s="132"/>
      <c r="C447" s="166" t="s">
        <v>601</v>
      </c>
      <c r="D447" s="166" t="s">
        <v>234</v>
      </c>
      <c r="E447" s="167" t="s">
        <v>602</v>
      </c>
      <c r="F447" s="168" t="s">
        <v>603</v>
      </c>
      <c r="G447" s="169" t="s">
        <v>455</v>
      </c>
      <c r="H447" s="170">
        <v>29.25</v>
      </c>
      <c r="I447" s="171"/>
      <c r="J447" s="172">
        <f>ROUND(I447*H447,2)</f>
        <v>0</v>
      </c>
      <c r="K447" s="168" t="s">
        <v>238</v>
      </c>
      <c r="L447" s="34"/>
      <c r="M447" s="173" t="s">
        <v>1</v>
      </c>
      <c r="N447" s="174" t="s">
        <v>42</v>
      </c>
      <c r="O447" s="59"/>
      <c r="P447" s="175">
        <f>O447*H447</f>
        <v>0</v>
      </c>
      <c r="Q447" s="175">
        <v>0</v>
      </c>
      <c r="R447" s="175">
        <f>Q447*H447</f>
        <v>0</v>
      </c>
      <c r="S447" s="175">
        <v>0</v>
      </c>
      <c r="T447" s="176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77" t="s">
        <v>133</v>
      </c>
      <c r="AT447" s="177" t="s">
        <v>234</v>
      </c>
      <c r="AU447" s="177" t="s">
        <v>86</v>
      </c>
      <c r="AY447" s="18" t="s">
        <v>232</v>
      </c>
      <c r="BE447" s="178">
        <f>IF(N447="základní",J447,0)</f>
        <v>0</v>
      </c>
      <c r="BF447" s="178">
        <f>IF(N447="snížená",J447,0)</f>
        <v>0</v>
      </c>
      <c r="BG447" s="178">
        <f>IF(N447="zákl. přenesená",J447,0)</f>
        <v>0</v>
      </c>
      <c r="BH447" s="178">
        <f>IF(N447="sníž. přenesená",J447,0)</f>
        <v>0</v>
      </c>
      <c r="BI447" s="178">
        <f>IF(N447="nulová",J447,0)</f>
        <v>0</v>
      </c>
      <c r="BJ447" s="18" t="s">
        <v>32</v>
      </c>
      <c r="BK447" s="178">
        <f>ROUND(I447*H447,2)</f>
        <v>0</v>
      </c>
      <c r="BL447" s="18" t="s">
        <v>133</v>
      </c>
      <c r="BM447" s="177" t="s">
        <v>604</v>
      </c>
    </row>
    <row r="448" spans="2:51" s="13" customFormat="1" ht="12">
      <c r="B448" s="179"/>
      <c r="D448" s="180" t="s">
        <v>240</v>
      </c>
      <c r="E448" s="181" t="s">
        <v>1</v>
      </c>
      <c r="F448" s="182" t="s">
        <v>605</v>
      </c>
      <c r="H448" s="183">
        <v>29.25</v>
      </c>
      <c r="I448" s="184"/>
      <c r="L448" s="179"/>
      <c r="M448" s="185"/>
      <c r="N448" s="186"/>
      <c r="O448" s="186"/>
      <c r="P448" s="186"/>
      <c r="Q448" s="186"/>
      <c r="R448" s="186"/>
      <c r="S448" s="186"/>
      <c r="T448" s="187"/>
      <c r="AT448" s="181" t="s">
        <v>240</v>
      </c>
      <c r="AU448" s="181" t="s">
        <v>86</v>
      </c>
      <c r="AV448" s="13" t="s">
        <v>86</v>
      </c>
      <c r="AW448" s="13" t="s">
        <v>31</v>
      </c>
      <c r="AX448" s="13" t="s">
        <v>32</v>
      </c>
      <c r="AY448" s="181" t="s">
        <v>232</v>
      </c>
    </row>
    <row r="449" spans="1:65" s="2" customFormat="1" ht="24.2" customHeight="1">
      <c r="A449" s="33"/>
      <c r="B449" s="132"/>
      <c r="C449" s="166" t="s">
        <v>157</v>
      </c>
      <c r="D449" s="166" t="s">
        <v>234</v>
      </c>
      <c r="E449" s="167" t="s">
        <v>606</v>
      </c>
      <c r="F449" s="168" t="s">
        <v>607</v>
      </c>
      <c r="G449" s="169" t="s">
        <v>455</v>
      </c>
      <c r="H449" s="170">
        <v>9</v>
      </c>
      <c r="I449" s="171"/>
      <c r="J449" s="172">
        <f>ROUND(I449*H449,2)</f>
        <v>0</v>
      </c>
      <c r="K449" s="168" t="s">
        <v>238</v>
      </c>
      <c r="L449" s="34"/>
      <c r="M449" s="173" t="s">
        <v>1</v>
      </c>
      <c r="N449" s="174" t="s">
        <v>42</v>
      </c>
      <c r="O449" s="59"/>
      <c r="P449" s="175">
        <f>O449*H449</f>
        <v>0</v>
      </c>
      <c r="Q449" s="175">
        <v>0</v>
      </c>
      <c r="R449" s="175">
        <f>Q449*H449</f>
        <v>0</v>
      </c>
      <c r="S449" s="175">
        <v>0</v>
      </c>
      <c r="T449" s="176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77" t="s">
        <v>133</v>
      </c>
      <c r="AT449" s="177" t="s">
        <v>234</v>
      </c>
      <c r="AU449" s="177" t="s">
        <v>86</v>
      </c>
      <c r="AY449" s="18" t="s">
        <v>232</v>
      </c>
      <c r="BE449" s="178">
        <f>IF(N449="základní",J449,0)</f>
        <v>0</v>
      </c>
      <c r="BF449" s="178">
        <f>IF(N449="snížená",J449,0)</f>
        <v>0</v>
      </c>
      <c r="BG449" s="178">
        <f>IF(N449="zákl. přenesená",J449,0)</f>
        <v>0</v>
      </c>
      <c r="BH449" s="178">
        <f>IF(N449="sníž. přenesená",J449,0)</f>
        <v>0</v>
      </c>
      <c r="BI449" s="178">
        <f>IF(N449="nulová",J449,0)</f>
        <v>0</v>
      </c>
      <c r="BJ449" s="18" t="s">
        <v>32</v>
      </c>
      <c r="BK449" s="178">
        <f>ROUND(I449*H449,2)</f>
        <v>0</v>
      </c>
      <c r="BL449" s="18" t="s">
        <v>133</v>
      </c>
      <c r="BM449" s="177" t="s">
        <v>608</v>
      </c>
    </row>
    <row r="450" spans="2:51" s="13" customFormat="1" ht="12">
      <c r="B450" s="179"/>
      <c r="D450" s="180" t="s">
        <v>240</v>
      </c>
      <c r="E450" s="181" t="s">
        <v>1</v>
      </c>
      <c r="F450" s="182" t="s">
        <v>609</v>
      </c>
      <c r="H450" s="183">
        <v>9</v>
      </c>
      <c r="I450" s="184"/>
      <c r="L450" s="179"/>
      <c r="M450" s="185"/>
      <c r="N450" s="186"/>
      <c r="O450" s="186"/>
      <c r="P450" s="186"/>
      <c r="Q450" s="186"/>
      <c r="R450" s="186"/>
      <c r="S450" s="186"/>
      <c r="T450" s="187"/>
      <c r="AT450" s="181" t="s">
        <v>240</v>
      </c>
      <c r="AU450" s="181" t="s">
        <v>86</v>
      </c>
      <c r="AV450" s="13" t="s">
        <v>86</v>
      </c>
      <c r="AW450" s="13" t="s">
        <v>31</v>
      </c>
      <c r="AX450" s="13" t="s">
        <v>32</v>
      </c>
      <c r="AY450" s="181" t="s">
        <v>232</v>
      </c>
    </row>
    <row r="451" spans="1:65" s="2" customFormat="1" ht="24.2" customHeight="1">
      <c r="A451" s="33"/>
      <c r="B451" s="132"/>
      <c r="C451" s="166" t="s">
        <v>610</v>
      </c>
      <c r="D451" s="166" t="s">
        <v>234</v>
      </c>
      <c r="E451" s="167" t="s">
        <v>611</v>
      </c>
      <c r="F451" s="168" t="s">
        <v>612</v>
      </c>
      <c r="G451" s="169" t="s">
        <v>455</v>
      </c>
      <c r="H451" s="170">
        <v>1.125</v>
      </c>
      <c r="I451" s="171"/>
      <c r="J451" s="172">
        <f>ROUND(I451*H451,2)</f>
        <v>0</v>
      </c>
      <c r="K451" s="168" t="s">
        <v>238</v>
      </c>
      <c r="L451" s="34"/>
      <c r="M451" s="173" t="s">
        <v>1</v>
      </c>
      <c r="N451" s="174" t="s">
        <v>42</v>
      </c>
      <c r="O451" s="59"/>
      <c r="P451" s="175">
        <f>O451*H451</f>
        <v>0</v>
      </c>
      <c r="Q451" s="175">
        <v>0</v>
      </c>
      <c r="R451" s="175">
        <f>Q451*H451</f>
        <v>0</v>
      </c>
      <c r="S451" s="175">
        <v>0</v>
      </c>
      <c r="T451" s="176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77" t="s">
        <v>133</v>
      </c>
      <c r="AT451" s="177" t="s">
        <v>234</v>
      </c>
      <c r="AU451" s="177" t="s">
        <v>86</v>
      </c>
      <c r="AY451" s="18" t="s">
        <v>232</v>
      </c>
      <c r="BE451" s="178">
        <f>IF(N451="základní",J451,0)</f>
        <v>0</v>
      </c>
      <c r="BF451" s="178">
        <f>IF(N451="snížená",J451,0)</f>
        <v>0</v>
      </c>
      <c r="BG451" s="178">
        <f>IF(N451="zákl. přenesená",J451,0)</f>
        <v>0</v>
      </c>
      <c r="BH451" s="178">
        <f>IF(N451="sníž. přenesená",J451,0)</f>
        <v>0</v>
      </c>
      <c r="BI451" s="178">
        <f>IF(N451="nulová",J451,0)</f>
        <v>0</v>
      </c>
      <c r="BJ451" s="18" t="s">
        <v>32</v>
      </c>
      <c r="BK451" s="178">
        <f>ROUND(I451*H451,2)</f>
        <v>0</v>
      </c>
      <c r="BL451" s="18" t="s">
        <v>133</v>
      </c>
      <c r="BM451" s="177" t="s">
        <v>613</v>
      </c>
    </row>
    <row r="452" spans="2:51" s="15" customFormat="1" ht="12">
      <c r="B452" s="196"/>
      <c r="D452" s="180" t="s">
        <v>240</v>
      </c>
      <c r="E452" s="197" t="s">
        <v>1</v>
      </c>
      <c r="F452" s="198" t="s">
        <v>614</v>
      </c>
      <c r="H452" s="197" t="s">
        <v>1</v>
      </c>
      <c r="I452" s="199"/>
      <c r="L452" s="196"/>
      <c r="M452" s="200"/>
      <c r="N452" s="201"/>
      <c r="O452" s="201"/>
      <c r="P452" s="201"/>
      <c r="Q452" s="201"/>
      <c r="R452" s="201"/>
      <c r="S452" s="201"/>
      <c r="T452" s="202"/>
      <c r="AT452" s="197" t="s">
        <v>240</v>
      </c>
      <c r="AU452" s="197" t="s">
        <v>86</v>
      </c>
      <c r="AV452" s="15" t="s">
        <v>32</v>
      </c>
      <c r="AW452" s="15" t="s">
        <v>31</v>
      </c>
      <c r="AX452" s="15" t="s">
        <v>77</v>
      </c>
      <c r="AY452" s="197" t="s">
        <v>232</v>
      </c>
    </row>
    <row r="453" spans="2:51" s="13" customFormat="1" ht="12">
      <c r="B453" s="179"/>
      <c r="D453" s="180" t="s">
        <v>240</v>
      </c>
      <c r="E453" s="181" t="s">
        <v>1</v>
      </c>
      <c r="F453" s="182" t="s">
        <v>615</v>
      </c>
      <c r="H453" s="183">
        <v>7.5</v>
      </c>
      <c r="I453" s="184"/>
      <c r="L453" s="179"/>
      <c r="M453" s="185"/>
      <c r="N453" s="186"/>
      <c r="O453" s="186"/>
      <c r="P453" s="186"/>
      <c r="Q453" s="186"/>
      <c r="R453" s="186"/>
      <c r="S453" s="186"/>
      <c r="T453" s="187"/>
      <c r="AT453" s="181" t="s">
        <v>240</v>
      </c>
      <c r="AU453" s="181" t="s">
        <v>86</v>
      </c>
      <c r="AV453" s="13" t="s">
        <v>86</v>
      </c>
      <c r="AW453" s="13" t="s">
        <v>31</v>
      </c>
      <c r="AX453" s="13" t="s">
        <v>77</v>
      </c>
      <c r="AY453" s="181" t="s">
        <v>232</v>
      </c>
    </row>
    <row r="454" spans="2:51" s="14" customFormat="1" ht="12">
      <c r="B454" s="188"/>
      <c r="D454" s="180" t="s">
        <v>240</v>
      </c>
      <c r="E454" s="189" t="s">
        <v>138</v>
      </c>
      <c r="F454" s="190" t="s">
        <v>242</v>
      </c>
      <c r="H454" s="191">
        <v>7.5</v>
      </c>
      <c r="I454" s="192"/>
      <c r="L454" s="188"/>
      <c r="M454" s="193"/>
      <c r="N454" s="194"/>
      <c r="O454" s="194"/>
      <c r="P454" s="194"/>
      <c r="Q454" s="194"/>
      <c r="R454" s="194"/>
      <c r="S454" s="194"/>
      <c r="T454" s="195"/>
      <c r="AT454" s="189" t="s">
        <v>240</v>
      </c>
      <c r="AU454" s="189" t="s">
        <v>86</v>
      </c>
      <c r="AV454" s="14" t="s">
        <v>133</v>
      </c>
      <c r="AW454" s="14" t="s">
        <v>31</v>
      </c>
      <c r="AX454" s="14" t="s">
        <v>77</v>
      </c>
      <c r="AY454" s="189" t="s">
        <v>232</v>
      </c>
    </row>
    <row r="455" spans="2:51" s="13" customFormat="1" ht="12">
      <c r="B455" s="179"/>
      <c r="D455" s="180" t="s">
        <v>240</v>
      </c>
      <c r="E455" s="181" t="s">
        <v>1</v>
      </c>
      <c r="F455" s="182" t="s">
        <v>616</v>
      </c>
      <c r="H455" s="183">
        <v>1.125</v>
      </c>
      <c r="I455" s="184"/>
      <c r="L455" s="179"/>
      <c r="M455" s="185"/>
      <c r="N455" s="186"/>
      <c r="O455" s="186"/>
      <c r="P455" s="186"/>
      <c r="Q455" s="186"/>
      <c r="R455" s="186"/>
      <c r="S455" s="186"/>
      <c r="T455" s="187"/>
      <c r="AT455" s="181" t="s">
        <v>240</v>
      </c>
      <c r="AU455" s="181" t="s">
        <v>86</v>
      </c>
      <c r="AV455" s="13" t="s">
        <v>86</v>
      </c>
      <c r="AW455" s="13" t="s">
        <v>31</v>
      </c>
      <c r="AX455" s="13" t="s">
        <v>77</v>
      </c>
      <c r="AY455" s="181" t="s">
        <v>232</v>
      </c>
    </row>
    <row r="456" spans="2:51" s="14" customFormat="1" ht="12">
      <c r="B456" s="188"/>
      <c r="D456" s="180" t="s">
        <v>240</v>
      </c>
      <c r="E456" s="189" t="s">
        <v>1</v>
      </c>
      <c r="F456" s="190" t="s">
        <v>242</v>
      </c>
      <c r="H456" s="191">
        <v>1.125</v>
      </c>
      <c r="I456" s="192"/>
      <c r="L456" s="188"/>
      <c r="M456" s="193"/>
      <c r="N456" s="194"/>
      <c r="O456" s="194"/>
      <c r="P456" s="194"/>
      <c r="Q456" s="194"/>
      <c r="R456" s="194"/>
      <c r="S456" s="194"/>
      <c r="T456" s="195"/>
      <c r="AT456" s="189" t="s">
        <v>240</v>
      </c>
      <c r="AU456" s="189" t="s">
        <v>86</v>
      </c>
      <c r="AV456" s="14" t="s">
        <v>133</v>
      </c>
      <c r="AW456" s="14" t="s">
        <v>31</v>
      </c>
      <c r="AX456" s="14" t="s">
        <v>32</v>
      </c>
      <c r="AY456" s="189" t="s">
        <v>232</v>
      </c>
    </row>
    <row r="457" spans="1:65" s="2" customFormat="1" ht="24.2" customHeight="1">
      <c r="A457" s="33"/>
      <c r="B457" s="132"/>
      <c r="C457" s="166" t="s">
        <v>617</v>
      </c>
      <c r="D457" s="166" t="s">
        <v>234</v>
      </c>
      <c r="E457" s="167" t="s">
        <v>618</v>
      </c>
      <c r="F457" s="168" t="s">
        <v>619</v>
      </c>
      <c r="G457" s="169" t="s">
        <v>455</v>
      </c>
      <c r="H457" s="170">
        <v>4.875</v>
      </c>
      <c r="I457" s="171"/>
      <c r="J457" s="172">
        <f>ROUND(I457*H457,2)</f>
        <v>0</v>
      </c>
      <c r="K457" s="168" t="s">
        <v>238</v>
      </c>
      <c r="L457" s="34"/>
      <c r="M457" s="173" t="s">
        <v>1</v>
      </c>
      <c r="N457" s="174" t="s">
        <v>42</v>
      </c>
      <c r="O457" s="59"/>
      <c r="P457" s="175">
        <f>O457*H457</f>
        <v>0</v>
      </c>
      <c r="Q457" s="175">
        <v>0</v>
      </c>
      <c r="R457" s="175">
        <f>Q457*H457</f>
        <v>0</v>
      </c>
      <c r="S457" s="175">
        <v>0</v>
      </c>
      <c r="T457" s="176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77" t="s">
        <v>133</v>
      </c>
      <c r="AT457" s="177" t="s">
        <v>234</v>
      </c>
      <c r="AU457" s="177" t="s">
        <v>86</v>
      </c>
      <c r="AY457" s="18" t="s">
        <v>232</v>
      </c>
      <c r="BE457" s="178">
        <f>IF(N457="základní",J457,0)</f>
        <v>0</v>
      </c>
      <c r="BF457" s="178">
        <f>IF(N457="snížená",J457,0)</f>
        <v>0</v>
      </c>
      <c r="BG457" s="178">
        <f>IF(N457="zákl. přenesená",J457,0)</f>
        <v>0</v>
      </c>
      <c r="BH457" s="178">
        <f>IF(N457="sníž. přenesená",J457,0)</f>
        <v>0</v>
      </c>
      <c r="BI457" s="178">
        <f>IF(N457="nulová",J457,0)</f>
        <v>0</v>
      </c>
      <c r="BJ457" s="18" t="s">
        <v>32</v>
      </c>
      <c r="BK457" s="178">
        <f>ROUND(I457*H457,2)</f>
        <v>0</v>
      </c>
      <c r="BL457" s="18" t="s">
        <v>133</v>
      </c>
      <c r="BM457" s="177" t="s">
        <v>620</v>
      </c>
    </row>
    <row r="458" spans="2:51" s="13" customFormat="1" ht="12">
      <c r="B458" s="179"/>
      <c r="D458" s="180" t="s">
        <v>240</v>
      </c>
      <c r="E458" s="181" t="s">
        <v>1</v>
      </c>
      <c r="F458" s="182" t="s">
        <v>621</v>
      </c>
      <c r="H458" s="183">
        <v>4.875</v>
      </c>
      <c r="I458" s="184"/>
      <c r="L458" s="179"/>
      <c r="M458" s="185"/>
      <c r="N458" s="186"/>
      <c r="O458" s="186"/>
      <c r="P458" s="186"/>
      <c r="Q458" s="186"/>
      <c r="R458" s="186"/>
      <c r="S458" s="186"/>
      <c r="T458" s="187"/>
      <c r="AT458" s="181" t="s">
        <v>240</v>
      </c>
      <c r="AU458" s="181" t="s">
        <v>86</v>
      </c>
      <c r="AV458" s="13" t="s">
        <v>86</v>
      </c>
      <c r="AW458" s="13" t="s">
        <v>31</v>
      </c>
      <c r="AX458" s="13" t="s">
        <v>32</v>
      </c>
      <c r="AY458" s="181" t="s">
        <v>232</v>
      </c>
    </row>
    <row r="459" spans="1:65" s="2" customFormat="1" ht="24.2" customHeight="1">
      <c r="A459" s="33"/>
      <c r="B459" s="132"/>
      <c r="C459" s="166" t="s">
        <v>622</v>
      </c>
      <c r="D459" s="166" t="s">
        <v>234</v>
      </c>
      <c r="E459" s="167" t="s">
        <v>623</v>
      </c>
      <c r="F459" s="168" t="s">
        <v>624</v>
      </c>
      <c r="G459" s="169" t="s">
        <v>455</v>
      </c>
      <c r="H459" s="170">
        <v>1.5</v>
      </c>
      <c r="I459" s="171"/>
      <c r="J459" s="172">
        <f>ROUND(I459*H459,2)</f>
        <v>0</v>
      </c>
      <c r="K459" s="168" t="s">
        <v>238</v>
      </c>
      <c r="L459" s="34"/>
      <c r="M459" s="173" t="s">
        <v>1</v>
      </c>
      <c r="N459" s="174" t="s">
        <v>42</v>
      </c>
      <c r="O459" s="59"/>
      <c r="P459" s="175">
        <f>O459*H459</f>
        <v>0</v>
      </c>
      <c r="Q459" s="175">
        <v>0</v>
      </c>
      <c r="R459" s="175">
        <f>Q459*H459</f>
        <v>0</v>
      </c>
      <c r="S459" s="175">
        <v>0</v>
      </c>
      <c r="T459" s="176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77" t="s">
        <v>133</v>
      </c>
      <c r="AT459" s="177" t="s">
        <v>234</v>
      </c>
      <c r="AU459" s="177" t="s">
        <v>86</v>
      </c>
      <c r="AY459" s="18" t="s">
        <v>232</v>
      </c>
      <c r="BE459" s="178">
        <f>IF(N459="základní",J459,0)</f>
        <v>0</v>
      </c>
      <c r="BF459" s="178">
        <f>IF(N459="snížená",J459,0)</f>
        <v>0</v>
      </c>
      <c r="BG459" s="178">
        <f>IF(N459="zákl. přenesená",J459,0)</f>
        <v>0</v>
      </c>
      <c r="BH459" s="178">
        <f>IF(N459="sníž. přenesená",J459,0)</f>
        <v>0</v>
      </c>
      <c r="BI459" s="178">
        <f>IF(N459="nulová",J459,0)</f>
        <v>0</v>
      </c>
      <c r="BJ459" s="18" t="s">
        <v>32</v>
      </c>
      <c r="BK459" s="178">
        <f>ROUND(I459*H459,2)</f>
        <v>0</v>
      </c>
      <c r="BL459" s="18" t="s">
        <v>133</v>
      </c>
      <c r="BM459" s="177" t="s">
        <v>625</v>
      </c>
    </row>
    <row r="460" spans="2:51" s="13" customFormat="1" ht="12">
      <c r="B460" s="179"/>
      <c r="D460" s="180" t="s">
        <v>240</v>
      </c>
      <c r="E460" s="181" t="s">
        <v>1</v>
      </c>
      <c r="F460" s="182" t="s">
        <v>626</v>
      </c>
      <c r="H460" s="183">
        <v>1.5</v>
      </c>
      <c r="I460" s="184"/>
      <c r="L460" s="179"/>
      <c r="M460" s="185"/>
      <c r="N460" s="186"/>
      <c r="O460" s="186"/>
      <c r="P460" s="186"/>
      <c r="Q460" s="186"/>
      <c r="R460" s="186"/>
      <c r="S460" s="186"/>
      <c r="T460" s="187"/>
      <c r="AT460" s="181" t="s">
        <v>240</v>
      </c>
      <c r="AU460" s="181" t="s">
        <v>86</v>
      </c>
      <c r="AV460" s="13" t="s">
        <v>86</v>
      </c>
      <c r="AW460" s="13" t="s">
        <v>31</v>
      </c>
      <c r="AX460" s="13" t="s">
        <v>32</v>
      </c>
      <c r="AY460" s="181" t="s">
        <v>232</v>
      </c>
    </row>
    <row r="461" spans="1:65" s="2" customFormat="1" ht="16.5" customHeight="1">
      <c r="A461" s="33"/>
      <c r="B461" s="132"/>
      <c r="C461" s="166" t="s">
        <v>627</v>
      </c>
      <c r="D461" s="166" t="s">
        <v>234</v>
      </c>
      <c r="E461" s="167" t="s">
        <v>445</v>
      </c>
      <c r="F461" s="168" t="s">
        <v>446</v>
      </c>
      <c r="G461" s="169" t="s">
        <v>237</v>
      </c>
      <c r="H461" s="170">
        <v>100</v>
      </c>
      <c r="I461" s="171"/>
      <c r="J461" s="172">
        <f>ROUND(I461*H461,2)</f>
        <v>0</v>
      </c>
      <c r="K461" s="168" t="s">
        <v>238</v>
      </c>
      <c r="L461" s="34"/>
      <c r="M461" s="173" t="s">
        <v>1</v>
      </c>
      <c r="N461" s="174" t="s">
        <v>42</v>
      </c>
      <c r="O461" s="59"/>
      <c r="P461" s="175">
        <f>O461*H461</f>
        <v>0</v>
      </c>
      <c r="Q461" s="175">
        <v>0.0369</v>
      </c>
      <c r="R461" s="175">
        <f>Q461*H461</f>
        <v>3.6900000000000004</v>
      </c>
      <c r="S461" s="175">
        <v>0</v>
      </c>
      <c r="T461" s="176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77" t="s">
        <v>133</v>
      </c>
      <c r="AT461" s="177" t="s">
        <v>234</v>
      </c>
      <c r="AU461" s="177" t="s">
        <v>86</v>
      </c>
      <c r="AY461" s="18" t="s">
        <v>232</v>
      </c>
      <c r="BE461" s="178">
        <f>IF(N461="základní",J461,0)</f>
        <v>0</v>
      </c>
      <c r="BF461" s="178">
        <f>IF(N461="snížená",J461,0)</f>
        <v>0</v>
      </c>
      <c r="BG461" s="178">
        <f>IF(N461="zákl. přenesená",J461,0)</f>
        <v>0</v>
      </c>
      <c r="BH461" s="178">
        <f>IF(N461="sníž. přenesená",J461,0)</f>
        <v>0</v>
      </c>
      <c r="BI461" s="178">
        <f>IF(N461="nulová",J461,0)</f>
        <v>0</v>
      </c>
      <c r="BJ461" s="18" t="s">
        <v>32</v>
      </c>
      <c r="BK461" s="178">
        <f>ROUND(I461*H461,2)</f>
        <v>0</v>
      </c>
      <c r="BL461" s="18" t="s">
        <v>133</v>
      </c>
      <c r="BM461" s="177" t="s">
        <v>628</v>
      </c>
    </row>
    <row r="462" spans="2:51" s="13" customFormat="1" ht="12">
      <c r="B462" s="179"/>
      <c r="D462" s="180" t="s">
        <v>240</v>
      </c>
      <c r="E462" s="181" t="s">
        <v>1</v>
      </c>
      <c r="F462" s="182" t="s">
        <v>629</v>
      </c>
      <c r="H462" s="183">
        <v>100</v>
      </c>
      <c r="I462" s="184"/>
      <c r="L462" s="179"/>
      <c r="M462" s="185"/>
      <c r="N462" s="186"/>
      <c r="O462" s="186"/>
      <c r="P462" s="186"/>
      <c r="Q462" s="186"/>
      <c r="R462" s="186"/>
      <c r="S462" s="186"/>
      <c r="T462" s="187"/>
      <c r="AT462" s="181" t="s">
        <v>240</v>
      </c>
      <c r="AU462" s="181" t="s">
        <v>86</v>
      </c>
      <c r="AV462" s="13" t="s">
        <v>86</v>
      </c>
      <c r="AW462" s="13" t="s">
        <v>31</v>
      </c>
      <c r="AX462" s="13" t="s">
        <v>77</v>
      </c>
      <c r="AY462" s="181" t="s">
        <v>232</v>
      </c>
    </row>
    <row r="463" spans="2:51" s="14" customFormat="1" ht="12">
      <c r="B463" s="188"/>
      <c r="D463" s="180" t="s">
        <v>240</v>
      </c>
      <c r="E463" s="189" t="s">
        <v>115</v>
      </c>
      <c r="F463" s="190" t="s">
        <v>242</v>
      </c>
      <c r="H463" s="191">
        <v>100</v>
      </c>
      <c r="I463" s="192"/>
      <c r="L463" s="188"/>
      <c r="M463" s="193"/>
      <c r="N463" s="194"/>
      <c r="O463" s="194"/>
      <c r="P463" s="194"/>
      <c r="Q463" s="194"/>
      <c r="R463" s="194"/>
      <c r="S463" s="194"/>
      <c r="T463" s="195"/>
      <c r="AT463" s="189" t="s">
        <v>240</v>
      </c>
      <c r="AU463" s="189" t="s">
        <v>86</v>
      </c>
      <c r="AV463" s="14" t="s">
        <v>133</v>
      </c>
      <c r="AW463" s="14" t="s">
        <v>31</v>
      </c>
      <c r="AX463" s="14" t="s">
        <v>32</v>
      </c>
      <c r="AY463" s="189" t="s">
        <v>232</v>
      </c>
    </row>
    <row r="464" spans="1:65" s="2" customFormat="1" ht="16.5" customHeight="1">
      <c r="A464" s="33"/>
      <c r="B464" s="132"/>
      <c r="C464" s="166" t="s">
        <v>630</v>
      </c>
      <c r="D464" s="166" t="s">
        <v>234</v>
      </c>
      <c r="E464" s="167" t="s">
        <v>453</v>
      </c>
      <c r="F464" s="168" t="s">
        <v>454</v>
      </c>
      <c r="G464" s="169" t="s">
        <v>455</v>
      </c>
      <c r="H464" s="170">
        <v>45</v>
      </c>
      <c r="I464" s="171"/>
      <c r="J464" s="172">
        <f>ROUND(I464*H464,2)</f>
        <v>0</v>
      </c>
      <c r="K464" s="168" t="s">
        <v>238</v>
      </c>
      <c r="L464" s="34"/>
      <c r="M464" s="173" t="s">
        <v>1</v>
      </c>
      <c r="N464" s="174" t="s">
        <v>42</v>
      </c>
      <c r="O464" s="59"/>
      <c r="P464" s="175">
        <f>O464*H464</f>
        <v>0</v>
      </c>
      <c r="Q464" s="175">
        <v>0</v>
      </c>
      <c r="R464" s="175">
        <f>Q464*H464</f>
        <v>0</v>
      </c>
      <c r="S464" s="175">
        <v>0</v>
      </c>
      <c r="T464" s="176">
        <f>S464*H464</f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77" t="s">
        <v>133</v>
      </c>
      <c r="AT464" s="177" t="s">
        <v>234</v>
      </c>
      <c r="AU464" s="177" t="s">
        <v>86</v>
      </c>
      <c r="AY464" s="18" t="s">
        <v>232</v>
      </c>
      <c r="BE464" s="178">
        <f>IF(N464="základní",J464,0)</f>
        <v>0</v>
      </c>
      <c r="BF464" s="178">
        <f>IF(N464="snížená",J464,0)</f>
        <v>0</v>
      </c>
      <c r="BG464" s="178">
        <f>IF(N464="zákl. přenesená",J464,0)</f>
        <v>0</v>
      </c>
      <c r="BH464" s="178">
        <f>IF(N464="sníž. přenesená",J464,0)</f>
        <v>0</v>
      </c>
      <c r="BI464" s="178">
        <f>IF(N464="nulová",J464,0)</f>
        <v>0</v>
      </c>
      <c r="BJ464" s="18" t="s">
        <v>32</v>
      </c>
      <c r="BK464" s="178">
        <f>ROUND(I464*H464,2)</f>
        <v>0</v>
      </c>
      <c r="BL464" s="18" t="s">
        <v>133</v>
      </c>
      <c r="BM464" s="177" t="s">
        <v>631</v>
      </c>
    </row>
    <row r="465" spans="2:51" s="13" customFormat="1" ht="12">
      <c r="B465" s="179"/>
      <c r="D465" s="180" t="s">
        <v>240</v>
      </c>
      <c r="E465" s="181" t="s">
        <v>1</v>
      </c>
      <c r="F465" s="182" t="s">
        <v>190</v>
      </c>
      <c r="H465" s="183">
        <v>45</v>
      </c>
      <c r="I465" s="184"/>
      <c r="L465" s="179"/>
      <c r="M465" s="185"/>
      <c r="N465" s="186"/>
      <c r="O465" s="186"/>
      <c r="P465" s="186"/>
      <c r="Q465" s="186"/>
      <c r="R465" s="186"/>
      <c r="S465" s="186"/>
      <c r="T465" s="187"/>
      <c r="AT465" s="181" t="s">
        <v>240</v>
      </c>
      <c r="AU465" s="181" t="s">
        <v>86</v>
      </c>
      <c r="AV465" s="13" t="s">
        <v>86</v>
      </c>
      <c r="AW465" s="13" t="s">
        <v>31</v>
      </c>
      <c r="AX465" s="13" t="s">
        <v>32</v>
      </c>
      <c r="AY465" s="181" t="s">
        <v>232</v>
      </c>
    </row>
    <row r="466" spans="1:65" s="2" customFormat="1" ht="24.2" customHeight="1">
      <c r="A466" s="33"/>
      <c r="B466" s="132"/>
      <c r="C466" s="166" t="s">
        <v>632</v>
      </c>
      <c r="D466" s="166" t="s">
        <v>234</v>
      </c>
      <c r="E466" s="167" t="s">
        <v>633</v>
      </c>
      <c r="F466" s="168" t="s">
        <v>634</v>
      </c>
      <c r="G466" s="169" t="s">
        <v>455</v>
      </c>
      <c r="H466" s="170">
        <v>1.033</v>
      </c>
      <c r="I466" s="171"/>
      <c r="J466" s="172">
        <f>ROUND(I466*H466,2)</f>
        <v>0</v>
      </c>
      <c r="K466" s="168" t="s">
        <v>238</v>
      </c>
      <c r="L466" s="34"/>
      <c r="M466" s="173" t="s">
        <v>1</v>
      </c>
      <c r="N466" s="174" t="s">
        <v>42</v>
      </c>
      <c r="O466" s="59"/>
      <c r="P466" s="175">
        <f>O466*H466</f>
        <v>0</v>
      </c>
      <c r="Q466" s="175">
        <v>0</v>
      </c>
      <c r="R466" s="175">
        <f>Q466*H466</f>
        <v>0</v>
      </c>
      <c r="S466" s="175">
        <v>0</v>
      </c>
      <c r="T466" s="176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77" t="s">
        <v>133</v>
      </c>
      <c r="AT466" s="177" t="s">
        <v>234</v>
      </c>
      <c r="AU466" s="177" t="s">
        <v>86</v>
      </c>
      <c r="AY466" s="18" t="s">
        <v>232</v>
      </c>
      <c r="BE466" s="178">
        <f>IF(N466="základní",J466,0)</f>
        <v>0</v>
      </c>
      <c r="BF466" s="178">
        <f>IF(N466="snížená",J466,0)</f>
        <v>0</v>
      </c>
      <c r="BG466" s="178">
        <f>IF(N466="zákl. přenesená",J466,0)</f>
        <v>0</v>
      </c>
      <c r="BH466" s="178">
        <f>IF(N466="sníž. přenesená",J466,0)</f>
        <v>0</v>
      </c>
      <c r="BI466" s="178">
        <f>IF(N466="nulová",J466,0)</f>
        <v>0</v>
      </c>
      <c r="BJ466" s="18" t="s">
        <v>32</v>
      </c>
      <c r="BK466" s="178">
        <f>ROUND(I466*H466,2)</f>
        <v>0</v>
      </c>
      <c r="BL466" s="18" t="s">
        <v>133</v>
      </c>
      <c r="BM466" s="177" t="s">
        <v>635</v>
      </c>
    </row>
    <row r="467" spans="2:51" s="15" customFormat="1" ht="12">
      <c r="B467" s="196"/>
      <c r="D467" s="180" t="s">
        <v>240</v>
      </c>
      <c r="E467" s="197" t="s">
        <v>1</v>
      </c>
      <c r="F467" s="198" t="s">
        <v>636</v>
      </c>
      <c r="H467" s="197" t="s">
        <v>1</v>
      </c>
      <c r="I467" s="199"/>
      <c r="L467" s="196"/>
      <c r="M467" s="200"/>
      <c r="N467" s="201"/>
      <c r="O467" s="201"/>
      <c r="P467" s="201"/>
      <c r="Q467" s="201"/>
      <c r="R467" s="201"/>
      <c r="S467" s="201"/>
      <c r="T467" s="202"/>
      <c r="AT467" s="197" t="s">
        <v>240</v>
      </c>
      <c r="AU467" s="197" t="s">
        <v>86</v>
      </c>
      <c r="AV467" s="15" t="s">
        <v>32</v>
      </c>
      <c r="AW467" s="15" t="s">
        <v>31</v>
      </c>
      <c r="AX467" s="15" t="s">
        <v>77</v>
      </c>
      <c r="AY467" s="197" t="s">
        <v>232</v>
      </c>
    </row>
    <row r="468" spans="2:51" s="13" customFormat="1" ht="12">
      <c r="B468" s="179"/>
      <c r="D468" s="180" t="s">
        <v>240</v>
      </c>
      <c r="E468" s="181" t="s">
        <v>1</v>
      </c>
      <c r="F468" s="182" t="s">
        <v>637</v>
      </c>
      <c r="H468" s="183">
        <v>9</v>
      </c>
      <c r="I468" s="184"/>
      <c r="L468" s="179"/>
      <c r="M468" s="185"/>
      <c r="N468" s="186"/>
      <c r="O468" s="186"/>
      <c r="P468" s="186"/>
      <c r="Q468" s="186"/>
      <c r="R468" s="186"/>
      <c r="S468" s="186"/>
      <c r="T468" s="187"/>
      <c r="AT468" s="181" t="s">
        <v>240</v>
      </c>
      <c r="AU468" s="181" t="s">
        <v>86</v>
      </c>
      <c r="AV468" s="13" t="s">
        <v>86</v>
      </c>
      <c r="AW468" s="13" t="s">
        <v>31</v>
      </c>
      <c r="AX468" s="13" t="s">
        <v>77</v>
      </c>
      <c r="AY468" s="181" t="s">
        <v>232</v>
      </c>
    </row>
    <row r="469" spans="2:51" s="16" customFormat="1" ht="12">
      <c r="B469" s="203"/>
      <c r="D469" s="180" t="s">
        <v>240</v>
      </c>
      <c r="E469" s="204" t="s">
        <v>194</v>
      </c>
      <c r="F469" s="205" t="s">
        <v>260</v>
      </c>
      <c r="H469" s="206">
        <v>9</v>
      </c>
      <c r="I469" s="207"/>
      <c r="L469" s="203"/>
      <c r="M469" s="208"/>
      <c r="N469" s="209"/>
      <c r="O469" s="209"/>
      <c r="P469" s="209"/>
      <c r="Q469" s="209"/>
      <c r="R469" s="209"/>
      <c r="S469" s="209"/>
      <c r="T469" s="210"/>
      <c r="AT469" s="204" t="s">
        <v>240</v>
      </c>
      <c r="AU469" s="204" t="s">
        <v>86</v>
      </c>
      <c r="AV469" s="16" t="s">
        <v>247</v>
      </c>
      <c r="AW469" s="16" t="s">
        <v>31</v>
      </c>
      <c r="AX469" s="16" t="s">
        <v>77</v>
      </c>
      <c r="AY469" s="204" t="s">
        <v>232</v>
      </c>
    </row>
    <row r="470" spans="2:51" s="15" customFormat="1" ht="12">
      <c r="B470" s="196"/>
      <c r="D470" s="180" t="s">
        <v>240</v>
      </c>
      <c r="E470" s="197" t="s">
        <v>1</v>
      </c>
      <c r="F470" s="198" t="s">
        <v>638</v>
      </c>
      <c r="H470" s="197" t="s">
        <v>1</v>
      </c>
      <c r="I470" s="199"/>
      <c r="L470" s="196"/>
      <c r="M470" s="200"/>
      <c r="N470" s="201"/>
      <c r="O470" s="201"/>
      <c r="P470" s="201"/>
      <c r="Q470" s="201"/>
      <c r="R470" s="201"/>
      <c r="S470" s="201"/>
      <c r="T470" s="202"/>
      <c r="AT470" s="197" t="s">
        <v>240</v>
      </c>
      <c r="AU470" s="197" t="s">
        <v>86</v>
      </c>
      <c r="AV470" s="15" t="s">
        <v>32</v>
      </c>
      <c r="AW470" s="15" t="s">
        <v>31</v>
      </c>
      <c r="AX470" s="15" t="s">
        <v>77</v>
      </c>
      <c r="AY470" s="197" t="s">
        <v>232</v>
      </c>
    </row>
    <row r="471" spans="2:51" s="13" customFormat="1" ht="12">
      <c r="B471" s="179"/>
      <c r="D471" s="180" t="s">
        <v>240</v>
      </c>
      <c r="E471" s="181" t="s">
        <v>1</v>
      </c>
      <c r="F471" s="182" t="s">
        <v>639</v>
      </c>
      <c r="H471" s="183">
        <v>-1.058</v>
      </c>
      <c r="I471" s="184"/>
      <c r="L471" s="179"/>
      <c r="M471" s="185"/>
      <c r="N471" s="186"/>
      <c r="O471" s="186"/>
      <c r="P471" s="186"/>
      <c r="Q471" s="186"/>
      <c r="R471" s="186"/>
      <c r="S471" s="186"/>
      <c r="T471" s="187"/>
      <c r="AT471" s="181" t="s">
        <v>240</v>
      </c>
      <c r="AU471" s="181" t="s">
        <v>86</v>
      </c>
      <c r="AV471" s="13" t="s">
        <v>86</v>
      </c>
      <c r="AW471" s="13" t="s">
        <v>31</v>
      </c>
      <c r="AX471" s="13" t="s">
        <v>77</v>
      </c>
      <c r="AY471" s="181" t="s">
        <v>232</v>
      </c>
    </row>
    <row r="472" spans="2:51" s="13" customFormat="1" ht="12">
      <c r="B472" s="179"/>
      <c r="D472" s="180" t="s">
        <v>240</v>
      </c>
      <c r="E472" s="181" t="s">
        <v>1</v>
      </c>
      <c r="F472" s="182" t="s">
        <v>640</v>
      </c>
      <c r="H472" s="183">
        <v>-1.058</v>
      </c>
      <c r="I472" s="184"/>
      <c r="L472" s="179"/>
      <c r="M472" s="185"/>
      <c r="N472" s="186"/>
      <c r="O472" s="186"/>
      <c r="P472" s="186"/>
      <c r="Q472" s="186"/>
      <c r="R472" s="186"/>
      <c r="S472" s="186"/>
      <c r="T472" s="187"/>
      <c r="AT472" s="181" t="s">
        <v>240</v>
      </c>
      <c r="AU472" s="181" t="s">
        <v>86</v>
      </c>
      <c r="AV472" s="13" t="s">
        <v>86</v>
      </c>
      <c r="AW472" s="13" t="s">
        <v>31</v>
      </c>
      <c r="AX472" s="13" t="s">
        <v>77</v>
      </c>
      <c r="AY472" s="181" t="s">
        <v>232</v>
      </c>
    </row>
    <row r="473" spans="2:51" s="14" customFormat="1" ht="12">
      <c r="B473" s="188"/>
      <c r="D473" s="180" t="s">
        <v>240</v>
      </c>
      <c r="E473" s="189" t="s">
        <v>192</v>
      </c>
      <c r="F473" s="190" t="s">
        <v>242</v>
      </c>
      <c r="H473" s="191">
        <v>6.884</v>
      </c>
      <c r="I473" s="192"/>
      <c r="L473" s="188"/>
      <c r="M473" s="193"/>
      <c r="N473" s="194"/>
      <c r="O473" s="194"/>
      <c r="P473" s="194"/>
      <c r="Q473" s="194"/>
      <c r="R473" s="194"/>
      <c r="S473" s="194"/>
      <c r="T473" s="195"/>
      <c r="AT473" s="189" t="s">
        <v>240</v>
      </c>
      <c r="AU473" s="189" t="s">
        <v>86</v>
      </c>
      <c r="AV473" s="14" t="s">
        <v>133</v>
      </c>
      <c r="AW473" s="14" t="s">
        <v>31</v>
      </c>
      <c r="AX473" s="14" t="s">
        <v>77</v>
      </c>
      <c r="AY473" s="189" t="s">
        <v>232</v>
      </c>
    </row>
    <row r="474" spans="2:51" s="13" customFormat="1" ht="12">
      <c r="B474" s="179"/>
      <c r="D474" s="180" t="s">
        <v>240</v>
      </c>
      <c r="E474" s="181" t="s">
        <v>1</v>
      </c>
      <c r="F474" s="182" t="s">
        <v>641</v>
      </c>
      <c r="H474" s="183">
        <v>1.033</v>
      </c>
      <c r="I474" s="184"/>
      <c r="L474" s="179"/>
      <c r="M474" s="185"/>
      <c r="N474" s="186"/>
      <c r="O474" s="186"/>
      <c r="P474" s="186"/>
      <c r="Q474" s="186"/>
      <c r="R474" s="186"/>
      <c r="S474" s="186"/>
      <c r="T474" s="187"/>
      <c r="AT474" s="181" t="s">
        <v>240</v>
      </c>
      <c r="AU474" s="181" t="s">
        <v>86</v>
      </c>
      <c r="AV474" s="13" t="s">
        <v>86</v>
      </c>
      <c r="AW474" s="13" t="s">
        <v>31</v>
      </c>
      <c r="AX474" s="13" t="s">
        <v>77</v>
      </c>
      <c r="AY474" s="181" t="s">
        <v>232</v>
      </c>
    </row>
    <row r="475" spans="2:51" s="14" customFormat="1" ht="12">
      <c r="B475" s="188"/>
      <c r="D475" s="180" t="s">
        <v>240</v>
      </c>
      <c r="E475" s="189" t="s">
        <v>1</v>
      </c>
      <c r="F475" s="190" t="s">
        <v>242</v>
      </c>
      <c r="H475" s="191">
        <v>1.033</v>
      </c>
      <c r="I475" s="192"/>
      <c r="L475" s="188"/>
      <c r="M475" s="193"/>
      <c r="N475" s="194"/>
      <c r="O475" s="194"/>
      <c r="P475" s="194"/>
      <c r="Q475" s="194"/>
      <c r="R475" s="194"/>
      <c r="S475" s="194"/>
      <c r="T475" s="195"/>
      <c r="AT475" s="189" t="s">
        <v>240</v>
      </c>
      <c r="AU475" s="189" t="s">
        <v>86</v>
      </c>
      <c r="AV475" s="14" t="s">
        <v>133</v>
      </c>
      <c r="AW475" s="14" t="s">
        <v>31</v>
      </c>
      <c r="AX475" s="14" t="s">
        <v>32</v>
      </c>
      <c r="AY475" s="189" t="s">
        <v>232</v>
      </c>
    </row>
    <row r="476" spans="1:65" s="2" customFormat="1" ht="24.2" customHeight="1">
      <c r="A476" s="33"/>
      <c r="B476" s="132"/>
      <c r="C476" s="166" t="s">
        <v>642</v>
      </c>
      <c r="D476" s="166" t="s">
        <v>234</v>
      </c>
      <c r="E476" s="167" t="s">
        <v>643</v>
      </c>
      <c r="F476" s="168" t="s">
        <v>644</v>
      </c>
      <c r="G476" s="169" t="s">
        <v>455</v>
      </c>
      <c r="H476" s="170">
        <v>4.475</v>
      </c>
      <c r="I476" s="171"/>
      <c r="J476" s="172">
        <f>ROUND(I476*H476,2)</f>
        <v>0</v>
      </c>
      <c r="K476" s="168" t="s">
        <v>238</v>
      </c>
      <c r="L476" s="34"/>
      <c r="M476" s="173" t="s">
        <v>1</v>
      </c>
      <c r="N476" s="174" t="s">
        <v>42</v>
      </c>
      <c r="O476" s="59"/>
      <c r="P476" s="175">
        <f>O476*H476</f>
        <v>0</v>
      </c>
      <c r="Q476" s="175">
        <v>0</v>
      </c>
      <c r="R476" s="175">
        <f>Q476*H476</f>
        <v>0</v>
      </c>
      <c r="S476" s="175">
        <v>0</v>
      </c>
      <c r="T476" s="176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77" t="s">
        <v>133</v>
      </c>
      <c r="AT476" s="177" t="s">
        <v>234</v>
      </c>
      <c r="AU476" s="177" t="s">
        <v>86</v>
      </c>
      <c r="AY476" s="18" t="s">
        <v>232</v>
      </c>
      <c r="BE476" s="178">
        <f>IF(N476="základní",J476,0)</f>
        <v>0</v>
      </c>
      <c r="BF476" s="178">
        <f>IF(N476="snížená",J476,0)</f>
        <v>0</v>
      </c>
      <c r="BG476" s="178">
        <f>IF(N476="zákl. přenesená",J476,0)</f>
        <v>0</v>
      </c>
      <c r="BH476" s="178">
        <f>IF(N476="sníž. přenesená",J476,0)</f>
        <v>0</v>
      </c>
      <c r="BI476" s="178">
        <f>IF(N476="nulová",J476,0)</f>
        <v>0</v>
      </c>
      <c r="BJ476" s="18" t="s">
        <v>32</v>
      </c>
      <c r="BK476" s="178">
        <f>ROUND(I476*H476,2)</f>
        <v>0</v>
      </c>
      <c r="BL476" s="18" t="s">
        <v>133</v>
      </c>
      <c r="BM476" s="177" t="s">
        <v>645</v>
      </c>
    </row>
    <row r="477" spans="2:51" s="13" customFormat="1" ht="12">
      <c r="B477" s="179"/>
      <c r="D477" s="180" t="s">
        <v>240</v>
      </c>
      <c r="E477" s="181" t="s">
        <v>1</v>
      </c>
      <c r="F477" s="182" t="s">
        <v>646</v>
      </c>
      <c r="H477" s="183">
        <v>4.475</v>
      </c>
      <c r="I477" s="184"/>
      <c r="L477" s="179"/>
      <c r="M477" s="185"/>
      <c r="N477" s="186"/>
      <c r="O477" s="186"/>
      <c r="P477" s="186"/>
      <c r="Q477" s="186"/>
      <c r="R477" s="186"/>
      <c r="S477" s="186"/>
      <c r="T477" s="187"/>
      <c r="AT477" s="181" t="s">
        <v>240</v>
      </c>
      <c r="AU477" s="181" t="s">
        <v>86</v>
      </c>
      <c r="AV477" s="13" t="s">
        <v>86</v>
      </c>
      <c r="AW477" s="13" t="s">
        <v>31</v>
      </c>
      <c r="AX477" s="13" t="s">
        <v>32</v>
      </c>
      <c r="AY477" s="181" t="s">
        <v>232</v>
      </c>
    </row>
    <row r="478" spans="1:65" s="2" customFormat="1" ht="24.2" customHeight="1">
      <c r="A478" s="33"/>
      <c r="B478" s="132"/>
      <c r="C478" s="166" t="s">
        <v>647</v>
      </c>
      <c r="D478" s="166" t="s">
        <v>234</v>
      </c>
      <c r="E478" s="167" t="s">
        <v>648</v>
      </c>
      <c r="F478" s="168" t="s">
        <v>649</v>
      </c>
      <c r="G478" s="169" t="s">
        <v>455</v>
      </c>
      <c r="H478" s="170">
        <v>1.377</v>
      </c>
      <c r="I478" s="171"/>
      <c r="J478" s="172">
        <f>ROUND(I478*H478,2)</f>
        <v>0</v>
      </c>
      <c r="K478" s="168" t="s">
        <v>238</v>
      </c>
      <c r="L478" s="34"/>
      <c r="M478" s="173" t="s">
        <v>1</v>
      </c>
      <c r="N478" s="174" t="s">
        <v>42</v>
      </c>
      <c r="O478" s="59"/>
      <c r="P478" s="175">
        <f>O478*H478</f>
        <v>0</v>
      </c>
      <c r="Q478" s="175">
        <v>0</v>
      </c>
      <c r="R478" s="175">
        <f>Q478*H478</f>
        <v>0</v>
      </c>
      <c r="S478" s="175">
        <v>0</v>
      </c>
      <c r="T478" s="176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77" t="s">
        <v>133</v>
      </c>
      <c r="AT478" s="177" t="s">
        <v>234</v>
      </c>
      <c r="AU478" s="177" t="s">
        <v>86</v>
      </c>
      <c r="AY478" s="18" t="s">
        <v>232</v>
      </c>
      <c r="BE478" s="178">
        <f>IF(N478="základní",J478,0)</f>
        <v>0</v>
      </c>
      <c r="BF478" s="178">
        <f>IF(N478="snížená",J478,0)</f>
        <v>0</v>
      </c>
      <c r="BG478" s="178">
        <f>IF(N478="zákl. přenesená",J478,0)</f>
        <v>0</v>
      </c>
      <c r="BH478" s="178">
        <f>IF(N478="sníž. přenesená",J478,0)</f>
        <v>0</v>
      </c>
      <c r="BI478" s="178">
        <f>IF(N478="nulová",J478,0)</f>
        <v>0</v>
      </c>
      <c r="BJ478" s="18" t="s">
        <v>32</v>
      </c>
      <c r="BK478" s="178">
        <f>ROUND(I478*H478,2)</f>
        <v>0</v>
      </c>
      <c r="BL478" s="18" t="s">
        <v>133</v>
      </c>
      <c r="BM478" s="177" t="s">
        <v>650</v>
      </c>
    </row>
    <row r="479" spans="2:51" s="13" customFormat="1" ht="12">
      <c r="B479" s="179"/>
      <c r="D479" s="180" t="s">
        <v>240</v>
      </c>
      <c r="E479" s="181" t="s">
        <v>1</v>
      </c>
      <c r="F479" s="182" t="s">
        <v>651</v>
      </c>
      <c r="H479" s="183">
        <v>1.377</v>
      </c>
      <c r="I479" s="184"/>
      <c r="L479" s="179"/>
      <c r="M479" s="185"/>
      <c r="N479" s="186"/>
      <c r="O479" s="186"/>
      <c r="P479" s="186"/>
      <c r="Q479" s="186"/>
      <c r="R479" s="186"/>
      <c r="S479" s="186"/>
      <c r="T479" s="187"/>
      <c r="AT479" s="181" t="s">
        <v>240</v>
      </c>
      <c r="AU479" s="181" t="s">
        <v>86</v>
      </c>
      <c r="AV479" s="13" t="s">
        <v>86</v>
      </c>
      <c r="AW479" s="13" t="s">
        <v>31</v>
      </c>
      <c r="AX479" s="13" t="s">
        <v>32</v>
      </c>
      <c r="AY479" s="181" t="s">
        <v>232</v>
      </c>
    </row>
    <row r="480" spans="1:65" s="2" customFormat="1" ht="16.5" customHeight="1">
      <c r="A480" s="33"/>
      <c r="B480" s="132"/>
      <c r="C480" s="166" t="s">
        <v>652</v>
      </c>
      <c r="D480" s="166" t="s">
        <v>234</v>
      </c>
      <c r="E480" s="167" t="s">
        <v>453</v>
      </c>
      <c r="F480" s="168" t="s">
        <v>454</v>
      </c>
      <c r="G480" s="169" t="s">
        <v>455</v>
      </c>
      <c r="H480" s="170">
        <v>6.884</v>
      </c>
      <c r="I480" s="171"/>
      <c r="J480" s="172">
        <f>ROUND(I480*H480,2)</f>
        <v>0</v>
      </c>
      <c r="K480" s="168" t="s">
        <v>238</v>
      </c>
      <c r="L480" s="34"/>
      <c r="M480" s="173" t="s">
        <v>1</v>
      </c>
      <c r="N480" s="174" t="s">
        <v>42</v>
      </c>
      <c r="O480" s="59"/>
      <c r="P480" s="175">
        <f>O480*H480</f>
        <v>0</v>
      </c>
      <c r="Q480" s="175">
        <v>0</v>
      </c>
      <c r="R480" s="175">
        <f>Q480*H480</f>
        <v>0</v>
      </c>
      <c r="S480" s="175">
        <v>0</v>
      </c>
      <c r="T480" s="176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77" t="s">
        <v>133</v>
      </c>
      <c r="AT480" s="177" t="s">
        <v>234</v>
      </c>
      <c r="AU480" s="177" t="s">
        <v>86</v>
      </c>
      <c r="AY480" s="18" t="s">
        <v>232</v>
      </c>
      <c r="BE480" s="178">
        <f>IF(N480="základní",J480,0)</f>
        <v>0</v>
      </c>
      <c r="BF480" s="178">
        <f>IF(N480="snížená",J480,0)</f>
        <v>0</v>
      </c>
      <c r="BG480" s="178">
        <f>IF(N480="zákl. přenesená",J480,0)</f>
        <v>0</v>
      </c>
      <c r="BH480" s="178">
        <f>IF(N480="sníž. přenesená",J480,0)</f>
        <v>0</v>
      </c>
      <c r="BI480" s="178">
        <f>IF(N480="nulová",J480,0)</f>
        <v>0</v>
      </c>
      <c r="BJ480" s="18" t="s">
        <v>32</v>
      </c>
      <c r="BK480" s="178">
        <f>ROUND(I480*H480,2)</f>
        <v>0</v>
      </c>
      <c r="BL480" s="18" t="s">
        <v>133</v>
      </c>
      <c r="BM480" s="177" t="s">
        <v>653</v>
      </c>
    </row>
    <row r="481" spans="2:51" s="13" customFormat="1" ht="12">
      <c r="B481" s="179"/>
      <c r="D481" s="180" t="s">
        <v>240</v>
      </c>
      <c r="E481" s="181" t="s">
        <v>1</v>
      </c>
      <c r="F481" s="182" t="s">
        <v>192</v>
      </c>
      <c r="H481" s="183">
        <v>6.884</v>
      </c>
      <c r="I481" s="184"/>
      <c r="L481" s="179"/>
      <c r="M481" s="185"/>
      <c r="N481" s="186"/>
      <c r="O481" s="186"/>
      <c r="P481" s="186"/>
      <c r="Q481" s="186"/>
      <c r="R481" s="186"/>
      <c r="S481" s="186"/>
      <c r="T481" s="187"/>
      <c r="AT481" s="181" t="s">
        <v>240</v>
      </c>
      <c r="AU481" s="181" t="s">
        <v>86</v>
      </c>
      <c r="AV481" s="13" t="s">
        <v>86</v>
      </c>
      <c r="AW481" s="13" t="s">
        <v>31</v>
      </c>
      <c r="AX481" s="13" t="s">
        <v>32</v>
      </c>
      <c r="AY481" s="181" t="s">
        <v>232</v>
      </c>
    </row>
    <row r="482" spans="1:65" s="2" customFormat="1" ht="16.5" customHeight="1">
      <c r="A482" s="33"/>
      <c r="B482" s="132"/>
      <c r="C482" s="166" t="s">
        <v>654</v>
      </c>
      <c r="D482" s="166" t="s">
        <v>234</v>
      </c>
      <c r="E482" s="167" t="s">
        <v>655</v>
      </c>
      <c r="F482" s="168" t="s">
        <v>656</v>
      </c>
      <c r="G482" s="169" t="s">
        <v>254</v>
      </c>
      <c r="H482" s="170">
        <v>24</v>
      </c>
      <c r="I482" s="171"/>
      <c r="J482" s="172">
        <f>ROUND(I482*H482,2)</f>
        <v>0</v>
      </c>
      <c r="K482" s="168" t="s">
        <v>238</v>
      </c>
      <c r="L482" s="34"/>
      <c r="M482" s="173" t="s">
        <v>1</v>
      </c>
      <c r="N482" s="174" t="s">
        <v>42</v>
      </c>
      <c r="O482" s="59"/>
      <c r="P482" s="175">
        <f>O482*H482</f>
        <v>0</v>
      </c>
      <c r="Q482" s="175">
        <v>0.00227</v>
      </c>
      <c r="R482" s="175">
        <f>Q482*H482</f>
        <v>0.05448</v>
      </c>
      <c r="S482" s="175">
        <v>0</v>
      </c>
      <c r="T482" s="176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77" t="s">
        <v>133</v>
      </c>
      <c r="AT482" s="177" t="s">
        <v>234</v>
      </c>
      <c r="AU482" s="177" t="s">
        <v>86</v>
      </c>
      <c r="AY482" s="18" t="s">
        <v>232</v>
      </c>
      <c r="BE482" s="178">
        <f>IF(N482="základní",J482,0)</f>
        <v>0</v>
      </c>
      <c r="BF482" s="178">
        <f>IF(N482="snížená",J482,0)</f>
        <v>0</v>
      </c>
      <c r="BG482" s="178">
        <f>IF(N482="zákl. přenesená",J482,0)</f>
        <v>0</v>
      </c>
      <c r="BH482" s="178">
        <f>IF(N482="sníž. přenesená",J482,0)</f>
        <v>0</v>
      </c>
      <c r="BI482" s="178">
        <f>IF(N482="nulová",J482,0)</f>
        <v>0</v>
      </c>
      <c r="BJ482" s="18" t="s">
        <v>32</v>
      </c>
      <c r="BK482" s="178">
        <f>ROUND(I482*H482,2)</f>
        <v>0</v>
      </c>
      <c r="BL482" s="18" t="s">
        <v>133</v>
      </c>
      <c r="BM482" s="177" t="s">
        <v>657</v>
      </c>
    </row>
    <row r="483" spans="2:51" s="15" customFormat="1" ht="12">
      <c r="B483" s="196"/>
      <c r="D483" s="180" t="s">
        <v>240</v>
      </c>
      <c r="E483" s="197" t="s">
        <v>1</v>
      </c>
      <c r="F483" s="198" t="s">
        <v>636</v>
      </c>
      <c r="H483" s="197" t="s">
        <v>1</v>
      </c>
      <c r="I483" s="199"/>
      <c r="L483" s="196"/>
      <c r="M483" s="200"/>
      <c r="N483" s="201"/>
      <c r="O483" s="201"/>
      <c r="P483" s="201"/>
      <c r="Q483" s="201"/>
      <c r="R483" s="201"/>
      <c r="S483" s="201"/>
      <c r="T483" s="202"/>
      <c r="AT483" s="197" t="s">
        <v>240</v>
      </c>
      <c r="AU483" s="197" t="s">
        <v>86</v>
      </c>
      <c r="AV483" s="15" t="s">
        <v>32</v>
      </c>
      <c r="AW483" s="15" t="s">
        <v>31</v>
      </c>
      <c r="AX483" s="15" t="s">
        <v>77</v>
      </c>
      <c r="AY483" s="197" t="s">
        <v>232</v>
      </c>
    </row>
    <row r="484" spans="2:51" s="13" customFormat="1" ht="12">
      <c r="B484" s="179"/>
      <c r="D484" s="180" t="s">
        <v>240</v>
      </c>
      <c r="E484" s="181" t="s">
        <v>1</v>
      </c>
      <c r="F484" s="182" t="s">
        <v>658</v>
      </c>
      <c r="H484" s="183">
        <v>24</v>
      </c>
      <c r="I484" s="184"/>
      <c r="L484" s="179"/>
      <c r="M484" s="185"/>
      <c r="N484" s="186"/>
      <c r="O484" s="186"/>
      <c r="P484" s="186"/>
      <c r="Q484" s="186"/>
      <c r="R484" s="186"/>
      <c r="S484" s="186"/>
      <c r="T484" s="187"/>
      <c r="AT484" s="181" t="s">
        <v>240</v>
      </c>
      <c r="AU484" s="181" t="s">
        <v>86</v>
      </c>
      <c r="AV484" s="13" t="s">
        <v>86</v>
      </c>
      <c r="AW484" s="13" t="s">
        <v>31</v>
      </c>
      <c r="AX484" s="13" t="s">
        <v>32</v>
      </c>
      <c r="AY484" s="181" t="s">
        <v>232</v>
      </c>
    </row>
    <row r="485" spans="1:65" s="2" customFormat="1" ht="16.5" customHeight="1">
      <c r="A485" s="33"/>
      <c r="B485" s="132"/>
      <c r="C485" s="166" t="s">
        <v>659</v>
      </c>
      <c r="D485" s="166" t="s">
        <v>234</v>
      </c>
      <c r="E485" s="167" t="s">
        <v>660</v>
      </c>
      <c r="F485" s="168" t="s">
        <v>661</v>
      </c>
      <c r="G485" s="169" t="s">
        <v>254</v>
      </c>
      <c r="H485" s="170">
        <v>24</v>
      </c>
      <c r="I485" s="171"/>
      <c r="J485" s="172">
        <f>ROUND(I485*H485,2)</f>
        <v>0</v>
      </c>
      <c r="K485" s="168" t="s">
        <v>238</v>
      </c>
      <c r="L485" s="34"/>
      <c r="M485" s="173" t="s">
        <v>1</v>
      </c>
      <c r="N485" s="174" t="s">
        <v>42</v>
      </c>
      <c r="O485" s="59"/>
      <c r="P485" s="175">
        <f>O485*H485</f>
        <v>0</v>
      </c>
      <c r="Q485" s="175">
        <v>0</v>
      </c>
      <c r="R485" s="175">
        <f>Q485*H485</f>
        <v>0</v>
      </c>
      <c r="S485" s="175">
        <v>0</v>
      </c>
      <c r="T485" s="176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77" t="s">
        <v>133</v>
      </c>
      <c r="AT485" s="177" t="s">
        <v>234</v>
      </c>
      <c r="AU485" s="177" t="s">
        <v>86</v>
      </c>
      <c r="AY485" s="18" t="s">
        <v>232</v>
      </c>
      <c r="BE485" s="178">
        <f>IF(N485="základní",J485,0)</f>
        <v>0</v>
      </c>
      <c r="BF485" s="178">
        <f>IF(N485="snížená",J485,0)</f>
        <v>0</v>
      </c>
      <c r="BG485" s="178">
        <f>IF(N485="zákl. přenesená",J485,0)</f>
        <v>0</v>
      </c>
      <c r="BH485" s="178">
        <f>IF(N485="sníž. přenesená",J485,0)</f>
        <v>0</v>
      </c>
      <c r="BI485" s="178">
        <f>IF(N485="nulová",J485,0)</f>
        <v>0</v>
      </c>
      <c r="BJ485" s="18" t="s">
        <v>32</v>
      </c>
      <c r="BK485" s="178">
        <f>ROUND(I485*H485,2)</f>
        <v>0</v>
      </c>
      <c r="BL485" s="18" t="s">
        <v>133</v>
      </c>
      <c r="BM485" s="177" t="s">
        <v>662</v>
      </c>
    </row>
    <row r="486" spans="1:65" s="2" customFormat="1" ht="21.75" customHeight="1">
      <c r="A486" s="33"/>
      <c r="B486" s="132"/>
      <c r="C486" s="166" t="s">
        <v>663</v>
      </c>
      <c r="D486" s="166" t="s">
        <v>234</v>
      </c>
      <c r="E486" s="167" t="s">
        <v>664</v>
      </c>
      <c r="F486" s="168" t="s">
        <v>665</v>
      </c>
      <c r="G486" s="169" t="s">
        <v>455</v>
      </c>
      <c r="H486" s="170">
        <v>6.884</v>
      </c>
      <c r="I486" s="171"/>
      <c r="J486" s="172">
        <f>ROUND(I486*H486,2)</f>
        <v>0</v>
      </c>
      <c r="K486" s="168" t="s">
        <v>238</v>
      </c>
      <c r="L486" s="34"/>
      <c r="M486" s="173" t="s">
        <v>1</v>
      </c>
      <c r="N486" s="174" t="s">
        <v>42</v>
      </c>
      <c r="O486" s="59"/>
      <c r="P486" s="175">
        <f>O486*H486</f>
        <v>0</v>
      </c>
      <c r="Q486" s="175">
        <v>0.00048</v>
      </c>
      <c r="R486" s="175">
        <f>Q486*H486</f>
        <v>0.0033043200000000003</v>
      </c>
      <c r="S486" s="175">
        <v>0</v>
      </c>
      <c r="T486" s="176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77" t="s">
        <v>133</v>
      </c>
      <c r="AT486" s="177" t="s">
        <v>234</v>
      </c>
      <c r="AU486" s="177" t="s">
        <v>86</v>
      </c>
      <c r="AY486" s="18" t="s">
        <v>232</v>
      </c>
      <c r="BE486" s="178">
        <f>IF(N486="základní",J486,0)</f>
        <v>0</v>
      </c>
      <c r="BF486" s="178">
        <f>IF(N486="snížená",J486,0)</f>
        <v>0</v>
      </c>
      <c r="BG486" s="178">
        <f>IF(N486="zákl. přenesená",J486,0)</f>
        <v>0</v>
      </c>
      <c r="BH486" s="178">
        <f>IF(N486="sníž. přenesená",J486,0)</f>
        <v>0</v>
      </c>
      <c r="BI486" s="178">
        <f>IF(N486="nulová",J486,0)</f>
        <v>0</v>
      </c>
      <c r="BJ486" s="18" t="s">
        <v>32</v>
      </c>
      <c r="BK486" s="178">
        <f>ROUND(I486*H486,2)</f>
        <v>0</v>
      </c>
      <c r="BL486" s="18" t="s">
        <v>133</v>
      </c>
      <c r="BM486" s="177" t="s">
        <v>666</v>
      </c>
    </row>
    <row r="487" spans="2:51" s="13" customFormat="1" ht="12">
      <c r="B487" s="179"/>
      <c r="D487" s="180" t="s">
        <v>240</v>
      </c>
      <c r="E487" s="181" t="s">
        <v>1</v>
      </c>
      <c r="F487" s="182" t="s">
        <v>192</v>
      </c>
      <c r="H487" s="183">
        <v>6.884</v>
      </c>
      <c r="I487" s="184"/>
      <c r="L487" s="179"/>
      <c r="M487" s="185"/>
      <c r="N487" s="186"/>
      <c r="O487" s="186"/>
      <c r="P487" s="186"/>
      <c r="Q487" s="186"/>
      <c r="R487" s="186"/>
      <c r="S487" s="186"/>
      <c r="T487" s="187"/>
      <c r="AT487" s="181" t="s">
        <v>240</v>
      </c>
      <c r="AU487" s="181" t="s">
        <v>86</v>
      </c>
      <c r="AV487" s="13" t="s">
        <v>86</v>
      </c>
      <c r="AW487" s="13" t="s">
        <v>31</v>
      </c>
      <c r="AX487" s="13" t="s">
        <v>32</v>
      </c>
      <c r="AY487" s="181" t="s">
        <v>232</v>
      </c>
    </row>
    <row r="488" spans="1:65" s="2" customFormat="1" ht="21.75" customHeight="1">
      <c r="A488" s="33"/>
      <c r="B488" s="132"/>
      <c r="C488" s="166" t="s">
        <v>667</v>
      </c>
      <c r="D488" s="166" t="s">
        <v>234</v>
      </c>
      <c r="E488" s="167" t="s">
        <v>668</v>
      </c>
      <c r="F488" s="168" t="s">
        <v>669</v>
      </c>
      <c r="G488" s="169" t="s">
        <v>455</v>
      </c>
      <c r="H488" s="170">
        <v>6.884</v>
      </c>
      <c r="I488" s="171"/>
      <c r="J488" s="172">
        <f>ROUND(I488*H488,2)</f>
        <v>0</v>
      </c>
      <c r="K488" s="168" t="s">
        <v>238</v>
      </c>
      <c r="L488" s="34"/>
      <c r="M488" s="173" t="s">
        <v>1</v>
      </c>
      <c r="N488" s="174" t="s">
        <v>42</v>
      </c>
      <c r="O488" s="59"/>
      <c r="P488" s="175">
        <f>O488*H488</f>
        <v>0</v>
      </c>
      <c r="Q488" s="175">
        <v>0</v>
      </c>
      <c r="R488" s="175">
        <f>Q488*H488</f>
        <v>0</v>
      </c>
      <c r="S488" s="175">
        <v>0</v>
      </c>
      <c r="T488" s="176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77" t="s">
        <v>133</v>
      </c>
      <c r="AT488" s="177" t="s">
        <v>234</v>
      </c>
      <c r="AU488" s="177" t="s">
        <v>86</v>
      </c>
      <c r="AY488" s="18" t="s">
        <v>232</v>
      </c>
      <c r="BE488" s="178">
        <f>IF(N488="základní",J488,0)</f>
        <v>0</v>
      </c>
      <c r="BF488" s="178">
        <f>IF(N488="snížená",J488,0)</f>
        <v>0</v>
      </c>
      <c r="BG488" s="178">
        <f>IF(N488="zákl. přenesená",J488,0)</f>
        <v>0</v>
      </c>
      <c r="BH488" s="178">
        <f>IF(N488="sníž. přenesená",J488,0)</f>
        <v>0</v>
      </c>
      <c r="BI488" s="178">
        <f>IF(N488="nulová",J488,0)</f>
        <v>0</v>
      </c>
      <c r="BJ488" s="18" t="s">
        <v>32</v>
      </c>
      <c r="BK488" s="178">
        <f>ROUND(I488*H488,2)</f>
        <v>0</v>
      </c>
      <c r="BL488" s="18" t="s">
        <v>133</v>
      </c>
      <c r="BM488" s="177" t="s">
        <v>670</v>
      </c>
    </row>
    <row r="489" spans="1:65" s="2" customFormat="1" ht="21.75" customHeight="1">
      <c r="A489" s="33"/>
      <c r="B489" s="132"/>
      <c r="C489" s="166" t="s">
        <v>671</v>
      </c>
      <c r="D489" s="166" t="s">
        <v>234</v>
      </c>
      <c r="E489" s="167" t="s">
        <v>672</v>
      </c>
      <c r="F489" s="168" t="s">
        <v>673</v>
      </c>
      <c r="G489" s="169" t="s">
        <v>455</v>
      </c>
      <c r="H489" s="170">
        <v>210.966</v>
      </c>
      <c r="I489" s="171"/>
      <c r="J489" s="172">
        <f>ROUND(I489*H489,2)</f>
        <v>0</v>
      </c>
      <c r="K489" s="168" t="s">
        <v>238</v>
      </c>
      <c r="L489" s="34"/>
      <c r="M489" s="173" t="s">
        <v>1</v>
      </c>
      <c r="N489" s="174" t="s">
        <v>42</v>
      </c>
      <c r="O489" s="59"/>
      <c r="P489" s="175">
        <f>O489*H489</f>
        <v>0</v>
      </c>
      <c r="Q489" s="175">
        <v>0</v>
      </c>
      <c r="R489" s="175">
        <f>Q489*H489</f>
        <v>0</v>
      </c>
      <c r="S489" s="175">
        <v>0</v>
      </c>
      <c r="T489" s="176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77" t="s">
        <v>133</v>
      </c>
      <c r="AT489" s="177" t="s">
        <v>234</v>
      </c>
      <c r="AU489" s="177" t="s">
        <v>86</v>
      </c>
      <c r="AY489" s="18" t="s">
        <v>232</v>
      </c>
      <c r="BE489" s="178">
        <f>IF(N489="základní",J489,0)</f>
        <v>0</v>
      </c>
      <c r="BF489" s="178">
        <f>IF(N489="snížená",J489,0)</f>
        <v>0</v>
      </c>
      <c r="BG489" s="178">
        <f>IF(N489="zákl. přenesená",J489,0)</f>
        <v>0</v>
      </c>
      <c r="BH489" s="178">
        <f>IF(N489="sníž. přenesená",J489,0)</f>
        <v>0</v>
      </c>
      <c r="BI489" s="178">
        <f>IF(N489="nulová",J489,0)</f>
        <v>0</v>
      </c>
      <c r="BJ489" s="18" t="s">
        <v>32</v>
      </c>
      <c r="BK489" s="178">
        <f>ROUND(I489*H489,2)</f>
        <v>0</v>
      </c>
      <c r="BL489" s="18" t="s">
        <v>133</v>
      </c>
      <c r="BM489" s="177" t="s">
        <v>674</v>
      </c>
    </row>
    <row r="490" spans="2:51" s="15" customFormat="1" ht="12">
      <c r="B490" s="196"/>
      <c r="D490" s="180" t="s">
        <v>240</v>
      </c>
      <c r="E490" s="197" t="s">
        <v>1</v>
      </c>
      <c r="F490" s="198" t="s">
        <v>675</v>
      </c>
      <c r="H490" s="197" t="s">
        <v>1</v>
      </c>
      <c r="I490" s="199"/>
      <c r="L490" s="196"/>
      <c r="M490" s="200"/>
      <c r="N490" s="201"/>
      <c r="O490" s="201"/>
      <c r="P490" s="201"/>
      <c r="Q490" s="201"/>
      <c r="R490" s="201"/>
      <c r="S490" s="201"/>
      <c r="T490" s="202"/>
      <c r="AT490" s="197" t="s">
        <v>240</v>
      </c>
      <c r="AU490" s="197" t="s">
        <v>86</v>
      </c>
      <c r="AV490" s="15" t="s">
        <v>32</v>
      </c>
      <c r="AW490" s="15" t="s">
        <v>31</v>
      </c>
      <c r="AX490" s="15" t="s">
        <v>77</v>
      </c>
      <c r="AY490" s="197" t="s">
        <v>232</v>
      </c>
    </row>
    <row r="491" spans="2:51" s="13" customFormat="1" ht="12">
      <c r="B491" s="179"/>
      <c r="D491" s="180" t="s">
        <v>240</v>
      </c>
      <c r="E491" s="181" t="s">
        <v>1</v>
      </c>
      <c r="F491" s="182" t="s">
        <v>676</v>
      </c>
      <c r="H491" s="183">
        <v>0.658</v>
      </c>
      <c r="I491" s="184"/>
      <c r="L491" s="179"/>
      <c r="M491" s="185"/>
      <c r="N491" s="186"/>
      <c r="O491" s="186"/>
      <c r="P491" s="186"/>
      <c r="Q491" s="186"/>
      <c r="R491" s="186"/>
      <c r="S491" s="186"/>
      <c r="T491" s="187"/>
      <c r="AT491" s="181" t="s">
        <v>240</v>
      </c>
      <c r="AU491" s="181" t="s">
        <v>86</v>
      </c>
      <c r="AV491" s="13" t="s">
        <v>86</v>
      </c>
      <c r="AW491" s="13" t="s">
        <v>31</v>
      </c>
      <c r="AX491" s="13" t="s">
        <v>77</v>
      </c>
      <c r="AY491" s="181" t="s">
        <v>232</v>
      </c>
    </row>
    <row r="492" spans="2:51" s="16" customFormat="1" ht="12">
      <c r="B492" s="203"/>
      <c r="D492" s="180" t="s">
        <v>240</v>
      </c>
      <c r="E492" s="204" t="s">
        <v>1</v>
      </c>
      <c r="F492" s="205" t="s">
        <v>260</v>
      </c>
      <c r="H492" s="206">
        <v>0.658</v>
      </c>
      <c r="I492" s="207"/>
      <c r="L492" s="203"/>
      <c r="M492" s="208"/>
      <c r="N492" s="209"/>
      <c r="O492" s="209"/>
      <c r="P492" s="209"/>
      <c r="Q492" s="209"/>
      <c r="R492" s="209"/>
      <c r="S492" s="209"/>
      <c r="T492" s="210"/>
      <c r="AT492" s="204" t="s">
        <v>240</v>
      </c>
      <c r="AU492" s="204" t="s">
        <v>86</v>
      </c>
      <c r="AV492" s="16" t="s">
        <v>247</v>
      </c>
      <c r="AW492" s="16" t="s">
        <v>31</v>
      </c>
      <c r="AX492" s="16" t="s">
        <v>77</v>
      </c>
      <c r="AY492" s="204" t="s">
        <v>232</v>
      </c>
    </row>
    <row r="493" spans="2:51" s="15" customFormat="1" ht="12">
      <c r="B493" s="196"/>
      <c r="D493" s="180" t="s">
        <v>240</v>
      </c>
      <c r="E493" s="197" t="s">
        <v>1</v>
      </c>
      <c r="F493" s="198" t="s">
        <v>677</v>
      </c>
      <c r="H493" s="197" t="s">
        <v>1</v>
      </c>
      <c r="I493" s="199"/>
      <c r="L493" s="196"/>
      <c r="M493" s="200"/>
      <c r="N493" s="201"/>
      <c r="O493" s="201"/>
      <c r="P493" s="201"/>
      <c r="Q493" s="201"/>
      <c r="R493" s="201"/>
      <c r="S493" s="201"/>
      <c r="T493" s="202"/>
      <c r="AT493" s="197" t="s">
        <v>240</v>
      </c>
      <c r="AU493" s="197" t="s">
        <v>86</v>
      </c>
      <c r="AV493" s="15" t="s">
        <v>32</v>
      </c>
      <c r="AW493" s="15" t="s">
        <v>31</v>
      </c>
      <c r="AX493" s="15" t="s">
        <v>77</v>
      </c>
      <c r="AY493" s="197" t="s">
        <v>232</v>
      </c>
    </row>
    <row r="494" spans="2:51" s="13" customFormat="1" ht="12">
      <c r="B494" s="179"/>
      <c r="D494" s="180" t="s">
        <v>240</v>
      </c>
      <c r="E494" s="181" t="s">
        <v>1</v>
      </c>
      <c r="F494" s="182" t="s">
        <v>678</v>
      </c>
      <c r="H494" s="183">
        <v>39.433</v>
      </c>
      <c r="I494" s="184"/>
      <c r="L494" s="179"/>
      <c r="M494" s="185"/>
      <c r="N494" s="186"/>
      <c r="O494" s="186"/>
      <c r="P494" s="186"/>
      <c r="Q494" s="186"/>
      <c r="R494" s="186"/>
      <c r="S494" s="186"/>
      <c r="T494" s="187"/>
      <c r="AT494" s="181" t="s">
        <v>240</v>
      </c>
      <c r="AU494" s="181" t="s">
        <v>86</v>
      </c>
      <c r="AV494" s="13" t="s">
        <v>86</v>
      </c>
      <c r="AW494" s="13" t="s">
        <v>31</v>
      </c>
      <c r="AX494" s="13" t="s">
        <v>77</v>
      </c>
      <c r="AY494" s="181" t="s">
        <v>232</v>
      </c>
    </row>
    <row r="495" spans="2:51" s="15" customFormat="1" ht="12">
      <c r="B495" s="196"/>
      <c r="D495" s="180" t="s">
        <v>240</v>
      </c>
      <c r="E495" s="197" t="s">
        <v>1</v>
      </c>
      <c r="F495" s="198" t="s">
        <v>679</v>
      </c>
      <c r="H495" s="197" t="s">
        <v>1</v>
      </c>
      <c r="I495" s="199"/>
      <c r="L495" s="196"/>
      <c r="M495" s="200"/>
      <c r="N495" s="201"/>
      <c r="O495" s="201"/>
      <c r="P495" s="201"/>
      <c r="Q495" s="201"/>
      <c r="R495" s="201"/>
      <c r="S495" s="201"/>
      <c r="T495" s="202"/>
      <c r="AT495" s="197" t="s">
        <v>240</v>
      </c>
      <c r="AU495" s="197" t="s">
        <v>86</v>
      </c>
      <c r="AV495" s="15" t="s">
        <v>32</v>
      </c>
      <c r="AW495" s="15" t="s">
        <v>31</v>
      </c>
      <c r="AX495" s="15" t="s">
        <v>77</v>
      </c>
      <c r="AY495" s="197" t="s">
        <v>232</v>
      </c>
    </row>
    <row r="496" spans="2:51" s="13" customFormat="1" ht="12">
      <c r="B496" s="179"/>
      <c r="D496" s="180" t="s">
        <v>240</v>
      </c>
      <c r="E496" s="181" t="s">
        <v>1</v>
      </c>
      <c r="F496" s="182" t="s">
        <v>680</v>
      </c>
      <c r="H496" s="183">
        <v>170.875</v>
      </c>
      <c r="I496" s="184"/>
      <c r="L496" s="179"/>
      <c r="M496" s="185"/>
      <c r="N496" s="186"/>
      <c r="O496" s="186"/>
      <c r="P496" s="186"/>
      <c r="Q496" s="186"/>
      <c r="R496" s="186"/>
      <c r="S496" s="186"/>
      <c r="T496" s="187"/>
      <c r="AT496" s="181" t="s">
        <v>240</v>
      </c>
      <c r="AU496" s="181" t="s">
        <v>86</v>
      </c>
      <c r="AV496" s="13" t="s">
        <v>86</v>
      </c>
      <c r="AW496" s="13" t="s">
        <v>31</v>
      </c>
      <c r="AX496" s="13" t="s">
        <v>77</v>
      </c>
      <c r="AY496" s="181" t="s">
        <v>232</v>
      </c>
    </row>
    <row r="497" spans="2:51" s="16" customFormat="1" ht="12">
      <c r="B497" s="203"/>
      <c r="D497" s="180" t="s">
        <v>240</v>
      </c>
      <c r="E497" s="204" t="s">
        <v>1</v>
      </c>
      <c r="F497" s="205" t="s">
        <v>260</v>
      </c>
      <c r="H497" s="206">
        <v>210.308</v>
      </c>
      <c r="I497" s="207"/>
      <c r="L497" s="203"/>
      <c r="M497" s="208"/>
      <c r="N497" s="209"/>
      <c r="O497" s="209"/>
      <c r="P497" s="209"/>
      <c r="Q497" s="209"/>
      <c r="R497" s="209"/>
      <c r="S497" s="209"/>
      <c r="T497" s="210"/>
      <c r="AT497" s="204" t="s">
        <v>240</v>
      </c>
      <c r="AU497" s="204" t="s">
        <v>86</v>
      </c>
      <c r="AV497" s="16" t="s">
        <v>247</v>
      </c>
      <c r="AW497" s="16" t="s">
        <v>31</v>
      </c>
      <c r="AX497" s="16" t="s">
        <v>77</v>
      </c>
      <c r="AY497" s="204" t="s">
        <v>232</v>
      </c>
    </row>
    <row r="498" spans="2:51" s="14" customFormat="1" ht="12">
      <c r="B498" s="188"/>
      <c r="D498" s="180" t="s">
        <v>240</v>
      </c>
      <c r="E498" s="189" t="s">
        <v>1</v>
      </c>
      <c r="F498" s="190" t="s">
        <v>242</v>
      </c>
      <c r="H498" s="191">
        <v>210.966</v>
      </c>
      <c r="I498" s="192"/>
      <c r="L498" s="188"/>
      <c r="M498" s="193"/>
      <c r="N498" s="194"/>
      <c r="O498" s="194"/>
      <c r="P498" s="194"/>
      <c r="Q498" s="194"/>
      <c r="R498" s="194"/>
      <c r="S498" s="194"/>
      <c r="T498" s="195"/>
      <c r="AT498" s="189" t="s">
        <v>240</v>
      </c>
      <c r="AU498" s="189" t="s">
        <v>86</v>
      </c>
      <c r="AV498" s="14" t="s">
        <v>133</v>
      </c>
      <c r="AW498" s="14" t="s">
        <v>31</v>
      </c>
      <c r="AX498" s="14" t="s">
        <v>32</v>
      </c>
      <c r="AY498" s="189" t="s">
        <v>232</v>
      </c>
    </row>
    <row r="499" spans="1:65" s="2" customFormat="1" ht="21.75" customHeight="1">
      <c r="A499" s="33"/>
      <c r="B499" s="132"/>
      <c r="C499" s="166" t="s">
        <v>681</v>
      </c>
      <c r="D499" s="166" t="s">
        <v>234</v>
      </c>
      <c r="E499" s="167" t="s">
        <v>682</v>
      </c>
      <c r="F499" s="168" t="s">
        <v>683</v>
      </c>
      <c r="G499" s="169" t="s">
        <v>455</v>
      </c>
      <c r="H499" s="170">
        <v>52.576</v>
      </c>
      <c r="I499" s="171"/>
      <c r="J499" s="172">
        <f>ROUND(I499*H499,2)</f>
        <v>0</v>
      </c>
      <c r="K499" s="168" t="s">
        <v>238</v>
      </c>
      <c r="L499" s="34"/>
      <c r="M499" s="173" t="s">
        <v>1</v>
      </c>
      <c r="N499" s="174" t="s">
        <v>42</v>
      </c>
      <c r="O499" s="59"/>
      <c r="P499" s="175">
        <f>O499*H499</f>
        <v>0</v>
      </c>
      <c r="Q499" s="175">
        <v>0</v>
      </c>
      <c r="R499" s="175">
        <f>Q499*H499</f>
        <v>0</v>
      </c>
      <c r="S499" s="175">
        <v>0</v>
      </c>
      <c r="T499" s="176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77" t="s">
        <v>133</v>
      </c>
      <c r="AT499" s="177" t="s">
        <v>234</v>
      </c>
      <c r="AU499" s="177" t="s">
        <v>86</v>
      </c>
      <c r="AY499" s="18" t="s">
        <v>232</v>
      </c>
      <c r="BE499" s="178">
        <f>IF(N499="základní",J499,0)</f>
        <v>0</v>
      </c>
      <c r="BF499" s="178">
        <f>IF(N499="snížená",J499,0)</f>
        <v>0</v>
      </c>
      <c r="BG499" s="178">
        <f>IF(N499="zákl. přenesená",J499,0)</f>
        <v>0</v>
      </c>
      <c r="BH499" s="178">
        <f>IF(N499="sníž. přenesená",J499,0)</f>
        <v>0</v>
      </c>
      <c r="BI499" s="178">
        <f>IF(N499="nulová",J499,0)</f>
        <v>0</v>
      </c>
      <c r="BJ499" s="18" t="s">
        <v>32</v>
      </c>
      <c r="BK499" s="178">
        <f>ROUND(I499*H499,2)</f>
        <v>0</v>
      </c>
      <c r="BL499" s="18" t="s">
        <v>133</v>
      </c>
      <c r="BM499" s="177" t="s">
        <v>684</v>
      </c>
    </row>
    <row r="500" spans="2:51" s="15" customFormat="1" ht="12">
      <c r="B500" s="196"/>
      <c r="D500" s="180" t="s">
        <v>240</v>
      </c>
      <c r="E500" s="197" t="s">
        <v>1</v>
      </c>
      <c r="F500" s="198" t="s">
        <v>685</v>
      </c>
      <c r="H500" s="197" t="s">
        <v>1</v>
      </c>
      <c r="I500" s="199"/>
      <c r="L500" s="196"/>
      <c r="M500" s="200"/>
      <c r="N500" s="201"/>
      <c r="O500" s="201"/>
      <c r="P500" s="201"/>
      <c r="Q500" s="201"/>
      <c r="R500" s="201"/>
      <c r="S500" s="201"/>
      <c r="T500" s="202"/>
      <c r="AT500" s="197" t="s">
        <v>240</v>
      </c>
      <c r="AU500" s="197" t="s">
        <v>86</v>
      </c>
      <c r="AV500" s="15" t="s">
        <v>32</v>
      </c>
      <c r="AW500" s="15" t="s">
        <v>31</v>
      </c>
      <c r="AX500" s="15" t="s">
        <v>77</v>
      </c>
      <c r="AY500" s="197" t="s">
        <v>232</v>
      </c>
    </row>
    <row r="501" spans="2:51" s="13" customFormat="1" ht="12">
      <c r="B501" s="179"/>
      <c r="D501" s="180" t="s">
        <v>240</v>
      </c>
      <c r="E501" s="181" t="s">
        <v>1</v>
      </c>
      <c r="F501" s="182" t="s">
        <v>686</v>
      </c>
      <c r="H501" s="183">
        <v>52.576</v>
      </c>
      <c r="I501" s="184"/>
      <c r="L501" s="179"/>
      <c r="M501" s="185"/>
      <c r="N501" s="186"/>
      <c r="O501" s="186"/>
      <c r="P501" s="186"/>
      <c r="Q501" s="186"/>
      <c r="R501" s="186"/>
      <c r="S501" s="186"/>
      <c r="T501" s="187"/>
      <c r="AT501" s="181" t="s">
        <v>240</v>
      </c>
      <c r="AU501" s="181" t="s">
        <v>86</v>
      </c>
      <c r="AV501" s="13" t="s">
        <v>86</v>
      </c>
      <c r="AW501" s="13" t="s">
        <v>31</v>
      </c>
      <c r="AX501" s="13" t="s">
        <v>77</v>
      </c>
      <c r="AY501" s="181" t="s">
        <v>232</v>
      </c>
    </row>
    <row r="502" spans="2:51" s="14" customFormat="1" ht="12">
      <c r="B502" s="188"/>
      <c r="D502" s="180" t="s">
        <v>240</v>
      </c>
      <c r="E502" s="189" t="s">
        <v>1</v>
      </c>
      <c r="F502" s="190" t="s">
        <v>242</v>
      </c>
      <c r="H502" s="191">
        <v>52.576</v>
      </c>
      <c r="I502" s="192"/>
      <c r="L502" s="188"/>
      <c r="M502" s="193"/>
      <c r="N502" s="194"/>
      <c r="O502" s="194"/>
      <c r="P502" s="194"/>
      <c r="Q502" s="194"/>
      <c r="R502" s="194"/>
      <c r="S502" s="194"/>
      <c r="T502" s="195"/>
      <c r="AT502" s="189" t="s">
        <v>240</v>
      </c>
      <c r="AU502" s="189" t="s">
        <v>86</v>
      </c>
      <c r="AV502" s="14" t="s">
        <v>133</v>
      </c>
      <c r="AW502" s="14" t="s">
        <v>31</v>
      </c>
      <c r="AX502" s="14" t="s">
        <v>32</v>
      </c>
      <c r="AY502" s="189" t="s">
        <v>232</v>
      </c>
    </row>
    <row r="503" spans="1:65" s="2" customFormat="1" ht="16.5" customHeight="1">
      <c r="A503" s="33"/>
      <c r="B503" s="132"/>
      <c r="C503" s="166" t="s">
        <v>687</v>
      </c>
      <c r="D503" s="166" t="s">
        <v>234</v>
      </c>
      <c r="E503" s="167" t="s">
        <v>688</v>
      </c>
      <c r="F503" s="168" t="s">
        <v>689</v>
      </c>
      <c r="G503" s="169" t="s">
        <v>455</v>
      </c>
      <c r="H503" s="170">
        <v>263.542</v>
      </c>
      <c r="I503" s="171"/>
      <c r="J503" s="172">
        <f>ROUND(I503*H503,2)</f>
        <v>0</v>
      </c>
      <c r="K503" s="168" t="s">
        <v>238</v>
      </c>
      <c r="L503" s="34"/>
      <c r="M503" s="173" t="s">
        <v>1</v>
      </c>
      <c r="N503" s="174" t="s">
        <v>42</v>
      </c>
      <c r="O503" s="59"/>
      <c r="P503" s="175">
        <f>O503*H503</f>
        <v>0</v>
      </c>
      <c r="Q503" s="175">
        <v>0</v>
      </c>
      <c r="R503" s="175">
        <f>Q503*H503</f>
        <v>0</v>
      </c>
      <c r="S503" s="175">
        <v>0</v>
      </c>
      <c r="T503" s="176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77" t="s">
        <v>133</v>
      </c>
      <c r="AT503" s="177" t="s">
        <v>234</v>
      </c>
      <c r="AU503" s="177" t="s">
        <v>86</v>
      </c>
      <c r="AY503" s="18" t="s">
        <v>232</v>
      </c>
      <c r="BE503" s="178">
        <f>IF(N503="základní",J503,0)</f>
        <v>0</v>
      </c>
      <c r="BF503" s="178">
        <f>IF(N503="snížená",J503,0)</f>
        <v>0</v>
      </c>
      <c r="BG503" s="178">
        <f>IF(N503="zákl. přenesená",J503,0)</f>
        <v>0</v>
      </c>
      <c r="BH503" s="178">
        <f>IF(N503="sníž. přenesená",J503,0)</f>
        <v>0</v>
      </c>
      <c r="BI503" s="178">
        <f>IF(N503="nulová",J503,0)</f>
        <v>0</v>
      </c>
      <c r="BJ503" s="18" t="s">
        <v>32</v>
      </c>
      <c r="BK503" s="178">
        <f>ROUND(I503*H503,2)</f>
        <v>0</v>
      </c>
      <c r="BL503" s="18" t="s">
        <v>133</v>
      </c>
      <c r="BM503" s="177" t="s">
        <v>690</v>
      </c>
    </row>
    <row r="504" spans="2:51" s="15" customFormat="1" ht="12">
      <c r="B504" s="196"/>
      <c r="D504" s="180" t="s">
        <v>240</v>
      </c>
      <c r="E504" s="197" t="s">
        <v>1</v>
      </c>
      <c r="F504" s="198" t="s">
        <v>675</v>
      </c>
      <c r="H504" s="197" t="s">
        <v>1</v>
      </c>
      <c r="I504" s="199"/>
      <c r="L504" s="196"/>
      <c r="M504" s="200"/>
      <c r="N504" s="201"/>
      <c r="O504" s="201"/>
      <c r="P504" s="201"/>
      <c r="Q504" s="201"/>
      <c r="R504" s="201"/>
      <c r="S504" s="201"/>
      <c r="T504" s="202"/>
      <c r="AT504" s="197" t="s">
        <v>240</v>
      </c>
      <c r="AU504" s="197" t="s">
        <v>86</v>
      </c>
      <c r="AV504" s="15" t="s">
        <v>32</v>
      </c>
      <c r="AW504" s="15" t="s">
        <v>31</v>
      </c>
      <c r="AX504" s="15" t="s">
        <v>77</v>
      </c>
      <c r="AY504" s="197" t="s">
        <v>232</v>
      </c>
    </row>
    <row r="505" spans="2:51" s="13" customFormat="1" ht="12">
      <c r="B505" s="179"/>
      <c r="D505" s="180" t="s">
        <v>240</v>
      </c>
      <c r="E505" s="181" t="s">
        <v>1</v>
      </c>
      <c r="F505" s="182" t="s">
        <v>676</v>
      </c>
      <c r="H505" s="183">
        <v>0.658</v>
      </c>
      <c r="I505" s="184"/>
      <c r="L505" s="179"/>
      <c r="M505" s="185"/>
      <c r="N505" s="186"/>
      <c r="O505" s="186"/>
      <c r="P505" s="186"/>
      <c r="Q505" s="186"/>
      <c r="R505" s="186"/>
      <c r="S505" s="186"/>
      <c r="T505" s="187"/>
      <c r="AT505" s="181" t="s">
        <v>240</v>
      </c>
      <c r="AU505" s="181" t="s">
        <v>86</v>
      </c>
      <c r="AV505" s="13" t="s">
        <v>86</v>
      </c>
      <c r="AW505" s="13" t="s">
        <v>31</v>
      </c>
      <c r="AX505" s="13" t="s">
        <v>77</v>
      </c>
      <c r="AY505" s="181" t="s">
        <v>232</v>
      </c>
    </row>
    <row r="506" spans="2:51" s="16" customFormat="1" ht="12">
      <c r="B506" s="203"/>
      <c r="D506" s="180" t="s">
        <v>240</v>
      </c>
      <c r="E506" s="204" t="s">
        <v>1</v>
      </c>
      <c r="F506" s="205" t="s">
        <v>260</v>
      </c>
      <c r="H506" s="206">
        <v>0.658</v>
      </c>
      <c r="I506" s="207"/>
      <c r="L506" s="203"/>
      <c r="M506" s="208"/>
      <c r="N506" s="209"/>
      <c r="O506" s="209"/>
      <c r="P506" s="209"/>
      <c r="Q506" s="209"/>
      <c r="R506" s="209"/>
      <c r="S506" s="209"/>
      <c r="T506" s="210"/>
      <c r="AT506" s="204" t="s">
        <v>240</v>
      </c>
      <c r="AU506" s="204" t="s">
        <v>86</v>
      </c>
      <c r="AV506" s="16" t="s">
        <v>247</v>
      </c>
      <c r="AW506" s="16" t="s">
        <v>31</v>
      </c>
      <c r="AX506" s="16" t="s">
        <v>77</v>
      </c>
      <c r="AY506" s="204" t="s">
        <v>232</v>
      </c>
    </row>
    <row r="507" spans="2:51" s="15" customFormat="1" ht="12">
      <c r="B507" s="196"/>
      <c r="D507" s="180" t="s">
        <v>240</v>
      </c>
      <c r="E507" s="197" t="s">
        <v>1</v>
      </c>
      <c r="F507" s="198" t="s">
        <v>677</v>
      </c>
      <c r="H507" s="197" t="s">
        <v>1</v>
      </c>
      <c r="I507" s="199"/>
      <c r="L507" s="196"/>
      <c r="M507" s="200"/>
      <c r="N507" s="201"/>
      <c r="O507" s="201"/>
      <c r="P507" s="201"/>
      <c r="Q507" s="201"/>
      <c r="R507" s="201"/>
      <c r="S507" s="201"/>
      <c r="T507" s="202"/>
      <c r="AT507" s="197" t="s">
        <v>240</v>
      </c>
      <c r="AU507" s="197" t="s">
        <v>86</v>
      </c>
      <c r="AV507" s="15" t="s">
        <v>32</v>
      </c>
      <c r="AW507" s="15" t="s">
        <v>31</v>
      </c>
      <c r="AX507" s="15" t="s">
        <v>77</v>
      </c>
      <c r="AY507" s="197" t="s">
        <v>232</v>
      </c>
    </row>
    <row r="508" spans="2:51" s="13" customFormat="1" ht="12">
      <c r="B508" s="179"/>
      <c r="D508" s="180" t="s">
        <v>240</v>
      </c>
      <c r="E508" s="181" t="s">
        <v>1</v>
      </c>
      <c r="F508" s="182" t="s">
        <v>678</v>
      </c>
      <c r="H508" s="183">
        <v>39.433</v>
      </c>
      <c r="I508" s="184"/>
      <c r="L508" s="179"/>
      <c r="M508" s="185"/>
      <c r="N508" s="186"/>
      <c r="O508" s="186"/>
      <c r="P508" s="186"/>
      <c r="Q508" s="186"/>
      <c r="R508" s="186"/>
      <c r="S508" s="186"/>
      <c r="T508" s="187"/>
      <c r="AT508" s="181" t="s">
        <v>240</v>
      </c>
      <c r="AU508" s="181" t="s">
        <v>86</v>
      </c>
      <c r="AV508" s="13" t="s">
        <v>86</v>
      </c>
      <c r="AW508" s="13" t="s">
        <v>31</v>
      </c>
      <c r="AX508" s="13" t="s">
        <v>77</v>
      </c>
      <c r="AY508" s="181" t="s">
        <v>232</v>
      </c>
    </row>
    <row r="509" spans="2:51" s="15" customFormat="1" ht="12">
      <c r="B509" s="196"/>
      <c r="D509" s="180" t="s">
        <v>240</v>
      </c>
      <c r="E509" s="197" t="s">
        <v>1</v>
      </c>
      <c r="F509" s="198" t="s">
        <v>679</v>
      </c>
      <c r="H509" s="197" t="s">
        <v>1</v>
      </c>
      <c r="I509" s="199"/>
      <c r="L509" s="196"/>
      <c r="M509" s="200"/>
      <c r="N509" s="201"/>
      <c r="O509" s="201"/>
      <c r="P509" s="201"/>
      <c r="Q509" s="201"/>
      <c r="R509" s="201"/>
      <c r="S509" s="201"/>
      <c r="T509" s="202"/>
      <c r="AT509" s="197" t="s">
        <v>240</v>
      </c>
      <c r="AU509" s="197" t="s">
        <v>86</v>
      </c>
      <c r="AV509" s="15" t="s">
        <v>32</v>
      </c>
      <c r="AW509" s="15" t="s">
        <v>31</v>
      </c>
      <c r="AX509" s="15" t="s">
        <v>77</v>
      </c>
      <c r="AY509" s="197" t="s">
        <v>232</v>
      </c>
    </row>
    <row r="510" spans="2:51" s="13" customFormat="1" ht="12">
      <c r="B510" s="179"/>
      <c r="D510" s="180" t="s">
        <v>240</v>
      </c>
      <c r="E510" s="181" t="s">
        <v>1</v>
      </c>
      <c r="F510" s="182" t="s">
        <v>680</v>
      </c>
      <c r="H510" s="183">
        <v>170.875</v>
      </c>
      <c r="I510" s="184"/>
      <c r="L510" s="179"/>
      <c r="M510" s="185"/>
      <c r="N510" s="186"/>
      <c r="O510" s="186"/>
      <c r="P510" s="186"/>
      <c r="Q510" s="186"/>
      <c r="R510" s="186"/>
      <c r="S510" s="186"/>
      <c r="T510" s="187"/>
      <c r="AT510" s="181" t="s">
        <v>240</v>
      </c>
      <c r="AU510" s="181" t="s">
        <v>86</v>
      </c>
      <c r="AV510" s="13" t="s">
        <v>86</v>
      </c>
      <c r="AW510" s="13" t="s">
        <v>31</v>
      </c>
      <c r="AX510" s="13" t="s">
        <v>77</v>
      </c>
      <c r="AY510" s="181" t="s">
        <v>232</v>
      </c>
    </row>
    <row r="511" spans="2:51" s="15" customFormat="1" ht="12">
      <c r="B511" s="196"/>
      <c r="D511" s="180" t="s">
        <v>240</v>
      </c>
      <c r="E511" s="197" t="s">
        <v>1</v>
      </c>
      <c r="F511" s="198" t="s">
        <v>685</v>
      </c>
      <c r="H511" s="197" t="s">
        <v>1</v>
      </c>
      <c r="I511" s="199"/>
      <c r="L511" s="196"/>
      <c r="M511" s="200"/>
      <c r="N511" s="201"/>
      <c r="O511" s="201"/>
      <c r="P511" s="201"/>
      <c r="Q511" s="201"/>
      <c r="R511" s="201"/>
      <c r="S511" s="201"/>
      <c r="T511" s="202"/>
      <c r="AT511" s="197" t="s">
        <v>240</v>
      </c>
      <c r="AU511" s="197" t="s">
        <v>86</v>
      </c>
      <c r="AV511" s="15" t="s">
        <v>32</v>
      </c>
      <c r="AW511" s="15" t="s">
        <v>31</v>
      </c>
      <c r="AX511" s="15" t="s">
        <v>77</v>
      </c>
      <c r="AY511" s="197" t="s">
        <v>232</v>
      </c>
    </row>
    <row r="512" spans="2:51" s="13" customFormat="1" ht="12">
      <c r="B512" s="179"/>
      <c r="D512" s="180" t="s">
        <v>240</v>
      </c>
      <c r="E512" s="181" t="s">
        <v>1</v>
      </c>
      <c r="F512" s="182" t="s">
        <v>686</v>
      </c>
      <c r="H512" s="183">
        <v>52.576</v>
      </c>
      <c r="I512" s="184"/>
      <c r="L512" s="179"/>
      <c r="M512" s="185"/>
      <c r="N512" s="186"/>
      <c r="O512" s="186"/>
      <c r="P512" s="186"/>
      <c r="Q512" s="186"/>
      <c r="R512" s="186"/>
      <c r="S512" s="186"/>
      <c r="T512" s="187"/>
      <c r="AT512" s="181" t="s">
        <v>240</v>
      </c>
      <c r="AU512" s="181" t="s">
        <v>86</v>
      </c>
      <c r="AV512" s="13" t="s">
        <v>86</v>
      </c>
      <c r="AW512" s="13" t="s">
        <v>31</v>
      </c>
      <c r="AX512" s="13" t="s">
        <v>77</v>
      </c>
      <c r="AY512" s="181" t="s">
        <v>232</v>
      </c>
    </row>
    <row r="513" spans="2:51" s="16" customFormat="1" ht="12">
      <c r="B513" s="203"/>
      <c r="D513" s="180" t="s">
        <v>240</v>
      </c>
      <c r="E513" s="204" t="s">
        <v>1</v>
      </c>
      <c r="F513" s="205" t="s">
        <v>260</v>
      </c>
      <c r="H513" s="206">
        <v>262.884</v>
      </c>
      <c r="I513" s="207"/>
      <c r="L513" s="203"/>
      <c r="M513" s="208"/>
      <c r="N513" s="209"/>
      <c r="O513" s="209"/>
      <c r="P513" s="209"/>
      <c r="Q513" s="209"/>
      <c r="R513" s="209"/>
      <c r="S513" s="209"/>
      <c r="T513" s="210"/>
      <c r="AT513" s="204" t="s">
        <v>240</v>
      </c>
      <c r="AU513" s="204" t="s">
        <v>86</v>
      </c>
      <c r="AV513" s="16" t="s">
        <v>247</v>
      </c>
      <c r="AW513" s="16" t="s">
        <v>31</v>
      </c>
      <c r="AX513" s="16" t="s">
        <v>77</v>
      </c>
      <c r="AY513" s="204" t="s">
        <v>232</v>
      </c>
    </row>
    <row r="514" spans="2:51" s="14" customFormat="1" ht="12">
      <c r="B514" s="188"/>
      <c r="D514" s="180" t="s">
        <v>240</v>
      </c>
      <c r="E514" s="189" t="s">
        <v>1</v>
      </c>
      <c r="F514" s="190" t="s">
        <v>242</v>
      </c>
      <c r="H514" s="191">
        <v>263.542</v>
      </c>
      <c r="I514" s="192"/>
      <c r="L514" s="188"/>
      <c r="M514" s="193"/>
      <c r="N514" s="194"/>
      <c r="O514" s="194"/>
      <c r="P514" s="194"/>
      <c r="Q514" s="194"/>
      <c r="R514" s="194"/>
      <c r="S514" s="194"/>
      <c r="T514" s="195"/>
      <c r="AT514" s="189" t="s">
        <v>240</v>
      </c>
      <c r="AU514" s="189" t="s">
        <v>86</v>
      </c>
      <c r="AV514" s="14" t="s">
        <v>133</v>
      </c>
      <c r="AW514" s="14" t="s">
        <v>31</v>
      </c>
      <c r="AX514" s="14" t="s">
        <v>32</v>
      </c>
      <c r="AY514" s="189" t="s">
        <v>232</v>
      </c>
    </row>
    <row r="515" spans="1:65" s="2" customFormat="1" ht="16.5" customHeight="1">
      <c r="A515" s="33"/>
      <c r="B515" s="132"/>
      <c r="C515" s="166" t="s">
        <v>691</v>
      </c>
      <c r="D515" s="166" t="s">
        <v>234</v>
      </c>
      <c r="E515" s="167" t="s">
        <v>692</v>
      </c>
      <c r="F515" s="168" t="s">
        <v>693</v>
      </c>
      <c r="G515" s="169" t="s">
        <v>455</v>
      </c>
      <c r="H515" s="170">
        <v>158.388</v>
      </c>
      <c r="I515" s="171"/>
      <c r="J515" s="172">
        <f>ROUND(I515*H515,2)</f>
        <v>0</v>
      </c>
      <c r="K515" s="168" t="s">
        <v>1</v>
      </c>
      <c r="L515" s="34"/>
      <c r="M515" s="173" t="s">
        <v>1</v>
      </c>
      <c r="N515" s="174" t="s">
        <v>42</v>
      </c>
      <c r="O515" s="59"/>
      <c r="P515" s="175">
        <f>O515*H515</f>
        <v>0</v>
      </c>
      <c r="Q515" s="175">
        <v>0</v>
      </c>
      <c r="R515" s="175">
        <f>Q515*H515</f>
        <v>0</v>
      </c>
      <c r="S515" s="175">
        <v>0</v>
      </c>
      <c r="T515" s="176">
        <f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77" t="s">
        <v>133</v>
      </c>
      <c r="AT515" s="177" t="s">
        <v>234</v>
      </c>
      <c r="AU515" s="177" t="s">
        <v>86</v>
      </c>
      <c r="AY515" s="18" t="s">
        <v>232</v>
      </c>
      <c r="BE515" s="178">
        <f>IF(N515="základní",J515,0)</f>
        <v>0</v>
      </c>
      <c r="BF515" s="178">
        <f>IF(N515="snížená",J515,0)</f>
        <v>0</v>
      </c>
      <c r="BG515" s="178">
        <f>IF(N515="zákl. přenesená",J515,0)</f>
        <v>0</v>
      </c>
      <c r="BH515" s="178">
        <f>IF(N515="sníž. přenesená",J515,0)</f>
        <v>0</v>
      </c>
      <c r="BI515" s="178">
        <f>IF(N515="nulová",J515,0)</f>
        <v>0</v>
      </c>
      <c r="BJ515" s="18" t="s">
        <v>32</v>
      </c>
      <c r="BK515" s="178">
        <f>ROUND(I515*H515,2)</f>
        <v>0</v>
      </c>
      <c r="BL515" s="18" t="s">
        <v>133</v>
      </c>
      <c r="BM515" s="177" t="s">
        <v>694</v>
      </c>
    </row>
    <row r="516" spans="2:51" s="13" customFormat="1" ht="12">
      <c r="B516" s="179"/>
      <c r="D516" s="180" t="s">
        <v>240</v>
      </c>
      <c r="E516" s="181" t="s">
        <v>1</v>
      </c>
      <c r="F516" s="182" t="s">
        <v>695</v>
      </c>
      <c r="H516" s="183">
        <v>0.658</v>
      </c>
      <c r="I516" s="184"/>
      <c r="L516" s="179"/>
      <c r="M516" s="185"/>
      <c r="N516" s="186"/>
      <c r="O516" s="186"/>
      <c r="P516" s="186"/>
      <c r="Q516" s="186"/>
      <c r="R516" s="186"/>
      <c r="S516" s="186"/>
      <c r="T516" s="187"/>
      <c r="AT516" s="181" t="s">
        <v>240</v>
      </c>
      <c r="AU516" s="181" t="s">
        <v>86</v>
      </c>
      <c r="AV516" s="13" t="s">
        <v>86</v>
      </c>
      <c r="AW516" s="13" t="s">
        <v>31</v>
      </c>
      <c r="AX516" s="13" t="s">
        <v>77</v>
      </c>
      <c r="AY516" s="181" t="s">
        <v>232</v>
      </c>
    </row>
    <row r="517" spans="2:51" s="13" customFormat="1" ht="12">
      <c r="B517" s="179"/>
      <c r="D517" s="180" t="s">
        <v>240</v>
      </c>
      <c r="E517" s="181" t="s">
        <v>1</v>
      </c>
      <c r="F517" s="182" t="s">
        <v>696</v>
      </c>
      <c r="H517" s="183">
        <v>157.73</v>
      </c>
      <c r="I517" s="184"/>
      <c r="L517" s="179"/>
      <c r="M517" s="185"/>
      <c r="N517" s="186"/>
      <c r="O517" s="186"/>
      <c r="P517" s="186"/>
      <c r="Q517" s="186"/>
      <c r="R517" s="186"/>
      <c r="S517" s="186"/>
      <c r="T517" s="187"/>
      <c r="AT517" s="181" t="s">
        <v>240</v>
      </c>
      <c r="AU517" s="181" t="s">
        <v>86</v>
      </c>
      <c r="AV517" s="13" t="s">
        <v>86</v>
      </c>
      <c r="AW517" s="13" t="s">
        <v>31</v>
      </c>
      <c r="AX517" s="13" t="s">
        <v>77</v>
      </c>
      <c r="AY517" s="181" t="s">
        <v>232</v>
      </c>
    </row>
    <row r="518" spans="2:51" s="14" customFormat="1" ht="12">
      <c r="B518" s="188"/>
      <c r="D518" s="180" t="s">
        <v>240</v>
      </c>
      <c r="E518" s="189" t="s">
        <v>1</v>
      </c>
      <c r="F518" s="190" t="s">
        <v>242</v>
      </c>
      <c r="H518" s="191">
        <v>158.38799999999998</v>
      </c>
      <c r="I518" s="192"/>
      <c r="L518" s="188"/>
      <c r="M518" s="193"/>
      <c r="N518" s="194"/>
      <c r="O518" s="194"/>
      <c r="P518" s="194"/>
      <c r="Q518" s="194"/>
      <c r="R518" s="194"/>
      <c r="S518" s="194"/>
      <c r="T518" s="195"/>
      <c r="AT518" s="189" t="s">
        <v>240</v>
      </c>
      <c r="AU518" s="189" t="s">
        <v>86</v>
      </c>
      <c r="AV518" s="14" t="s">
        <v>133</v>
      </c>
      <c r="AW518" s="14" t="s">
        <v>31</v>
      </c>
      <c r="AX518" s="14" t="s">
        <v>32</v>
      </c>
      <c r="AY518" s="189" t="s">
        <v>232</v>
      </c>
    </row>
    <row r="519" spans="1:65" s="2" customFormat="1" ht="16.5" customHeight="1">
      <c r="A519" s="33"/>
      <c r="B519" s="132"/>
      <c r="C519" s="166" t="s">
        <v>697</v>
      </c>
      <c r="D519" s="166" t="s">
        <v>234</v>
      </c>
      <c r="E519" s="167" t="s">
        <v>698</v>
      </c>
      <c r="F519" s="168" t="s">
        <v>699</v>
      </c>
      <c r="G519" s="169" t="s">
        <v>455</v>
      </c>
      <c r="H519" s="170">
        <v>105.154</v>
      </c>
      <c r="I519" s="171"/>
      <c r="J519" s="172">
        <f>ROUND(I519*H519,2)</f>
        <v>0</v>
      </c>
      <c r="K519" s="168" t="s">
        <v>1</v>
      </c>
      <c r="L519" s="34"/>
      <c r="M519" s="173" t="s">
        <v>1</v>
      </c>
      <c r="N519" s="174" t="s">
        <v>42</v>
      </c>
      <c r="O519" s="59"/>
      <c r="P519" s="175">
        <f>O519*H519</f>
        <v>0</v>
      </c>
      <c r="Q519" s="175">
        <v>0</v>
      </c>
      <c r="R519" s="175">
        <f>Q519*H519</f>
        <v>0</v>
      </c>
      <c r="S519" s="175">
        <v>0</v>
      </c>
      <c r="T519" s="176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77" t="s">
        <v>133</v>
      </c>
      <c r="AT519" s="177" t="s">
        <v>234</v>
      </c>
      <c r="AU519" s="177" t="s">
        <v>86</v>
      </c>
      <c r="AY519" s="18" t="s">
        <v>232</v>
      </c>
      <c r="BE519" s="178">
        <f>IF(N519="základní",J519,0)</f>
        <v>0</v>
      </c>
      <c r="BF519" s="178">
        <f>IF(N519="snížená",J519,0)</f>
        <v>0</v>
      </c>
      <c r="BG519" s="178">
        <f>IF(N519="zákl. přenesená",J519,0)</f>
        <v>0</v>
      </c>
      <c r="BH519" s="178">
        <f>IF(N519="sníž. přenesená",J519,0)</f>
        <v>0</v>
      </c>
      <c r="BI519" s="178">
        <f>IF(N519="nulová",J519,0)</f>
        <v>0</v>
      </c>
      <c r="BJ519" s="18" t="s">
        <v>32</v>
      </c>
      <c r="BK519" s="178">
        <f>ROUND(I519*H519,2)</f>
        <v>0</v>
      </c>
      <c r="BL519" s="18" t="s">
        <v>133</v>
      </c>
      <c r="BM519" s="177" t="s">
        <v>700</v>
      </c>
    </row>
    <row r="520" spans="2:51" s="13" customFormat="1" ht="12">
      <c r="B520" s="179"/>
      <c r="D520" s="180" t="s">
        <v>240</v>
      </c>
      <c r="E520" s="181" t="s">
        <v>1</v>
      </c>
      <c r="F520" s="182" t="s">
        <v>701</v>
      </c>
      <c r="H520" s="183">
        <v>105.154</v>
      </c>
      <c r="I520" s="184"/>
      <c r="L520" s="179"/>
      <c r="M520" s="185"/>
      <c r="N520" s="186"/>
      <c r="O520" s="186"/>
      <c r="P520" s="186"/>
      <c r="Q520" s="186"/>
      <c r="R520" s="186"/>
      <c r="S520" s="186"/>
      <c r="T520" s="187"/>
      <c r="AT520" s="181" t="s">
        <v>240</v>
      </c>
      <c r="AU520" s="181" t="s">
        <v>86</v>
      </c>
      <c r="AV520" s="13" t="s">
        <v>86</v>
      </c>
      <c r="AW520" s="13" t="s">
        <v>31</v>
      </c>
      <c r="AX520" s="13" t="s">
        <v>77</v>
      </c>
      <c r="AY520" s="181" t="s">
        <v>232</v>
      </c>
    </row>
    <row r="521" spans="2:51" s="14" customFormat="1" ht="12">
      <c r="B521" s="188"/>
      <c r="D521" s="180" t="s">
        <v>240</v>
      </c>
      <c r="E521" s="189" t="s">
        <v>1</v>
      </c>
      <c r="F521" s="190" t="s">
        <v>242</v>
      </c>
      <c r="H521" s="191">
        <v>105.154</v>
      </c>
      <c r="I521" s="192"/>
      <c r="L521" s="188"/>
      <c r="M521" s="193"/>
      <c r="N521" s="194"/>
      <c r="O521" s="194"/>
      <c r="P521" s="194"/>
      <c r="Q521" s="194"/>
      <c r="R521" s="194"/>
      <c r="S521" s="194"/>
      <c r="T521" s="195"/>
      <c r="AT521" s="189" t="s">
        <v>240</v>
      </c>
      <c r="AU521" s="189" t="s">
        <v>86</v>
      </c>
      <c r="AV521" s="14" t="s">
        <v>133</v>
      </c>
      <c r="AW521" s="14" t="s">
        <v>31</v>
      </c>
      <c r="AX521" s="14" t="s">
        <v>32</v>
      </c>
      <c r="AY521" s="189" t="s">
        <v>232</v>
      </c>
    </row>
    <row r="522" spans="1:65" s="2" customFormat="1" ht="16.5" customHeight="1">
      <c r="A522" s="33"/>
      <c r="B522" s="132"/>
      <c r="C522" s="166" t="s">
        <v>702</v>
      </c>
      <c r="D522" s="166" t="s">
        <v>234</v>
      </c>
      <c r="E522" s="167" t="s">
        <v>703</v>
      </c>
      <c r="F522" s="168" t="s">
        <v>704</v>
      </c>
      <c r="G522" s="169" t="s">
        <v>455</v>
      </c>
      <c r="H522" s="170">
        <v>132.752</v>
      </c>
      <c r="I522" s="171"/>
      <c r="J522" s="172">
        <f>ROUND(I522*H522,2)</f>
        <v>0</v>
      </c>
      <c r="K522" s="168" t="s">
        <v>238</v>
      </c>
      <c r="L522" s="34"/>
      <c r="M522" s="173" t="s">
        <v>1</v>
      </c>
      <c r="N522" s="174" t="s">
        <v>42</v>
      </c>
      <c r="O522" s="59"/>
      <c r="P522" s="175">
        <f>O522*H522</f>
        <v>0</v>
      </c>
      <c r="Q522" s="175">
        <v>0</v>
      </c>
      <c r="R522" s="175">
        <f>Q522*H522</f>
        <v>0</v>
      </c>
      <c r="S522" s="175">
        <v>0</v>
      </c>
      <c r="T522" s="176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77" t="s">
        <v>133</v>
      </c>
      <c r="AT522" s="177" t="s">
        <v>234</v>
      </c>
      <c r="AU522" s="177" t="s">
        <v>86</v>
      </c>
      <c r="AY522" s="18" t="s">
        <v>232</v>
      </c>
      <c r="BE522" s="178">
        <f>IF(N522="základní",J522,0)</f>
        <v>0</v>
      </c>
      <c r="BF522" s="178">
        <f>IF(N522="snížená",J522,0)</f>
        <v>0</v>
      </c>
      <c r="BG522" s="178">
        <f>IF(N522="zákl. přenesená",J522,0)</f>
        <v>0</v>
      </c>
      <c r="BH522" s="178">
        <f>IF(N522="sníž. přenesená",J522,0)</f>
        <v>0</v>
      </c>
      <c r="BI522" s="178">
        <f>IF(N522="nulová",J522,0)</f>
        <v>0</v>
      </c>
      <c r="BJ522" s="18" t="s">
        <v>32</v>
      </c>
      <c r="BK522" s="178">
        <f>ROUND(I522*H522,2)</f>
        <v>0</v>
      </c>
      <c r="BL522" s="18" t="s">
        <v>133</v>
      </c>
      <c r="BM522" s="177" t="s">
        <v>705</v>
      </c>
    </row>
    <row r="523" spans="2:51" s="13" customFormat="1" ht="12">
      <c r="B523" s="179"/>
      <c r="D523" s="180" t="s">
        <v>240</v>
      </c>
      <c r="E523" s="181" t="s">
        <v>1</v>
      </c>
      <c r="F523" s="182" t="s">
        <v>706</v>
      </c>
      <c r="H523" s="183">
        <v>259.074</v>
      </c>
      <c r="I523" s="184"/>
      <c r="L523" s="179"/>
      <c r="M523" s="185"/>
      <c r="N523" s="186"/>
      <c r="O523" s="186"/>
      <c r="P523" s="186"/>
      <c r="Q523" s="186"/>
      <c r="R523" s="186"/>
      <c r="S523" s="186"/>
      <c r="T523" s="187"/>
      <c r="AT523" s="181" t="s">
        <v>240</v>
      </c>
      <c r="AU523" s="181" t="s">
        <v>86</v>
      </c>
      <c r="AV523" s="13" t="s">
        <v>86</v>
      </c>
      <c r="AW523" s="13" t="s">
        <v>31</v>
      </c>
      <c r="AX523" s="13" t="s">
        <v>77</v>
      </c>
      <c r="AY523" s="181" t="s">
        <v>232</v>
      </c>
    </row>
    <row r="524" spans="2:51" s="15" customFormat="1" ht="12">
      <c r="B524" s="196"/>
      <c r="D524" s="180" t="s">
        <v>240</v>
      </c>
      <c r="E524" s="197" t="s">
        <v>1</v>
      </c>
      <c r="F524" s="198" t="s">
        <v>707</v>
      </c>
      <c r="H524" s="197" t="s">
        <v>1</v>
      </c>
      <c r="I524" s="199"/>
      <c r="L524" s="196"/>
      <c r="M524" s="200"/>
      <c r="N524" s="201"/>
      <c r="O524" s="201"/>
      <c r="P524" s="201"/>
      <c r="Q524" s="201"/>
      <c r="R524" s="201"/>
      <c r="S524" s="201"/>
      <c r="T524" s="202"/>
      <c r="AT524" s="197" t="s">
        <v>240</v>
      </c>
      <c r="AU524" s="197" t="s">
        <v>86</v>
      </c>
      <c r="AV524" s="15" t="s">
        <v>32</v>
      </c>
      <c r="AW524" s="15" t="s">
        <v>31</v>
      </c>
      <c r="AX524" s="15" t="s">
        <v>77</v>
      </c>
      <c r="AY524" s="197" t="s">
        <v>232</v>
      </c>
    </row>
    <row r="525" spans="2:51" s="15" customFormat="1" ht="12">
      <c r="B525" s="196"/>
      <c r="D525" s="180" t="s">
        <v>240</v>
      </c>
      <c r="E525" s="197" t="s">
        <v>1</v>
      </c>
      <c r="F525" s="198" t="s">
        <v>708</v>
      </c>
      <c r="H525" s="197" t="s">
        <v>1</v>
      </c>
      <c r="I525" s="199"/>
      <c r="L525" s="196"/>
      <c r="M525" s="200"/>
      <c r="N525" s="201"/>
      <c r="O525" s="201"/>
      <c r="P525" s="201"/>
      <c r="Q525" s="201"/>
      <c r="R525" s="201"/>
      <c r="S525" s="201"/>
      <c r="T525" s="202"/>
      <c r="AT525" s="197" t="s">
        <v>240</v>
      </c>
      <c r="AU525" s="197" t="s">
        <v>86</v>
      </c>
      <c r="AV525" s="15" t="s">
        <v>32</v>
      </c>
      <c r="AW525" s="15" t="s">
        <v>31</v>
      </c>
      <c r="AX525" s="15" t="s">
        <v>77</v>
      </c>
      <c r="AY525" s="197" t="s">
        <v>232</v>
      </c>
    </row>
    <row r="526" spans="2:51" s="13" customFormat="1" ht="12">
      <c r="B526" s="179"/>
      <c r="D526" s="180" t="s">
        <v>240</v>
      </c>
      <c r="E526" s="181" t="s">
        <v>1</v>
      </c>
      <c r="F526" s="182" t="s">
        <v>709</v>
      </c>
      <c r="H526" s="183">
        <v>-25.199</v>
      </c>
      <c r="I526" s="184"/>
      <c r="L526" s="179"/>
      <c r="M526" s="185"/>
      <c r="N526" s="186"/>
      <c r="O526" s="186"/>
      <c r="P526" s="186"/>
      <c r="Q526" s="186"/>
      <c r="R526" s="186"/>
      <c r="S526" s="186"/>
      <c r="T526" s="187"/>
      <c r="AT526" s="181" t="s">
        <v>240</v>
      </c>
      <c r="AU526" s="181" t="s">
        <v>86</v>
      </c>
      <c r="AV526" s="13" t="s">
        <v>86</v>
      </c>
      <c r="AW526" s="13" t="s">
        <v>31</v>
      </c>
      <c r="AX526" s="13" t="s">
        <v>77</v>
      </c>
      <c r="AY526" s="181" t="s">
        <v>232</v>
      </c>
    </row>
    <row r="527" spans="2:51" s="13" customFormat="1" ht="12">
      <c r="B527" s="179"/>
      <c r="D527" s="180" t="s">
        <v>240</v>
      </c>
      <c r="E527" s="181" t="s">
        <v>1</v>
      </c>
      <c r="F527" s="182" t="s">
        <v>710</v>
      </c>
      <c r="H527" s="183">
        <v>-0.57</v>
      </c>
      <c r="I527" s="184"/>
      <c r="L527" s="179"/>
      <c r="M527" s="185"/>
      <c r="N527" s="186"/>
      <c r="O527" s="186"/>
      <c r="P527" s="186"/>
      <c r="Q527" s="186"/>
      <c r="R527" s="186"/>
      <c r="S527" s="186"/>
      <c r="T527" s="187"/>
      <c r="AT527" s="181" t="s">
        <v>240</v>
      </c>
      <c r="AU527" s="181" t="s">
        <v>86</v>
      </c>
      <c r="AV527" s="13" t="s">
        <v>86</v>
      </c>
      <c r="AW527" s="13" t="s">
        <v>31</v>
      </c>
      <c r="AX527" s="13" t="s">
        <v>77</v>
      </c>
      <c r="AY527" s="181" t="s">
        <v>232</v>
      </c>
    </row>
    <row r="528" spans="2:51" s="13" customFormat="1" ht="12">
      <c r="B528" s="179"/>
      <c r="D528" s="180" t="s">
        <v>240</v>
      </c>
      <c r="E528" s="181" t="s">
        <v>1</v>
      </c>
      <c r="F528" s="182" t="s">
        <v>711</v>
      </c>
      <c r="H528" s="183">
        <v>-1.254</v>
      </c>
      <c r="I528" s="184"/>
      <c r="L528" s="179"/>
      <c r="M528" s="185"/>
      <c r="N528" s="186"/>
      <c r="O528" s="186"/>
      <c r="P528" s="186"/>
      <c r="Q528" s="186"/>
      <c r="R528" s="186"/>
      <c r="S528" s="186"/>
      <c r="T528" s="187"/>
      <c r="AT528" s="181" t="s">
        <v>240</v>
      </c>
      <c r="AU528" s="181" t="s">
        <v>86</v>
      </c>
      <c r="AV528" s="13" t="s">
        <v>86</v>
      </c>
      <c r="AW528" s="13" t="s">
        <v>31</v>
      </c>
      <c r="AX528" s="13" t="s">
        <v>77</v>
      </c>
      <c r="AY528" s="181" t="s">
        <v>232</v>
      </c>
    </row>
    <row r="529" spans="2:51" s="15" customFormat="1" ht="12">
      <c r="B529" s="196"/>
      <c r="D529" s="180" t="s">
        <v>240</v>
      </c>
      <c r="E529" s="197" t="s">
        <v>1</v>
      </c>
      <c r="F529" s="198" t="s">
        <v>712</v>
      </c>
      <c r="H529" s="197" t="s">
        <v>1</v>
      </c>
      <c r="I529" s="199"/>
      <c r="L529" s="196"/>
      <c r="M529" s="200"/>
      <c r="N529" s="201"/>
      <c r="O529" s="201"/>
      <c r="P529" s="201"/>
      <c r="Q529" s="201"/>
      <c r="R529" s="201"/>
      <c r="S529" s="201"/>
      <c r="T529" s="202"/>
      <c r="AT529" s="197" t="s">
        <v>240</v>
      </c>
      <c r="AU529" s="197" t="s">
        <v>86</v>
      </c>
      <c r="AV529" s="15" t="s">
        <v>32</v>
      </c>
      <c r="AW529" s="15" t="s">
        <v>31</v>
      </c>
      <c r="AX529" s="15" t="s">
        <v>77</v>
      </c>
      <c r="AY529" s="197" t="s">
        <v>232</v>
      </c>
    </row>
    <row r="530" spans="2:51" s="13" customFormat="1" ht="12">
      <c r="B530" s="179"/>
      <c r="D530" s="180" t="s">
        <v>240</v>
      </c>
      <c r="E530" s="181" t="s">
        <v>1</v>
      </c>
      <c r="F530" s="182" t="s">
        <v>713</v>
      </c>
      <c r="H530" s="183">
        <v>-47.917</v>
      </c>
      <c r="I530" s="184"/>
      <c r="L530" s="179"/>
      <c r="M530" s="185"/>
      <c r="N530" s="186"/>
      <c r="O530" s="186"/>
      <c r="P530" s="186"/>
      <c r="Q530" s="186"/>
      <c r="R530" s="186"/>
      <c r="S530" s="186"/>
      <c r="T530" s="187"/>
      <c r="AT530" s="181" t="s">
        <v>240</v>
      </c>
      <c r="AU530" s="181" t="s">
        <v>86</v>
      </c>
      <c r="AV530" s="13" t="s">
        <v>86</v>
      </c>
      <c r="AW530" s="13" t="s">
        <v>31</v>
      </c>
      <c r="AX530" s="13" t="s">
        <v>77</v>
      </c>
      <c r="AY530" s="181" t="s">
        <v>232</v>
      </c>
    </row>
    <row r="531" spans="2:51" s="15" customFormat="1" ht="12">
      <c r="B531" s="196"/>
      <c r="D531" s="180" t="s">
        <v>240</v>
      </c>
      <c r="E531" s="197" t="s">
        <v>1</v>
      </c>
      <c r="F531" s="198" t="s">
        <v>514</v>
      </c>
      <c r="H531" s="197" t="s">
        <v>1</v>
      </c>
      <c r="I531" s="199"/>
      <c r="L531" s="196"/>
      <c r="M531" s="200"/>
      <c r="N531" s="201"/>
      <c r="O531" s="201"/>
      <c r="P531" s="201"/>
      <c r="Q531" s="201"/>
      <c r="R531" s="201"/>
      <c r="S531" s="201"/>
      <c r="T531" s="202"/>
      <c r="AT531" s="197" t="s">
        <v>240</v>
      </c>
      <c r="AU531" s="197" t="s">
        <v>86</v>
      </c>
      <c r="AV531" s="15" t="s">
        <v>32</v>
      </c>
      <c r="AW531" s="15" t="s">
        <v>31</v>
      </c>
      <c r="AX531" s="15" t="s">
        <v>77</v>
      </c>
      <c r="AY531" s="197" t="s">
        <v>232</v>
      </c>
    </row>
    <row r="532" spans="2:51" s="13" customFormat="1" ht="12">
      <c r="B532" s="179"/>
      <c r="D532" s="180" t="s">
        <v>240</v>
      </c>
      <c r="E532" s="181" t="s">
        <v>1</v>
      </c>
      <c r="F532" s="182" t="s">
        <v>714</v>
      </c>
      <c r="H532" s="183">
        <v>-1.881</v>
      </c>
      <c r="I532" s="184"/>
      <c r="L532" s="179"/>
      <c r="M532" s="185"/>
      <c r="N532" s="186"/>
      <c r="O532" s="186"/>
      <c r="P532" s="186"/>
      <c r="Q532" s="186"/>
      <c r="R532" s="186"/>
      <c r="S532" s="186"/>
      <c r="T532" s="187"/>
      <c r="AT532" s="181" t="s">
        <v>240</v>
      </c>
      <c r="AU532" s="181" t="s">
        <v>86</v>
      </c>
      <c r="AV532" s="13" t="s">
        <v>86</v>
      </c>
      <c r="AW532" s="13" t="s">
        <v>31</v>
      </c>
      <c r="AX532" s="13" t="s">
        <v>77</v>
      </c>
      <c r="AY532" s="181" t="s">
        <v>232</v>
      </c>
    </row>
    <row r="533" spans="2:51" s="15" customFormat="1" ht="12">
      <c r="B533" s="196"/>
      <c r="D533" s="180" t="s">
        <v>240</v>
      </c>
      <c r="E533" s="197" t="s">
        <v>1</v>
      </c>
      <c r="F533" s="198" t="s">
        <v>516</v>
      </c>
      <c r="H533" s="197" t="s">
        <v>1</v>
      </c>
      <c r="I533" s="199"/>
      <c r="L533" s="196"/>
      <c r="M533" s="200"/>
      <c r="N533" s="201"/>
      <c r="O533" s="201"/>
      <c r="P533" s="201"/>
      <c r="Q533" s="201"/>
      <c r="R533" s="201"/>
      <c r="S533" s="201"/>
      <c r="T533" s="202"/>
      <c r="AT533" s="197" t="s">
        <v>240</v>
      </c>
      <c r="AU533" s="197" t="s">
        <v>86</v>
      </c>
      <c r="AV533" s="15" t="s">
        <v>32</v>
      </c>
      <c r="AW533" s="15" t="s">
        <v>31</v>
      </c>
      <c r="AX533" s="15" t="s">
        <v>77</v>
      </c>
      <c r="AY533" s="197" t="s">
        <v>232</v>
      </c>
    </row>
    <row r="534" spans="2:51" s="13" customFormat="1" ht="12">
      <c r="B534" s="179"/>
      <c r="D534" s="180" t="s">
        <v>240</v>
      </c>
      <c r="E534" s="181" t="s">
        <v>1</v>
      </c>
      <c r="F534" s="182" t="s">
        <v>715</v>
      </c>
      <c r="H534" s="183">
        <v>-1.14</v>
      </c>
      <c r="I534" s="184"/>
      <c r="L534" s="179"/>
      <c r="M534" s="185"/>
      <c r="N534" s="186"/>
      <c r="O534" s="186"/>
      <c r="P534" s="186"/>
      <c r="Q534" s="186"/>
      <c r="R534" s="186"/>
      <c r="S534" s="186"/>
      <c r="T534" s="187"/>
      <c r="AT534" s="181" t="s">
        <v>240</v>
      </c>
      <c r="AU534" s="181" t="s">
        <v>86</v>
      </c>
      <c r="AV534" s="13" t="s">
        <v>86</v>
      </c>
      <c r="AW534" s="13" t="s">
        <v>31</v>
      </c>
      <c r="AX534" s="13" t="s">
        <v>77</v>
      </c>
      <c r="AY534" s="181" t="s">
        <v>232</v>
      </c>
    </row>
    <row r="535" spans="2:51" s="15" customFormat="1" ht="12">
      <c r="B535" s="196"/>
      <c r="D535" s="180" t="s">
        <v>240</v>
      </c>
      <c r="E535" s="197" t="s">
        <v>1</v>
      </c>
      <c r="F535" s="198" t="s">
        <v>518</v>
      </c>
      <c r="H535" s="197" t="s">
        <v>1</v>
      </c>
      <c r="I535" s="199"/>
      <c r="L535" s="196"/>
      <c r="M535" s="200"/>
      <c r="N535" s="201"/>
      <c r="O535" s="201"/>
      <c r="P535" s="201"/>
      <c r="Q535" s="201"/>
      <c r="R535" s="201"/>
      <c r="S535" s="201"/>
      <c r="T535" s="202"/>
      <c r="AT535" s="197" t="s">
        <v>240</v>
      </c>
      <c r="AU535" s="197" t="s">
        <v>86</v>
      </c>
      <c r="AV535" s="15" t="s">
        <v>32</v>
      </c>
      <c r="AW535" s="15" t="s">
        <v>31</v>
      </c>
      <c r="AX535" s="15" t="s">
        <v>77</v>
      </c>
      <c r="AY535" s="197" t="s">
        <v>232</v>
      </c>
    </row>
    <row r="536" spans="2:51" s="13" customFormat="1" ht="12">
      <c r="B536" s="179"/>
      <c r="D536" s="180" t="s">
        <v>240</v>
      </c>
      <c r="E536" s="181" t="s">
        <v>1</v>
      </c>
      <c r="F536" s="182" t="s">
        <v>716</v>
      </c>
      <c r="H536" s="183">
        <v>-4.821</v>
      </c>
      <c r="I536" s="184"/>
      <c r="L536" s="179"/>
      <c r="M536" s="185"/>
      <c r="N536" s="186"/>
      <c r="O536" s="186"/>
      <c r="P536" s="186"/>
      <c r="Q536" s="186"/>
      <c r="R536" s="186"/>
      <c r="S536" s="186"/>
      <c r="T536" s="187"/>
      <c r="AT536" s="181" t="s">
        <v>240</v>
      </c>
      <c r="AU536" s="181" t="s">
        <v>86</v>
      </c>
      <c r="AV536" s="13" t="s">
        <v>86</v>
      </c>
      <c r="AW536" s="13" t="s">
        <v>31</v>
      </c>
      <c r="AX536" s="13" t="s">
        <v>77</v>
      </c>
      <c r="AY536" s="181" t="s">
        <v>232</v>
      </c>
    </row>
    <row r="537" spans="2:51" s="13" customFormat="1" ht="12">
      <c r="B537" s="179"/>
      <c r="D537" s="180" t="s">
        <v>240</v>
      </c>
      <c r="E537" s="181" t="s">
        <v>1</v>
      </c>
      <c r="F537" s="182" t="s">
        <v>717</v>
      </c>
      <c r="H537" s="183">
        <v>-14.453</v>
      </c>
      <c r="I537" s="184"/>
      <c r="L537" s="179"/>
      <c r="M537" s="185"/>
      <c r="N537" s="186"/>
      <c r="O537" s="186"/>
      <c r="P537" s="186"/>
      <c r="Q537" s="186"/>
      <c r="R537" s="186"/>
      <c r="S537" s="186"/>
      <c r="T537" s="187"/>
      <c r="AT537" s="181" t="s">
        <v>240</v>
      </c>
      <c r="AU537" s="181" t="s">
        <v>86</v>
      </c>
      <c r="AV537" s="13" t="s">
        <v>86</v>
      </c>
      <c r="AW537" s="13" t="s">
        <v>31</v>
      </c>
      <c r="AX537" s="13" t="s">
        <v>77</v>
      </c>
      <c r="AY537" s="181" t="s">
        <v>232</v>
      </c>
    </row>
    <row r="538" spans="2:51" s="13" customFormat="1" ht="12">
      <c r="B538" s="179"/>
      <c r="D538" s="180" t="s">
        <v>240</v>
      </c>
      <c r="E538" s="181" t="s">
        <v>1</v>
      </c>
      <c r="F538" s="182" t="s">
        <v>718</v>
      </c>
      <c r="H538" s="183">
        <v>-27.478</v>
      </c>
      <c r="I538" s="184"/>
      <c r="L538" s="179"/>
      <c r="M538" s="185"/>
      <c r="N538" s="186"/>
      <c r="O538" s="186"/>
      <c r="P538" s="186"/>
      <c r="Q538" s="186"/>
      <c r="R538" s="186"/>
      <c r="S538" s="186"/>
      <c r="T538" s="187"/>
      <c r="AT538" s="181" t="s">
        <v>240</v>
      </c>
      <c r="AU538" s="181" t="s">
        <v>86</v>
      </c>
      <c r="AV538" s="13" t="s">
        <v>86</v>
      </c>
      <c r="AW538" s="13" t="s">
        <v>31</v>
      </c>
      <c r="AX538" s="13" t="s">
        <v>77</v>
      </c>
      <c r="AY538" s="181" t="s">
        <v>232</v>
      </c>
    </row>
    <row r="539" spans="2:51" s="13" customFormat="1" ht="12">
      <c r="B539" s="179"/>
      <c r="D539" s="180" t="s">
        <v>240</v>
      </c>
      <c r="E539" s="181" t="s">
        <v>1</v>
      </c>
      <c r="F539" s="182" t="s">
        <v>719</v>
      </c>
      <c r="H539" s="183">
        <v>-0.951</v>
      </c>
      <c r="I539" s="184"/>
      <c r="L539" s="179"/>
      <c r="M539" s="185"/>
      <c r="N539" s="186"/>
      <c r="O539" s="186"/>
      <c r="P539" s="186"/>
      <c r="Q539" s="186"/>
      <c r="R539" s="186"/>
      <c r="S539" s="186"/>
      <c r="T539" s="187"/>
      <c r="AT539" s="181" t="s">
        <v>240</v>
      </c>
      <c r="AU539" s="181" t="s">
        <v>86</v>
      </c>
      <c r="AV539" s="13" t="s">
        <v>86</v>
      </c>
      <c r="AW539" s="13" t="s">
        <v>31</v>
      </c>
      <c r="AX539" s="13" t="s">
        <v>77</v>
      </c>
      <c r="AY539" s="181" t="s">
        <v>232</v>
      </c>
    </row>
    <row r="540" spans="2:51" s="13" customFormat="1" ht="12">
      <c r="B540" s="179"/>
      <c r="D540" s="180" t="s">
        <v>240</v>
      </c>
      <c r="E540" s="181" t="s">
        <v>1</v>
      </c>
      <c r="F540" s="182" t="s">
        <v>720</v>
      </c>
      <c r="H540" s="183">
        <v>-0.658</v>
      </c>
      <c r="I540" s="184"/>
      <c r="L540" s="179"/>
      <c r="M540" s="185"/>
      <c r="N540" s="186"/>
      <c r="O540" s="186"/>
      <c r="P540" s="186"/>
      <c r="Q540" s="186"/>
      <c r="R540" s="186"/>
      <c r="S540" s="186"/>
      <c r="T540" s="187"/>
      <c r="AT540" s="181" t="s">
        <v>240</v>
      </c>
      <c r="AU540" s="181" t="s">
        <v>86</v>
      </c>
      <c r="AV540" s="13" t="s">
        <v>86</v>
      </c>
      <c r="AW540" s="13" t="s">
        <v>31</v>
      </c>
      <c r="AX540" s="13" t="s">
        <v>77</v>
      </c>
      <c r="AY540" s="181" t="s">
        <v>232</v>
      </c>
    </row>
    <row r="541" spans="2:51" s="14" customFormat="1" ht="12">
      <c r="B541" s="188"/>
      <c r="D541" s="180" t="s">
        <v>240</v>
      </c>
      <c r="E541" s="189" t="s">
        <v>721</v>
      </c>
      <c r="F541" s="190" t="s">
        <v>242</v>
      </c>
      <c r="H541" s="191">
        <v>132.752</v>
      </c>
      <c r="I541" s="192"/>
      <c r="L541" s="188"/>
      <c r="M541" s="193"/>
      <c r="N541" s="194"/>
      <c r="O541" s="194"/>
      <c r="P541" s="194"/>
      <c r="Q541" s="194"/>
      <c r="R541" s="194"/>
      <c r="S541" s="194"/>
      <c r="T541" s="195"/>
      <c r="AT541" s="189" t="s">
        <v>240</v>
      </c>
      <c r="AU541" s="189" t="s">
        <v>86</v>
      </c>
      <c r="AV541" s="14" t="s">
        <v>133</v>
      </c>
      <c r="AW541" s="14" t="s">
        <v>31</v>
      </c>
      <c r="AX541" s="14" t="s">
        <v>32</v>
      </c>
      <c r="AY541" s="189" t="s">
        <v>232</v>
      </c>
    </row>
    <row r="542" spans="1:65" s="2" customFormat="1" ht="16.5" customHeight="1">
      <c r="A542" s="33"/>
      <c r="B542" s="132"/>
      <c r="C542" s="211" t="s">
        <v>722</v>
      </c>
      <c r="D542" s="211" t="s">
        <v>585</v>
      </c>
      <c r="E542" s="212" t="s">
        <v>723</v>
      </c>
      <c r="F542" s="213" t="s">
        <v>724</v>
      </c>
      <c r="G542" s="214" t="s">
        <v>323</v>
      </c>
      <c r="H542" s="215">
        <v>275.991</v>
      </c>
      <c r="I542" s="216"/>
      <c r="J542" s="217">
        <f>ROUND(I542*H542,2)</f>
        <v>0</v>
      </c>
      <c r="K542" s="213" t="s">
        <v>265</v>
      </c>
      <c r="L542" s="218"/>
      <c r="M542" s="219" t="s">
        <v>1</v>
      </c>
      <c r="N542" s="220" t="s">
        <v>42</v>
      </c>
      <c r="O542" s="59"/>
      <c r="P542" s="175">
        <f>O542*H542</f>
        <v>0</v>
      </c>
      <c r="Q542" s="175">
        <v>0</v>
      </c>
      <c r="R542" s="175">
        <f>Q542*H542</f>
        <v>0</v>
      </c>
      <c r="S542" s="175">
        <v>0</v>
      </c>
      <c r="T542" s="176">
        <f>S542*H542</f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77" t="s">
        <v>185</v>
      </c>
      <c r="AT542" s="177" t="s">
        <v>585</v>
      </c>
      <c r="AU542" s="177" t="s">
        <v>86</v>
      </c>
      <c r="AY542" s="18" t="s">
        <v>232</v>
      </c>
      <c r="BE542" s="178">
        <f>IF(N542="základní",J542,0)</f>
        <v>0</v>
      </c>
      <c r="BF542" s="178">
        <f>IF(N542="snížená",J542,0)</f>
        <v>0</v>
      </c>
      <c r="BG542" s="178">
        <f>IF(N542="zákl. přenesená",J542,0)</f>
        <v>0</v>
      </c>
      <c r="BH542" s="178">
        <f>IF(N542="sníž. přenesená",J542,0)</f>
        <v>0</v>
      </c>
      <c r="BI542" s="178">
        <f>IF(N542="nulová",J542,0)</f>
        <v>0</v>
      </c>
      <c r="BJ542" s="18" t="s">
        <v>32</v>
      </c>
      <c r="BK542" s="178">
        <f>ROUND(I542*H542,2)</f>
        <v>0</v>
      </c>
      <c r="BL542" s="18" t="s">
        <v>133</v>
      </c>
      <c r="BM542" s="177" t="s">
        <v>725</v>
      </c>
    </row>
    <row r="543" spans="2:51" s="13" customFormat="1" ht="12">
      <c r="B543" s="179"/>
      <c r="D543" s="180" t="s">
        <v>240</v>
      </c>
      <c r="E543" s="181" t="s">
        <v>1</v>
      </c>
      <c r="F543" s="182" t="s">
        <v>726</v>
      </c>
      <c r="H543" s="183">
        <v>275.991</v>
      </c>
      <c r="I543" s="184"/>
      <c r="L543" s="179"/>
      <c r="M543" s="185"/>
      <c r="N543" s="186"/>
      <c r="O543" s="186"/>
      <c r="P543" s="186"/>
      <c r="Q543" s="186"/>
      <c r="R543" s="186"/>
      <c r="S543" s="186"/>
      <c r="T543" s="187"/>
      <c r="AT543" s="181" t="s">
        <v>240</v>
      </c>
      <c r="AU543" s="181" t="s">
        <v>86</v>
      </c>
      <c r="AV543" s="13" t="s">
        <v>86</v>
      </c>
      <c r="AW543" s="13" t="s">
        <v>31</v>
      </c>
      <c r="AX543" s="13" t="s">
        <v>32</v>
      </c>
      <c r="AY543" s="181" t="s">
        <v>232</v>
      </c>
    </row>
    <row r="544" spans="1:65" s="2" customFormat="1" ht="16.5" customHeight="1">
      <c r="A544" s="33"/>
      <c r="B544" s="132"/>
      <c r="C544" s="166" t="s">
        <v>727</v>
      </c>
      <c r="D544" s="166" t="s">
        <v>234</v>
      </c>
      <c r="E544" s="167" t="s">
        <v>728</v>
      </c>
      <c r="F544" s="168" t="s">
        <v>729</v>
      </c>
      <c r="G544" s="169" t="s">
        <v>455</v>
      </c>
      <c r="H544" s="170">
        <v>224.693</v>
      </c>
      <c r="I544" s="171"/>
      <c r="J544" s="172">
        <f>ROUND(I544*H544,2)</f>
        <v>0</v>
      </c>
      <c r="K544" s="168" t="s">
        <v>238</v>
      </c>
      <c r="L544" s="34"/>
      <c r="M544" s="173" t="s">
        <v>1</v>
      </c>
      <c r="N544" s="174" t="s">
        <v>42</v>
      </c>
      <c r="O544" s="59"/>
      <c r="P544" s="175">
        <f>O544*H544</f>
        <v>0</v>
      </c>
      <c r="Q544" s="175">
        <v>0</v>
      </c>
      <c r="R544" s="175">
        <f>Q544*H544</f>
        <v>0</v>
      </c>
      <c r="S544" s="175">
        <v>0</v>
      </c>
      <c r="T544" s="176">
        <f>S544*H544</f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77" t="s">
        <v>133</v>
      </c>
      <c r="AT544" s="177" t="s">
        <v>234</v>
      </c>
      <c r="AU544" s="177" t="s">
        <v>86</v>
      </c>
      <c r="AY544" s="18" t="s">
        <v>232</v>
      </c>
      <c r="BE544" s="178">
        <f>IF(N544="základní",J544,0)</f>
        <v>0</v>
      </c>
      <c r="BF544" s="178">
        <f>IF(N544="snížená",J544,0)</f>
        <v>0</v>
      </c>
      <c r="BG544" s="178">
        <f>IF(N544="zákl. přenesená",J544,0)</f>
        <v>0</v>
      </c>
      <c r="BH544" s="178">
        <f>IF(N544="sníž. přenesená",J544,0)</f>
        <v>0</v>
      </c>
      <c r="BI544" s="178">
        <f>IF(N544="nulová",J544,0)</f>
        <v>0</v>
      </c>
      <c r="BJ544" s="18" t="s">
        <v>32</v>
      </c>
      <c r="BK544" s="178">
        <f>ROUND(I544*H544,2)</f>
        <v>0</v>
      </c>
      <c r="BL544" s="18" t="s">
        <v>133</v>
      </c>
      <c r="BM544" s="177" t="s">
        <v>730</v>
      </c>
    </row>
    <row r="545" spans="2:51" s="13" customFormat="1" ht="12">
      <c r="B545" s="179"/>
      <c r="D545" s="180" t="s">
        <v>240</v>
      </c>
      <c r="E545" s="181" t="s">
        <v>1</v>
      </c>
      <c r="F545" s="182" t="s">
        <v>731</v>
      </c>
      <c r="H545" s="183">
        <v>153.329</v>
      </c>
      <c r="I545" s="184"/>
      <c r="L545" s="179"/>
      <c r="M545" s="185"/>
      <c r="N545" s="186"/>
      <c r="O545" s="186"/>
      <c r="P545" s="186"/>
      <c r="Q545" s="186"/>
      <c r="R545" s="186"/>
      <c r="S545" s="186"/>
      <c r="T545" s="187"/>
      <c r="AT545" s="181" t="s">
        <v>240</v>
      </c>
      <c r="AU545" s="181" t="s">
        <v>86</v>
      </c>
      <c r="AV545" s="13" t="s">
        <v>86</v>
      </c>
      <c r="AW545" s="13" t="s">
        <v>31</v>
      </c>
      <c r="AX545" s="13" t="s">
        <v>77</v>
      </c>
      <c r="AY545" s="181" t="s">
        <v>232</v>
      </c>
    </row>
    <row r="546" spans="2:51" s="13" customFormat="1" ht="12">
      <c r="B546" s="179"/>
      <c r="D546" s="180" t="s">
        <v>240</v>
      </c>
      <c r="E546" s="181" t="s">
        <v>1</v>
      </c>
      <c r="F546" s="182" t="s">
        <v>732</v>
      </c>
      <c r="H546" s="183">
        <v>70.706</v>
      </c>
      <c r="I546" s="184"/>
      <c r="L546" s="179"/>
      <c r="M546" s="185"/>
      <c r="N546" s="186"/>
      <c r="O546" s="186"/>
      <c r="P546" s="186"/>
      <c r="Q546" s="186"/>
      <c r="R546" s="186"/>
      <c r="S546" s="186"/>
      <c r="T546" s="187"/>
      <c r="AT546" s="181" t="s">
        <v>240</v>
      </c>
      <c r="AU546" s="181" t="s">
        <v>86</v>
      </c>
      <c r="AV546" s="13" t="s">
        <v>86</v>
      </c>
      <c r="AW546" s="13" t="s">
        <v>31</v>
      </c>
      <c r="AX546" s="13" t="s">
        <v>77</v>
      </c>
      <c r="AY546" s="181" t="s">
        <v>232</v>
      </c>
    </row>
    <row r="547" spans="2:51" s="13" customFormat="1" ht="12">
      <c r="B547" s="179"/>
      <c r="D547" s="180" t="s">
        <v>240</v>
      </c>
      <c r="E547" s="181" t="s">
        <v>1</v>
      </c>
      <c r="F547" s="182" t="s">
        <v>676</v>
      </c>
      <c r="H547" s="183">
        <v>0.658</v>
      </c>
      <c r="I547" s="184"/>
      <c r="L547" s="179"/>
      <c r="M547" s="185"/>
      <c r="N547" s="186"/>
      <c r="O547" s="186"/>
      <c r="P547" s="186"/>
      <c r="Q547" s="186"/>
      <c r="R547" s="186"/>
      <c r="S547" s="186"/>
      <c r="T547" s="187"/>
      <c r="AT547" s="181" t="s">
        <v>240</v>
      </c>
      <c r="AU547" s="181" t="s">
        <v>86</v>
      </c>
      <c r="AV547" s="13" t="s">
        <v>86</v>
      </c>
      <c r="AW547" s="13" t="s">
        <v>31</v>
      </c>
      <c r="AX547" s="13" t="s">
        <v>77</v>
      </c>
      <c r="AY547" s="181" t="s">
        <v>232</v>
      </c>
    </row>
    <row r="548" spans="2:51" s="14" customFormat="1" ht="12">
      <c r="B548" s="188"/>
      <c r="D548" s="180" t="s">
        <v>240</v>
      </c>
      <c r="E548" s="189" t="s">
        <v>1</v>
      </c>
      <c r="F548" s="190" t="s">
        <v>242</v>
      </c>
      <c r="H548" s="191">
        <v>224.693</v>
      </c>
      <c r="I548" s="192"/>
      <c r="L548" s="188"/>
      <c r="M548" s="193"/>
      <c r="N548" s="194"/>
      <c r="O548" s="194"/>
      <c r="P548" s="194"/>
      <c r="Q548" s="194"/>
      <c r="R548" s="194"/>
      <c r="S548" s="194"/>
      <c r="T548" s="195"/>
      <c r="AT548" s="189" t="s">
        <v>240</v>
      </c>
      <c r="AU548" s="189" t="s">
        <v>86</v>
      </c>
      <c r="AV548" s="14" t="s">
        <v>133</v>
      </c>
      <c r="AW548" s="14" t="s">
        <v>31</v>
      </c>
      <c r="AX548" s="14" t="s">
        <v>32</v>
      </c>
      <c r="AY548" s="189" t="s">
        <v>232</v>
      </c>
    </row>
    <row r="549" spans="1:65" s="2" customFormat="1" ht="21.75" customHeight="1">
      <c r="A549" s="33"/>
      <c r="B549" s="132"/>
      <c r="C549" s="166" t="s">
        <v>733</v>
      </c>
      <c r="D549" s="166" t="s">
        <v>234</v>
      </c>
      <c r="E549" s="167" t="s">
        <v>734</v>
      </c>
      <c r="F549" s="168" t="s">
        <v>735</v>
      </c>
      <c r="G549" s="169" t="s">
        <v>455</v>
      </c>
      <c r="H549" s="170">
        <v>224.693</v>
      </c>
      <c r="I549" s="171"/>
      <c r="J549" s="172">
        <f>ROUND(I549*H549,2)</f>
        <v>0</v>
      </c>
      <c r="K549" s="168" t="s">
        <v>238</v>
      </c>
      <c r="L549" s="34"/>
      <c r="M549" s="173" t="s">
        <v>1</v>
      </c>
      <c r="N549" s="174" t="s">
        <v>42</v>
      </c>
      <c r="O549" s="59"/>
      <c r="P549" s="175">
        <f>O549*H549</f>
        <v>0</v>
      </c>
      <c r="Q549" s="175">
        <v>0</v>
      </c>
      <c r="R549" s="175">
        <f>Q549*H549</f>
        <v>0</v>
      </c>
      <c r="S549" s="175">
        <v>0</v>
      </c>
      <c r="T549" s="176">
        <f>S549*H549</f>
        <v>0</v>
      </c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R549" s="177" t="s">
        <v>133</v>
      </c>
      <c r="AT549" s="177" t="s">
        <v>234</v>
      </c>
      <c r="AU549" s="177" t="s">
        <v>86</v>
      </c>
      <c r="AY549" s="18" t="s">
        <v>232</v>
      </c>
      <c r="BE549" s="178">
        <f>IF(N549="základní",J549,0)</f>
        <v>0</v>
      </c>
      <c r="BF549" s="178">
        <f>IF(N549="snížená",J549,0)</f>
        <v>0</v>
      </c>
      <c r="BG549" s="178">
        <f>IF(N549="zákl. přenesená",J549,0)</f>
        <v>0</v>
      </c>
      <c r="BH549" s="178">
        <f>IF(N549="sníž. přenesená",J549,0)</f>
        <v>0</v>
      </c>
      <c r="BI549" s="178">
        <f>IF(N549="nulová",J549,0)</f>
        <v>0</v>
      </c>
      <c r="BJ549" s="18" t="s">
        <v>32</v>
      </c>
      <c r="BK549" s="178">
        <f>ROUND(I549*H549,2)</f>
        <v>0</v>
      </c>
      <c r="BL549" s="18" t="s">
        <v>133</v>
      </c>
      <c r="BM549" s="177" t="s">
        <v>736</v>
      </c>
    </row>
    <row r="550" spans="1:65" s="2" customFormat="1" ht="16.5" customHeight="1">
      <c r="A550" s="33"/>
      <c r="B550" s="132"/>
      <c r="C550" s="166" t="s">
        <v>169</v>
      </c>
      <c r="D550" s="166" t="s">
        <v>234</v>
      </c>
      <c r="E550" s="167" t="s">
        <v>737</v>
      </c>
      <c r="F550" s="168" t="s">
        <v>738</v>
      </c>
      <c r="G550" s="169" t="s">
        <v>455</v>
      </c>
      <c r="H550" s="170">
        <v>61.217</v>
      </c>
      <c r="I550" s="171"/>
      <c r="J550" s="172">
        <f>ROUND(I550*H550,2)</f>
        <v>0</v>
      </c>
      <c r="K550" s="168" t="s">
        <v>238</v>
      </c>
      <c r="L550" s="34"/>
      <c r="M550" s="173" t="s">
        <v>1</v>
      </c>
      <c r="N550" s="174" t="s">
        <v>42</v>
      </c>
      <c r="O550" s="59"/>
      <c r="P550" s="175">
        <f>O550*H550</f>
        <v>0</v>
      </c>
      <c r="Q550" s="175">
        <v>0</v>
      </c>
      <c r="R550" s="175">
        <f>Q550*H550</f>
        <v>0</v>
      </c>
      <c r="S550" s="175">
        <v>0</v>
      </c>
      <c r="T550" s="176">
        <f>S550*H550</f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177" t="s">
        <v>133</v>
      </c>
      <c r="AT550" s="177" t="s">
        <v>234</v>
      </c>
      <c r="AU550" s="177" t="s">
        <v>86</v>
      </c>
      <c r="AY550" s="18" t="s">
        <v>232</v>
      </c>
      <c r="BE550" s="178">
        <f>IF(N550="základní",J550,0)</f>
        <v>0</v>
      </c>
      <c r="BF550" s="178">
        <f>IF(N550="snížená",J550,0)</f>
        <v>0</v>
      </c>
      <c r="BG550" s="178">
        <f>IF(N550="zákl. přenesená",J550,0)</f>
        <v>0</v>
      </c>
      <c r="BH550" s="178">
        <f>IF(N550="sníž. přenesená",J550,0)</f>
        <v>0</v>
      </c>
      <c r="BI550" s="178">
        <f>IF(N550="nulová",J550,0)</f>
        <v>0</v>
      </c>
      <c r="BJ550" s="18" t="s">
        <v>32</v>
      </c>
      <c r="BK550" s="178">
        <f>ROUND(I550*H550,2)</f>
        <v>0</v>
      </c>
      <c r="BL550" s="18" t="s">
        <v>133</v>
      </c>
      <c r="BM550" s="177" t="s">
        <v>739</v>
      </c>
    </row>
    <row r="551" spans="2:51" s="15" customFormat="1" ht="12">
      <c r="B551" s="196"/>
      <c r="D551" s="180" t="s">
        <v>240</v>
      </c>
      <c r="E551" s="197" t="s">
        <v>1</v>
      </c>
      <c r="F551" s="198" t="s">
        <v>740</v>
      </c>
      <c r="H551" s="197" t="s">
        <v>1</v>
      </c>
      <c r="I551" s="199"/>
      <c r="L551" s="196"/>
      <c r="M551" s="200"/>
      <c r="N551" s="201"/>
      <c r="O551" s="201"/>
      <c r="P551" s="201"/>
      <c r="Q551" s="201"/>
      <c r="R551" s="201"/>
      <c r="S551" s="201"/>
      <c r="T551" s="202"/>
      <c r="AT551" s="197" t="s">
        <v>240</v>
      </c>
      <c r="AU551" s="197" t="s">
        <v>86</v>
      </c>
      <c r="AV551" s="15" t="s">
        <v>32</v>
      </c>
      <c r="AW551" s="15" t="s">
        <v>31</v>
      </c>
      <c r="AX551" s="15" t="s">
        <v>77</v>
      </c>
      <c r="AY551" s="197" t="s">
        <v>232</v>
      </c>
    </row>
    <row r="552" spans="2:51" s="15" customFormat="1" ht="12">
      <c r="B552" s="196"/>
      <c r="D552" s="180" t="s">
        <v>240</v>
      </c>
      <c r="E552" s="197" t="s">
        <v>1</v>
      </c>
      <c r="F552" s="198" t="s">
        <v>708</v>
      </c>
      <c r="H552" s="197" t="s">
        <v>1</v>
      </c>
      <c r="I552" s="199"/>
      <c r="L552" s="196"/>
      <c r="M552" s="200"/>
      <c r="N552" s="201"/>
      <c r="O552" s="201"/>
      <c r="P552" s="201"/>
      <c r="Q552" s="201"/>
      <c r="R552" s="201"/>
      <c r="S552" s="201"/>
      <c r="T552" s="202"/>
      <c r="AT552" s="197" t="s">
        <v>240</v>
      </c>
      <c r="AU552" s="197" t="s">
        <v>86</v>
      </c>
      <c r="AV552" s="15" t="s">
        <v>32</v>
      </c>
      <c r="AW552" s="15" t="s">
        <v>31</v>
      </c>
      <c r="AX552" s="15" t="s">
        <v>77</v>
      </c>
      <c r="AY552" s="197" t="s">
        <v>232</v>
      </c>
    </row>
    <row r="553" spans="2:51" s="13" customFormat="1" ht="12">
      <c r="B553" s="179"/>
      <c r="D553" s="180" t="s">
        <v>240</v>
      </c>
      <c r="E553" s="181" t="s">
        <v>1</v>
      </c>
      <c r="F553" s="182" t="s">
        <v>741</v>
      </c>
      <c r="H553" s="183">
        <v>20.139</v>
      </c>
      <c r="I553" s="184"/>
      <c r="L553" s="179"/>
      <c r="M553" s="185"/>
      <c r="N553" s="186"/>
      <c r="O553" s="186"/>
      <c r="P553" s="186"/>
      <c r="Q553" s="186"/>
      <c r="R553" s="186"/>
      <c r="S553" s="186"/>
      <c r="T553" s="187"/>
      <c r="AT553" s="181" t="s">
        <v>240</v>
      </c>
      <c r="AU553" s="181" t="s">
        <v>86</v>
      </c>
      <c r="AV553" s="13" t="s">
        <v>86</v>
      </c>
      <c r="AW553" s="13" t="s">
        <v>31</v>
      </c>
      <c r="AX553" s="13" t="s">
        <v>77</v>
      </c>
      <c r="AY553" s="181" t="s">
        <v>232</v>
      </c>
    </row>
    <row r="554" spans="2:51" s="13" customFormat="1" ht="12">
      <c r="B554" s="179"/>
      <c r="D554" s="180" t="s">
        <v>240</v>
      </c>
      <c r="E554" s="181" t="s">
        <v>1</v>
      </c>
      <c r="F554" s="182" t="s">
        <v>742</v>
      </c>
      <c r="H554" s="183">
        <v>0.46</v>
      </c>
      <c r="I554" s="184"/>
      <c r="L554" s="179"/>
      <c r="M554" s="185"/>
      <c r="N554" s="186"/>
      <c r="O554" s="186"/>
      <c r="P554" s="186"/>
      <c r="Q554" s="186"/>
      <c r="R554" s="186"/>
      <c r="S554" s="186"/>
      <c r="T554" s="187"/>
      <c r="AT554" s="181" t="s">
        <v>240</v>
      </c>
      <c r="AU554" s="181" t="s">
        <v>86</v>
      </c>
      <c r="AV554" s="13" t="s">
        <v>86</v>
      </c>
      <c r="AW554" s="13" t="s">
        <v>31</v>
      </c>
      <c r="AX554" s="13" t="s">
        <v>77</v>
      </c>
      <c r="AY554" s="181" t="s">
        <v>232</v>
      </c>
    </row>
    <row r="555" spans="2:51" s="13" customFormat="1" ht="12">
      <c r="B555" s="179"/>
      <c r="D555" s="180" t="s">
        <v>240</v>
      </c>
      <c r="E555" s="181" t="s">
        <v>1</v>
      </c>
      <c r="F555" s="182" t="s">
        <v>743</v>
      </c>
      <c r="H555" s="183">
        <v>1.034</v>
      </c>
      <c r="I555" s="184"/>
      <c r="L555" s="179"/>
      <c r="M555" s="185"/>
      <c r="N555" s="186"/>
      <c r="O555" s="186"/>
      <c r="P555" s="186"/>
      <c r="Q555" s="186"/>
      <c r="R555" s="186"/>
      <c r="S555" s="186"/>
      <c r="T555" s="187"/>
      <c r="AT555" s="181" t="s">
        <v>240</v>
      </c>
      <c r="AU555" s="181" t="s">
        <v>86</v>
      </c>
      <c r="AV555" s="13" t="s">
        <v>86</v>
      </c>
      <c r="AW555" s="13" t="s">
        <v>31</v>
      </c>
      <c r="AX555" s="13" t="s">
        <v>77</v>
      </c>
      <c r="AY555" s="181" t="s">
        <v>232</v>
      </c>
    </row>
    <row r="556" spans="2:51" s="15" customFormat="1" ht="12">
      <c r="B556" s="196"/>
      <c r="D556" s="180" t="s">
        <v>240</v>
      </c>
      <c r="E556" s="197" t="s">
        <v>1</v>
      </c>
      <c r="F556" s="198" t="s">
        <v>712</v>
      </c>
      <c r="H556" s="197" t="s">
        <v>1</v>
      </c>
      <c r="I556" s="199"/>
      <c r="L556" s="196"/>
      <c r="M556" s="200"/>
      <c r="N556" s="201"/>
      <c r="O556" s="201"/>
      <c r="P556" s="201"/>
      <c r="Q556" s="201"/>
      <c r="R556" s="201"/>
      <c r="S556" s="201"/>
      <c r="T556" s="202"/>
      <c r="AT556" s="197" t="s">
        <v>240</v>
      </c>
      <c r="AU556" s="197" t="s">
        <v>86</v>
      </c>
      <c r="AV556" s="15" t="s">
        <v>32</v>
      </c>
      <c r="AW556" s="15" t="s">
        <v>31</v>
      </c>
      <c r="AX556" s="15" t="s">
        <v>77</v>
      </c>
      <c r="AY556" s="197" t="s">
        <v>232</v>
      </c>
    </row>
    <row r="557" spans="2:51" s="13" customFormat="1" ht="12">
      <c r="B557" s="179"/>
      <c r="D557" s="180" t="s">
        <v>240</v>
      </c>
      <c r="E557" s="181" t="s">
        <v>1</v>
      </c>
      <c r="F557" s="182" t="s">
        <v>744</v>
      </c>
      <c r="H557" s="183">
        <v>38.138</v>
      </c>
      <c r="I557" s="184"/>
      <c r="L557" s="179"/>
      <c r="M557" s="185"/>
      <c r="N557" s="186"/>
      <c r="O557" s="186"/>
      <c r="P557" s="186"/>
      <c r="Q557" s="186"/>
      <c r="R557" s="186"/>
      <c r="S557" s="186"/>
      <c r="T557" s="187"/>
      <c r="AT557" s="181" t="s">
        <v>240</v>
      </c>
      <c r="AU557" s="181" t="s">
        <v>86</v>
      </c>
      <c r="AV557" s="13" t="s">
        <v>86</v>
      </c>
      <c r="AW557" s="13" t="s">
        <v>31</v>
      </c>
      <c r="AX557" s="13" t="s">
        <v>77</v>
      </c>
      <c r="AY557" s="181" t="s">
        <v>232</v>
      </c>
    </row>
    <row r="558" spans="2:51" s="15" customFormat="1" ht="12">
      <c r="B558" s="196"/>
      <c r="D558" s="180" t="s">
        <v>240</v>
      </c>
      <c r="E558" s="197" t="s">
        <v>1</v>
      </c>
      <c r="F558" s="198" t="s">
        <v>514</v>
      </c>
      <c r="H558" s="197" t="s">
        <v>1</v>
      </c>
      <c r="I558" s="199"/>
      <c r="L558" s="196"/>
      <c r="M558" s="200"/>
      <c r="N558" s="201"/>
      <c r="O558" s="201"/>
      <c r="P558" s="201"/>
      <c r="Q558" s="201"/>
      <c r="R558" s="201"/>
      <c r="S558" s="201"/>
      <c r="T558" s="202"/>
      <c r="AT558" s="197" t="s">
        <v>240</v>
      </c>
      <c r="AU558" s="197" t="s">
        <v>86</v>
      </c>
      <c r="AV558" s="15" t="s">
        <v>32</v>
      </c>
      <c r="AW558" s="15" t="s">
        <v>31</v>
      </c>
      <c r="AX558" s="15" t="s">
        <v>77</v>
      </c>
      <c r="AY558" s="197" t="s">
        <v>232</v>
      </c>
    </row>
    <row r="559" spans="2:51" s="13" customFormat="1" ht="12">
      <c r="B559" s="179"/>
      <c r="D559" s="180" t="s">
        <v>240</v>
      </c>
      <c r="E559" s="181" t="s">
        <v>1</v>
      </c>
      <c r="F559" s="182" t="s">
        <v>745</v>
      </c>
      <c r="H559" s="183">
        <v>1.551</v>
      </c>
      <c r="I559" s="184"/>
      <c r="L559" s="179"/>
      <c r="M559" s="185"/>
      <c r="N559" s="186"/>
      <c r="O559" s="186"/>
      <c r="P559" s="186"/>
      <c r="Q559" s="186"/>
      <c r="R559" s="186"/>
      <c r="S559" s="186"/>
      <c r="T559" s="187"/>
      <c r="AT559" s="181" t="s">
        <v>240</v>
      </c>
      <c r="AU559" s="181" t="s">
        <v>86</v>
      </c>
      <c r="AV559" s="13" t="s">
        <v>86</v>
      </c>
      <c r="AW559" s="13" t="s">
        <v>31</v>
      </c>
      <c r="AX559" s="13" t="s">
        <v>77</v>
      </c>
      <c r="AY559" s="181" t="s">
        <v>232</v>
      </c>
    </row>
    <row r="560" spans="2:51" s="15" customFormat="1" ht="12">
      <c r="B560" s="196"/>
      <c r="D560" s="180" t="s">
        <v>240</v>
      </c>
      <c r="E560" s="197" t="s">
        <v>1</v>
      </c>
      <c r="F560" s="198" t="s">
        <v>516</v>
      </c>
      <c r="H560" s="197" t="s">
        <v>1</v>
      </c>
      <c r="I560" s="199"/>
      <c r="L560" s="196"/>
      <c r="M560" s="200"/>
      <c r="N560" s="201"/>
      <c r="O560" s="201"/>
      <c r="P560" s="201"/>
      <c r="Q560" s="201"/>
      <c r="R560" s="201"/>
      <c r="S560" s="201"/>
      <c r="T560" s="202"/>
      <c r="AT560" s="197" t="s">
        <v>240</v>
      </c>
      <c r="AU560" s="197" t="s">
        <v>86</v>
      </c>
      <c r="AV560" s="15" t="s">
        <v>32</v>
      </c>
      <c r="AW560" s="15" t="s">
        <v>31</v>
      </c>
      <c r="AX560" s="15" t="s">
        <v>77</v>
      </c>
      <c r="AY560" s="197" t="s">
        <v>232</v>
      </c>
    </row>
    <row r="561" spans="2:51" s="13" customFormat="1" ht="12">
      <c r="B561" s="179"/>
      <c r="D561" s="180" t="s">
        <v>240</v>
      </c>
      <c r="E561" s="181" t="s">
        <v>1</v>
      </c>
      <c r="F561" s="182" t="s">
        <v>746</v>
      </c>
      <c r="H561" s="183">
        <v>0.92</v>
      </c>
      <c r="I561" s="184"/>
      <c r="L561" s="179"/>
      <c r="M561" s="185"/>
      <c r="N561" s="186"/>
      <c r="O561" s="186"/>
      <c r="P561" s="186"/>
      <c r="Q561" s="186"/>
      <c r="R561" s="186"/>
      <c r="S561" s="186"/>
      <c r="T561" s="187"/>
      <c r="AT561" s="181" t="s">
        <v>240</v>
      </c>
      <c r="AU561" s="181" t="s">
        <v>86</v>
      </c>
      <c r="AV561" s="13" t="s">
        <v>86</v>
      </c>
      <c r="AW561" s="13" t="s">
        <v>31</v>
      </c>
      <c r="AX561" s="13" t="s">
        <v>77</v>
      </c>
      <c r="AY561" s="181" t="s">
        <v>232</v>
      </c>
    </row>
    <row r="562" spans="2:51" s="16" customFormat="1" ht="12">
      <c r="B562" s="203"/>
      <c r="D562" s="180" t="s">
        <v>240</v>
      </c>
      <c r="E562" s="204" t="s">
        <v>1</v>
      </c>
      <c r="F562" s="205" t="s">
        <v>260</v>
      </c>
      <c r="H562" s="206">
        <v>62.242</v>
      </c>
      <c r="I562" s="207"/>
      <c r="L562" s="203"/>
      <c r="M562" s="208"/>
      <c r="N562" s="209"/>
      <c r="O562" s="209"/>
      <c r="P562" s="209"/>
      <c r="Q562" s="209"/>
      <c r="R562" s="209"/>
      <c r="S562" s="209"/>
      <c r="T562" s="210"/>
      <c r="AT562" s="204" t="s">
        <v>240</v>
      </c>
      <c r="AU562" s="204" t="s">
        <v>86</v>
      </c>
      <c r="AV562" s="16" t="s">
        <v>247</v>
      </c>
      <c r="AW562" s="16" t="s">
        <v>31</v>
      </c>
      <c r="AX562" s="16" t="s">
        <v>77</v>
      </c>
      <c r="AY562" s="204" t="s">
        <v>232</v>
      </c>
    </row>
    <row r="563" spans="2:51" s="13" customFormat="1" ht="12">
      <c r="B563" s="179"/>
      <c r="D563" s="180" t="s">
        <v>240</v>
      </c>
      <c r="E563" s="181" t="s">
        <v>1</v>
      </c>
      <c r="F563" s="182" t="s">
        <v>747</v>
      </c>
      <c r="H563" s="183">
        <v>-0.347</v>
      </c>
      <c r="I563" s="184"/>
      <c r="L563" s="179"/>
      <c r="M563" s="185"/>
      <c r="N563" s="186"/>
      <c r="O563" s="186"/>
      <c r="P563" s="186"/>
      <c r="Q563" s="186"/>
      <c r="R563" s="186"/>
      <c r="S563" s="186"/>
      <c r="T563" s="187"/>
      <c r="AT563" s="181" t="s">
        <v>240</v>
      </c>
      <c r="AU563" s="181" t="s">
        <v>86</v>
      </c>
      <c r="AV563" s="13" t="s">
        <v>86</v>
      </c>
      <c r="AW563" s="13" t="s">
        <v>31</v>
      </c>
      <c r="AX563" s="13" t="s">
        <v>77</v>
      </c>
      <c r="AY563" s="181" t="s">
        <v>232</v>
      </c>
    </row>
    <row r="564" spans="2:51" s="13" customFormat="1" ht="12">
      <c r="B564" s="179"/>
      <c r="D564" s="180" t="s">
        <v>240</v>
      </c>
      <c r="E564" s="181" t="s">
        <v>1</v>
      </c>
      <c r="F564" s="182" t="s">
        <v>748</v>
      </c>
      <c r="H564" s="183">
        <v>-0.011</v>
      </c>
      <c r="I564" s="184"/>
      <c r="L564" s="179"/>
      <c r="M564" s="185"/>
      <c r="N564" s="186"/>
      <c r="O564" s="186"/>
      <c r="P564" s="186"/>
      <c r="Q564" s="186"/>
      <c r="R564" s="186"/>
      <c r="S564" s="186"/>
      <c r="T564" s="187"/>
      <c r="AT564" s="181" t="s">
        <v>240</v>
      </c>
      <c r="AU564" s="181" t="s">
        <v>86</v>
      </c>
      <c r="AV564" s="13" t="s">
        <v>86</v>
      </c>
      <c r="AW564" s="13" t="s">
        <v>31</v>
      </c>
      <c r="AX564" s="13" t="s">
        <v>77</v>
      </c>
      <c r="AY564" s="181" t="s">
        <v>232</v>
      </c>
    </row>
    <row r="565" spans="2:51" s="13" customFormat="1" ht="12">
      <c r="B565" s="179"/>
      <c r="D565" s="180" t="s">
        <v>240</v>
      </c>
      <c r="E565" s="181" t="s">
        <v>1</v>
      </c>
      <c r="F565" s="182" t="s">
        <v>749</v>
      </c>
      <c r="H565" s="183">
        <v>-0.045</v>
      </c>
      <c r="I565" s="184"/>
      <c r="L565" s="179"/>
      <c r="M565" s="185"/>
      <c r="N565" s="186"/>
      <c r="O565" s="186"/>
      <c r="P565" s="186"/>
      <c r="Q565" s="186"/>
      <c r="R565" s="186"/>
      <c r="S565" s="186"/>
      <c r="T565" s="187"/>
      <c r="AT565" s="181" t="s">
        <v>240</v>
      </c>
      <c r="AU565" s="181" t="s">
        <v>86</v>
      </c>
      <c r="AV565" s="13" t="s">
        <v>86</v>
      </c>
      <c r="AW565" s="13" t="s">
        <v>31</v>
      </c>
      <c r="AX565" s="13" t="s">
        <v>77</v>
      </c>
      <c r="AY565" s="181" t="s">
        <v>232</v>
      </c>
    </row>
    <row r="566" spans="2:51" s="13" customFormat="1" ht="12">
      <c r="B566" s="179"/>
      <c r="D566" s="180" t="s">
        <v>240</v>
      </c>
      <c r="E566" s="181" t="s">
        <v>1</v>
      </c>
      <c r="F566" s="182" t="s">
        <v>750</v>
      </c>
      <c r="H566" s="183">
        <v>-0.566</v>
      </c>
      <c r="I566" s="184"/>
      <c r="L566" s="179"/>
      <c r="M566" s="185"/>
      <c r="N566" s="186"/>
      <c r="O566" s="186"/>
      <c r="P566" s="186"/>
      <c r="Q566" s="186"/>
      <c r="R566" s="186"/>
      <c r="S566" s="186"/>
      <c r="T566" s="187"/>
      <c r="AT566" s="181" t="s">
        <v>240</v>
      </c>
      <c r="AU566" s="181" t="s">
        <v>86</v>
      </c>
      <c r="AV566" s="13" t="s">
        <v>86</v>
      </c>
      <c r="AW566" s="13" t="s">
        <v>31</v>
      </c>
      <c r="AX566" s="13" t="s">
        <v>77</v>
      </c>
      <c r="AY566" s="181" t="s">
        <v>232</v>
      </c>
    </row>
    <row r="567" spans="2:51" s="13" customFormat="1" ht="12">
      <c r="B567" s="179"/>
      <c r="D567" s="180" t="s">
        <v>240</v>
      </c>
      <c r="E567" s="181" t="s">
        <v>1</v>
      </c>
      <c r="F567" s="182" t="s">
        <v>751</v>
      </c>
      <c r="H567" s="183">
        <v>-0.045</v>
      </c>
      <c r="I567" s="184"/>
      <c r="L567" s="179"/>
      <c r="M567" s="185"/>
      <c r="N567" s="186"/>
      <c r="O567" s="186"/>
      <c r="P567" s="186"/>
      <c r="Q567" s="186"/>
      <c r="R567" s="186"/>
      <c r="S567" s="186"/>
      <c r="T567" s="187"/>
      <c r="AT567" s="181" t="s">
        <v>240</v>
      </c>
      <c r="AU567" s="181" t="s">
        <v>86</v>
      </c>
      <c r="AV567" s="13" t="s">
        <v>86</v>
      </c>
      <c r="AW567" s="13" t="s">
        <v>31</v>
      </c>
      <c r="AX567" s="13" t="s">
        <v>77</v>
      </c>
      <c r="AY567" s="181" t="s">
        <v>232</v>
      </c>
    </row>
    <row r="568" spans="2:51" s="13" customFormat="1" ht="12">
      <c r="B568" s="179"/>
      <c r="D568" s="180" t="s">
        <v>240</v>
      </c>
      <c r="E568" s="181" t="s">
        <v>1</v>
      </c>
      <c r="F568" s="182" t="s">
        <v>752</v>
      </c>
      <c r="H568" s="183">
        <v>-0.011</v>
      </c>
      <c r="I568" s="184"/>
      <c r="L568" s="179"/>
      <c r="M568" s="185"/>
      <c r="N568" s="186"/>
      <c r="O568" s="186"/>
      <c r="P568" s="186"/>
      <c r="Q568" s="186"/>
      <c r="R568" s="186"/>
      <c r="S568" s="186"/>
      <c r="T568" s="187"/>
      <c r="AT568" s="181" t="s">
        <v>240</v>
      </c>
      <c r="AU568" s="181" t="s">
        <v>86</v>
      </c>
      <c r="AV568" s="13" t="s">
        <v>86</v>
      </c>
      <c r="AW568" s="13" t="s">
        <v>31</v>
      </c>
      <c r="AX568" s="13" t="s">
        <v>77</v>
      </c>
      <c r="AY568" s="181" t="s">
        <v>232</v>
      </c>
    </row>
    <row r="569" spans="2:51" s="16" customFormat="1" ht="12">
      <c r="B569" s="203"/>
      <c r="D569" s="180" t="s">
        <v>240</v>
      </c>
      <c r="E569" s="204" t="s">
        <v>1</v>
      </c>
      <c r="F569" s="205" t="s">
        <v>260</v>
      </c>
      <c r="H569" s="206">
        <v>-1.025</v>
      </c>
      <c r="I569" s="207"/>
      <c r="L569" s="203"/>
      <c r="M569" s="208"/>
      <c r="N569" s="209"/>
      <c r="O569" s="209"/>
      <c r="P569" s="209"/>
      <c r="Q569" s="209"/>
      <c r="R569" s="209"/>
      <c r="S569" s="209"/>
      <c r="T569" s="210"/>
      <c r="AT569" s="204" t="s">
        <v>240</v>
      </c>
      <c r="AU569" s="204" t="s">
        <v>86</v>
      </c>
      <c r="AV569" s="16" t="s">
        <v>247</v>
      </c>
      <c r="AW569" s="16" t="s">
        <v>31</v>
      </c>
      <c r="AX569" s="16" t="s">
        <v>77</v>
      </c>
      <c r="AY569" s="204" t="s">
        <v>232</v>
      </c>
    </row>
    <row r="570" spans="2:51" s="14" customFormat="1" ht="12">
      <c r="B570" s="188"/>
      <c r="D570" s="180" t="s">
        <v>240</v>
      </c>
      <c r="E570" s="189" t="s">
        <v>753</v>
      </c>
      <c r="F570" s="190" t="s">
        <v>242</v>
      </c>
      <c r="H570" s="191">
        <v>61.217</v>
      </c>
      <c r="I570" s="192"/>
      <c r="L570" s="188"/>
      <c r="M570" s="193"/>
      <c r="N570" s="194"/>
      <c r="O570" s="194"/>
      <c r="P570" s="194"/>
      <c r="Q570" s="194"/>
      <c r="R570" s="194"/>
      <c r="S570" s="194"/>
      <c r="T570" s="195"/>
      <c r="AT570" s="189" t="s">
        <v>240</v>
      </c>
      <c r="AU570" s="189" t="s">
        <v>86</v>
      </c>
      <c r="AV570" s="14" t="s">
        <v>133</v>
      </c>
      <c r="AW570" s="14" t="s">
        <v>31</v>
      </c>
      <c r="AX570" s="14" t="s">
        <v>32</v>
      </c>
      <c r="AY570" s="189" t="s">
        <v>232</v>
      </c>
    </row>
    <row r="571" spans="1:65" s="2" customFormat="1" ht="16.5" customHeight="1">
      <c r="A571" s="33"/>
      <c r="B571" s="132"/>
      <c r="C571" s="211" t="s">
        <v>754</v>
      </c>
      <c r="D571" s="211" t="s">
        <v>585</v>
      </c>
      <c r="E571" s="212" t="s">
        <v>755</v>
      </c>
      <c r="F571" s="213" t="s">
        <v>756</v>
      </c>
      <c r="G571" s="214" t="s">
        <v>323</v>
      </c>
      <c r="H571" s="215">
        <v>127.27</v>
      </c>
      <c r="I571" s="216"/>
      <c r="J571" s="217">
        <f>ROUND(I571*H571,2)</f>
        <v>0</v>
      </c>
      <c r="K571" s="213" t="s">
        <v>238</v>
      </c>
      <c r="L571" s="218"/>
      <c r="M571" s="219" t="s">
        <v>1</v>
      </c>
      <c r="N571" s="220" t="s">
        <v>42</v>
      </c>
      <c r="O571" s="59"/>
      <c r="P571" s="175">
        <f>O571*H571</f>
        <v>0</v>
      </c>
      <c r="Q571" s="175">
        <v>0</v>
      </c>
      <c r="R571" s="175">
        <f>Q571*H571</f>
        <v>0</v>
      </c>
      <c r="S571" s="175">
        <v>0</v>
      </c>
      <c r="T571" s="176">
        <f>S571*H571</f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177" t="s">
        <v>185</v>
      </c>
      <c r="AT571" s="177" t="s">
        <v>585</v>
      </c>
      <c r="AU571" s="177" t="s">
        <v>86</v>
      </c>
      <c r="AY571" s="18" t="s">
        <v>232</v>
      </c>
      <c r="BE571" s="178">
        <f>IF(N571="základní",J571,0)</f>
        <v>0</v>
      </c>
      <c r="BF571" s="178">
        <f>IF(N571="snížená",J571,0)</f>
        <v>0</v>
      </c>
      <c r="BG571" s="178">
        <f>IF(N571="zákl. přenesená",J571,0)</f>
        <v>0</v>
      </c>
      <c r="BH571" s="178">
        <f>IF(N571="sníž. přenesená",J571,0)</f>
        <v>0</v>
      </c>
      <c r="BI571" s="178">
        <f>IF(N571="nulová",J571,0)</f>
        <v>0</v>
      </c>
      <c r="BJ571" s="18" t="s">
        <v>32</v>
      </c>
      <c r="BK571" s="178">
        <f>ROUND(I571*H571,2)</f>
        <v>0</v>
      </c>
      <c r="BL571" s="18" t="s">
        <v>133</v>
      </c>
      <c r="BM571" s="177" t="s">
        <v>757</v>
      </c>
    </row>
    <row r="572" spans="2:51" s="13" customFormat="1" ht="12">
      <c r="B572" s="179"/>
      <c r="D572" s="180" t="s">
        <v>240</v>
      </c>
      <c r="E572" s="181" t="s">
        <v>1</v>
      </c>
      <c r="F572" s="182" t="s">
        <v>758</v>
      </c>
      <c r="H572" s="183">
        <v>127.27</v>
      </c>
      <c r="I572" s="184"/>
      <c r="L572" s="179"/>
      <c r="M572" s="185"/>
      <c r="N572" s="186"/>
      <c r="O572" s="186"/>
      <c r="P572" s="186"/>
      <c r="Q572" s="186"/>
      <c r="R572" s="186"/>
      <c r="S572" s="186"/>
      <c r="T572" s="187"/>
      <c r="AT572" s="181" t="s">
        <v>240</v>
      </c>
      <c r="AU572" s="181" t="s">
        <v>86</v>
      </c>
      <c r="AV572" s="13" t="s">
        <v>86</v>
      </c>
      <c r="AW572" s="13" t="s">
        <v>31</v>
      </c>
      <c r="AX572" s="13" t="s">
        <v>32</v>
      </c>
      <c r="AY572" s="181" t="s">
        <v>232</v>
      </c>
    </row>
    <row r="573" spans="1:65" s="2" customFormat="1" ht="16.5" customHeight="1">
      <c r="A573" s="33"/>
      <c r="B573" s="132"/>
      <c r="C573" s="166" t="s">
        <v>759</v>
      </c>
      <c r="D573" s="166" t="s">
        <v>234</v>
      </c>
      <c r="E573" s="167" t="s">
        <v>760</v>
      </c>
      <c r="F573" s="168" t="s">
        <v>761</v>
      </c>
      <c r="G573" s="169" t="s">
        <v>254</v>
      </c>
      <c r="H573" s="170">
        <v>3.289</v>
      </c>
      <c r="I573" s="171"/>
      <c r="J573" s="172">
        <f>ROUND(I573*H573,2)</f>
        <v>0</v>
      </c>
      <c r="K573" s="168" t="s">
        <v>238</v>
      </c>
      <c r="L573" s="34"/>
      <c r="M573" s="173" t="s">
        <v>1</v>
      </c>
      <c r="N573" s="174" t="s">
        <v>42</v>
      </c>
      <c r="O573" s="59"/>
      <c r="P573" s="175">
        <f>O573*H573</f>
        <v>0</v>
      </c>
      <c r="Q573" s="175">
        <v>0</v>
      </c>
      <c r="R573" s="175">
        <f>Q573*H573</f>
        <v>0</v>
      </c>
      <c r="S573" s="175">
        <v>0</v>
      </c>
      <c r="T573" s="176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77" t="s">
        <v>133</v>
      </c>
      <c r="AT573" s="177" t="s">
        <v>234</v>
      </c>
      <c r="AU573" s="177" t="s">
        <v>86</v>
      </c>
      <c r="AY573" s="18" t="s">
        <v>232</v>
      </c>
      <c r="BE573" s="178">
        <f>IF(N573="základní",J573,0)</f>
        <v>0</v>
      </c>
      <c r="BF573" s="178">
        <f>IF(N573="snížená",J573,0)</f>
        <v>0</v>
      </c>
      <c r="BG573" s="178">
        <f>IF(N573="zákl. přenesená",J573,0)</f>
        <v>0</v>
      </c>
      <c r="BH573" s="178">
        <f>IF(N573="sníž. přenesená",J573,0)</f>
        <v>0</v>
      </c>
      <c r="BI573" s="178">
        <f>IF(N573="nulová",J573,0)</f>
        <v>0</v>
      </c>
      <c r="BJ573" s="18" t="s">
        <v>32</v>
      </c>
      <c r="BK573" s="178">
        <f>ROUND(I573*H573,2)</f>
        <v>0</v>
      </c>
      <c r="BL573" s="18" t="s">
        <v>133</v>
      </c>
      <c r="BM573" s="177" t="s">
        <v>762</v>
      </c>
    </row>
    <row r="574" spans="2:51" s="13" customFormat="1" ht="12">
      <c r="B574" s="179"/>
      <c r="D574" s="180" t="s">
        <v>240</v>
      </c>
      <c r="E574" s="181" t="s">
        <v>1</v>
      </c>
      <c r="F574" s="182" t="s">
        <v>113</v>
      </c>
      <c r="H574" s="183">
        <v>3.289</v>
      </c>
      <c r="I574" s="184"/>
      <c r="L574" s="179"/>
      <c r="M574" s="185"/>
      <c r="N574" s="186"/>
      <c r="O574" s="186"/>
      <c r="P574" s="186"/>
      <c r="Q574" s="186"/>
      <c r="R574" s="186"/>
      <c r="S574" s="186"/>
      <c r="T574" s="187"/>
      <c r="AT574" s="181" t="s">
        <v>240</v>
      </c>
      <c r="AU574" s="181" t="s">
        <v>86</v>
      </c>
      <c r="AV574" s="13" t="s">
        <v>86</v>
      </c>
      <c r="AW574" s="13" t="s">
        <v>31</v>
      </c>
      <c r="AX574" s="13" t="s">
        <v>32</v>
      </c>
      <c r="AY574" s="181" t="s">
        <v>232</v>
      </c>
    </row>
    <row r="575" spans="1:65" s="2" customFormat="1" ht="16.5" customHeight="1">
      <c r="A575" s="33"/>
      <c r="B575" s="132"/>
      <c r="C575" s="211" t="s">
        <v>763</v>
      </c>
      <c r="D575" s="211" t="s">
        <v>585</v>
      </c>
      <c r="E575" s="212" t="s">
        <v>764</v>
      </c>
      <c r="F575" s="213" t="s">
        <v>765</v>
      </c>
      <c r="G575" s="214" t="s">
        <v>323</v>
      </c>
      <c r="H575" s="215">
        <v>1.052</v>
      </c>
      <c r="I575" s="216"/>
      <c r="J575" s="217">
        <f>ROUND(I575*H575,2)</f>
        <v>0</v>
      </c>
      <c r="K575" s="213" t="s">
        <v>238</v>
      </c>
      <c r="L575" s="218"/>
      <c r="M575" s="219" t="s">
        <v>1</v>
      </c>
      <c r="N575" s="220" t="s">
        <v>42</v>
      </c>
      <c r="O575" s="59"/>
      <c r="P575" s="175">
        <f>O575*H575</f>
        <v>0</v>
      </c>
      <c r="Q575" s="175">
        <v>0</v>
      </c>
      <c r="R575" s="175">
        <f>Q575*H575</f>
        <v>0</v>
      </c>
      <c r="S575" s="175">
        <v>0</v>
      </c>
      <c r="T575" s="176">
        <f>S575*H575</f>
        <v>0</v>
      </c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R575" s="177" t="s">
        <v>185</v>
      </c>
      <c r="AT575" s="177" t="s">
        <v>585</v>
      </c>
      <c r="AU575" s="177" t="s">
        <v>86</v>
      </c>
      <c r="AY575" s="18" t="s">
        <v>232</v>
      </c>
      <c r="BE575" s="178">
        <f>IF(N575="základní",J575,0)</f>
        <v>0</v>
      </c>
      <c r="BF575" s="178">
        <f>IF(N575="snížená",J575,0)</f>
        <v>0</v>
      </c>
      <c r="BG575" s="178">
        <f>IF(N575="zákl. přenesená",J575,0)</f>
        <v>0</v>
      </c>
      <c r="BH575" s="178">
        <f>IF(N575="sníž. přenesená",J575,0)</f>
        <v>0</v>
      </c>
      <c r="BI575" s="178">
        <f>IF(N575="nulová",J575,0)</f>
        <v>0</v>
      </c>
      <c r="BJ575" s="18" t="s">
        <v>32</v>
      </c>
      <c r="BK575" s="178">
        <f>ROUND(I575*H575,2)</f>
        <v>0</v>
      </c>
      <c r="BL575" s="18" t="s">
        <v>133</v>
      </c>
      <c r="BM575" s="177" t="s">
        <v>766</v>
      </c>
    </row>
    <row r="576" spans="2:51" s="13" customFormat="1" ht="12">
      <c r="B576" s="179"/>
      <c r="D576" s="180" t="s">
        <v>240</v>
      </c>
      <c r="E576" s="181" t="s">
        <v>1</v>
      </c>
      <c r="F576" s="182" t="s">
        <v>767</v>
      </c>
      <c r="H576" s="183">
        <v>1.052</v>
      </c>
      <c r="I576" s="184"/>
      <c r="L576" s="179"/>
      <c r="M576" s="185"/>
      <c r="N576" s="186"/>
      <c r="O576" s="186"/>
      <c r="P576" s="186"/>
      <c r="Q576" s="186"/>
      <c r="R576" s="186"/>
      <c r="S576" s="186"/>
      <c r="T576" s="187"/>
      <c r="AT576" s="181" t="s">
        <v>240</v>
      </c>
      <c r="AU576" s="181" t="s">
        <v>86</v>
      </c>
      <c r="AV576" s="13" t="s">
        <v>86</v>
      </c>
      <c r="AW576" s="13" t="s">
        <v>31</v>
      </c>
      <c r="AX576" s="13" t="s">
        <v>77</v>
      </c>
      <c r="AY576" s="181" t="s">
        <v>232</v>
      </c>
    </row>
    <row r="577" spans="2:51" s="14" customFormat="1" ht="12">
      <c r="B577" s="188"/>
      <c r="D577" s="180" t="s">
        <v>240</v>
      </c>
      <c r="E577" s="189" t="s">
        <v>1</v>
      </c>
      <c r="F577" s="190" t="s">
        <v>242</v>
      </c>
      <c r="H577" s="191">
        <v>1.052</v>
      </c>
      <c r="I577" s="192"/>
      <c r="L577" s="188"/>
      <c r="M577" s="193"/>
      <c r="N577" s="194"/>
      <c r="O577" s="194"/>
      <c r="P577" s="194"/>
      <c r="Q577" s="194"/>
      <c r="R577" s="194"/>
      <c r="S577" s="194"/>
      <c r="T577" s="195"/>
      <c r="AT577" s="189" t="s">
        <v>240</v>
      </c>
      <c r="AU577" s="189" t="s">
        <v>86</v>
      </c>
      <c r="AV577" s="14" t="s">
        <v>133</v>
      </c>
      <c r="AW577" s="14" t="s">
        <v>31</v>
      </c>
      <c r="AX577" s="14" t="s">
        <v>32</v>
      </c>
      <c r="AY577" s="189" t="s">
        <v>232</v>
      </c>
    </row>
    <row r="578" spans="1:65" s="2" customFormat="1" ht="16.5" customHeight="1">
      <c r="A578" s="33"/>
      <c r="B578" s="132"/>
      <c r="C578" s="166" t="s">
        <v>768</v>
      </c>
      <c r="D578" s="166" t="s">
        <v>234</v>
      </c>
      <c r="E578" s="167" t="s">
        <v>769</v>
      </c>
      <c r="F578" s="168" t="s">
        <v>770</v>
      </c>
      <c r="G578" s="169" t="s">
        <v>254</v>
      </c>
      <c r="H578" s="170">
        <v>3.289</v>
      </c>
      <c r="I578" s="171"/>
      <c r="J578" s="172">
        <f>ROUND(I578*H578,2)</f>
        <v>0</v>
      </c>
      <c r="K578" s="168" t="s">
        <v>238</v>
      </c>
      <c r="L578" s="34"/>
      <c r="M578" s="173" t="s">
        <v>1</v>
      </c>
      <c r="N578" s="174" t="s">
        <v>42</v>
      </c>
      <c r="O578" s="59"/>
      <c r="P578" s="175">
        <f>O578*H578</f>
        <v>0</v>
      </c>
      <c r="Q578" s="175">
        <v>0</v>
      </c>
      <c r="R578" s="175">
        <f>Q578*H578</f>
        <v>0</v>
      </c>
      <c r="S578" s="175">
        <v>0</v>
      </c>
      <c r="T578" s="176">
        <f>S578*H578</f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177" t="s">
        <v>133</v>
      </c>
      <c r="AT578" s="177" t="s">
        <v>234</v>
      </c>
      <c r="AU578" s="177" t="s">
        <v>86</v>
      </c>
      <c r="AY578" s="18" t="s">
        <v>232</v>
      </c>
      <c r="BE578" s="178">
        <f>IF(N578="základní",J578,0)</f>
        <v>0</v>
      </c>
      <c r="BF578" s="178">
        <f>IF(N578="snížená",J578,0)</f>
        <v>0</v>
      </c>
      <c r="BG578" s="178">
        <f>IF(N578="zákl. přenesená",J578,0)</f>
        <v>0</v>
      </c>
      <c r="BH578" s="178">
        <f>IF(N578="sníž. přenesená",J578,0)</f>
        <v>0</v>
      </c>
      <c r="BI578" s="178">
        <f>IF(N578="nulová",J578,0)</f>
        <v>0</v>
      </c>
      <c r="BJ578" s="18" t="s">
        <v>32</v>
      </c>
      <c r="BK578" s="178">
        <f>ROUND(I578*H578,2)</f>
        <v>0</v>
      </c>
      <c r="BL578" s="18" t="s">
        <v>133</v>
      </c>
      <c r="BM578" s="177" t="s">
        <v>771</v>
      </c>
    </row>
    <row r="579" spans="2:51" s="13" customFormat="1" ht="12">
      <c r="B579" s="179"/>
      <c r="D579" s="180" t="s">
        <v>240</v>
      </c>
      <c r="E579" s="181" t="s">
        <v>1</v>
      </c>
      <c r="F579" s="182" t="s">
        <v>113</v>
      </c>
      <c r="H579" s="183">
        <v>3.289</v>
      </c>
      <c r="I579" s="184"/>
      <c r="L579" s="179"/>
      <c r="M579" s="185"/>
      <c r="N579" s="186"/>
      <c r="O579" s="186"/>
      <c r="P579" s="186"/>
      <c r="Q579" s="186"/>
      <c r="R579" s="186"/>
      <c r="S579" s="186"/>
      <c r="T579" s="187"/>
      <c r="AT579" s="181" t="s">
        <v>240</v>
      </c>
      <c r="AU579" s="181" t="s">
        <v>86</v>
      </c>
      <c r="AV579" s="13" t="s">
        <v>86</v>
      </c>
      <c r="AW579" s="13" t="s">
        <v>31</v>
      </c>
      <c r="AX579" s="13" t="s">
        <v>32</v>
      </c>
      <c r="AY579" s="181" t="s">
        <v>232</v>
      </c>
    </row>
    <row r="580" spans="1:65" s="2" customFormat="1" ht="16.5" customHeight="1">
      <c r="A580" s="33"/>
      <c r="B580" s="132"/>
      <c r="C580" s="211" t="s">
        <v>772</v>
      </c>
      <c r="D580" s="211" t="s">
        <v>585</v>
      </c>
      <c r="E580" s="212" t="s">
        <v>773</v>
      </c>
      <c r="F580" s="213" t="s">
        <v>774</v>
      </c>
      <c r="G580" s="214" t="s">
        <v>578</v>
      </c>
      <c r="H580" s="215">
        <v>0.104</v>
      </c>
      <c r="I580" s="216"/>
      <c r="J580" s="217">
        <f>ROUND(I580*H580,2)</f>
        <v>0</v>
      </c>
      <c r="K580" s="213" t="s">
        <v>238</v>
      </c>
      <c r="L580" s="218"/>
      <c r="M580" s="219" t="s">
        <v>1</v>
      </c>
      <c r="N580" s="220" t="s">
        <v>42</v>
      </c>
      <c r="O580" s="59"/>
      <c r="P580" s="175">
        <f>O580*H580</f>
        <v>0</v>
      </c>
      <c r="Q580" s="175">
        <v>0.001</v>
      </c>
      <c r="R580" s="175">
        <f>Q580*H580</f>
        <v>0.000104</v>
      </c>
      <c r="S580" s="175">
        <v>0</v>
      </c>
      <c r="T580" s="176">
        <f>S580*H580</f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177" t="s">
        <v>185</v>
      </c>
      <c r="AT580" s="177" t="s">
        <v>585</v>
      </c>
      <c r="AU580" s="177" t="s">
        <v>86</v>
      </c>
      <c r="AY580" s="18" t="s">
        <v>232</v>
      </c>
      <c r="BE580" s="178">
        <f>IF(N580="základní",J580,0)</f>
        <v>0</v>
      </c>
      <c r="BF580" s="178">
        <f>IF(N580="snížená",J580,0)</f>
        <v>0</v>
      </c>
      <c r="BG580" s="178">
        <f>IF(N580="zákl. přenesená",J580,0)</f>
        <v>0</v>
      </c>
      <c r="BH580" s="178">
        <f>IF(N580="sníž. přenesená",J580,0)</f>
        <v>0</v>
      </c>
      <c r="BI580" s="178">
        <f>IF(N580="nulová",J580,0)</f>
        <v>0</v>
      </c>
      <c r="BJ580" s="18" t="s">
        <v>32</v>
      </c>
      <c r="BK580" s="178">
        <f>ROUND(I580*H580,2)</f>
        <v>0</v>
      </c>
      <c r="BL580" s="18" t="s">
        <v>133</v>
      </c>
      <c r="BM580" s="177" t="s">
        <v>775</v>
      </c>
    </row>
    <row r="581" spans="2:51" s="13" customFormat="1" ht="12">
      <c r="B581" s="179"/>
      <c r="D581" s="180" t="s">
        <v>240</v>
      </c>
      <c r="E581" s="181" t="s">
        <v>1</v>
      </c>
      <c r="F581" s="182" t="s">
        <v>776</v>
      </c>
      <c r="H581" s="183">
        <v>0.104</v>
      </c>
      <c r="I581" s="184"/>
      <c r="L581" s="179"/>
      <c r="M581" s="185"/>
      <c r="N581" s="186"/>
      <c r="O581" s="186"/>
      <c r="P581" s="186"/>
      <c r="Q581" s="186"/>
      <c r="R581" s="186"/>
      <c r="S581" s="186"/>
      <c r="T581" s="187"/>
      <c r="AT581" s="181" t="s">
        <v>240</v>
      </c>
      <c r="AU581" s="181" t="s">
        <v>86</v>
      </c>
      <c r="AV581" s="13" t="s">
        <v>86</v>
      </c>
      <c r="AW581" s="13" t="s">
        <v>31</v>
      </c>
      <c r="AX581" s="13" t="s">
        <v>77</v>
      </c>
      <c r="AY581" s="181" t="s">
        <v>232</v>
      </c>
    </row>
    <row r="582" spans="2:51" s="14" customFormat="1" ht="12">
      <c r="B582" s="188"/>
      <c r="D582" s="180" t="s">
        <v>240</v>
      </c>
      <c r="E582" s="189" t="s">
        <v>1</v>
      </c>
      <c r="F582" s="190" t="s">
        <v>242</v>
      </c>
      <c r="H582" s="191">
        <v>0.104</v>
      </c>
      <c r="I582" s="192"/>
      <c r="L582" s="188"/>
      <c r="M582" s="193"/>
      <c r="N582" s="194"/>
      <c r="O582" s="194"/>
      <c r="P582" s="194"/>
      <c r="Q582" s="194"/>
      <c r="R582" s="194"/>
      <c r="S582" s="194"/>
      <c r="T582" s="195"/>
      <c r="AT582" s="189" t="s">
        <v>240</v>
      </c>
      <c r="AU582" s="189" t="s">
        <v>86</v>
      </c>
      <c r="AV582" s="14" t="s">
        <v>133</v>
      </c>
      <c r="AW582" s="14" t="s">
        <v>31</v>
      </c>
      <c r="AX582" s="14" t="s">
        <v>32</v>
      </c>
      <c r="AY582" s="189" t="s">
        <v>232</v>
      </c>
    </row>
    <row r="583" spans="1:65" s="2" customFormat="1" ht="16.5" customHeight="1">
      <c r="A583" s="33"/>
      <c r="B583" s="132"/>
      <c r="C583" s="166" t="s">
        <v>777</v>
      </c>
      <c r="D583" s="166" t="s">
        <v>234</v>
      </c>
      <c r="E583" s="167" t="s">
        <v>778</v>
      </c>
      <c r="F583" s="168" t="s">
        <v>779</v>
      </c>
      <c r="G583" s="169" t="s">
        <v>254</v>
      </c>
      <c r="H583" s="170">
        <v>3.289</v>
      </c>
      <c r="I583" s="171"/>
      <c r="J583" s="172">
        <f>ROUND(I583*H583,2)</f>
        <v>0</v>
      </c>
      <c r="K583" s="168" t="s">
        <v>1</v>
      </c>
      <c r="L583" s="34"/>
      <c r="M583" s="173" t="s">
        <v>1</v>
      </c>
      <c r="N583" s="174" t="s">
        <v>42</v>
      </c>
      <c r="O583" s="59"/>
      <c r="P583" s="175">
        <f>O583*H583</f>
        <v>0</v>
      </c>
      <c r="Q583" s="175">
        <v>0</v>
      </c>
      <c r="R583" s="175">
        <f>Q583*H583</f>
        <v>0</v>
      </c>
      <c r="S583" s="175">
        <v>0</v>
      </c>
      <c r="T583" s="176">
        <f>S583*H583</f>
        <v>0</v>
      </c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R583" s="177" t="s">
        <v>133</v>
      </c>
      <c r="AT583" s="177" t="s">
        <v>234</v>
      </c>
      <c r="AU583" s="177" t="s">
        <v>86</v>
      </c>
      <c r="AY583" s="18" t="s">
        <v>232</v>
      </c>
      <c r="BE583" s="178">
        <f>IF(N583="základní",J583,0)</f>
        <v>0</v>
      </c>
      <c r="BF583" s="178">
        <f>IF(N583="snížená",J583,0)</f>
        <v>0</v>
      </c>
      <c r="BG583" s="178">
        <f>IF(N583="zákl. přenesená",J583,0)</f>
        <v>0</v>
      </c>
      <c r="BH583" s="178">
        <f>IF(N583="sníž. přenesená",J583,0)</f>
        <v>0</v>
      </c>
      <c r="BI583" s="178">
        <f>IF(N583="nulová",J583,0)</f>
        <v>0</v>
      </c>
      <c r="BJ583" s="18" t="s">
        <v>32</v>
      </c>
      <c r="BK583" s="178">
        <f>ROUND(I583*H583,2)</f>
        <v>0</v>
      </c>
      <c r="BL583" s="18" t="s">
        <v>133</v>
      </c>
      <c r="BM583" s="177" t="s">
        <v>780</v>
      </c>
    </row>
    <row r="584" spans="2:51" s="13" customFormat="1" ht="12">
      <c r="B584" s="179"/>
      <c r="D584" s="180" t="s">
        <v>240</v>
      </c>
      <c r="E584" s="181" t="s">
        <v>1</v>
      </c>
      <c r="F584" s="182" t="s">
        <v>113</v>
      </c>
      <c r="H584" s="183">
        <v>3.289</v>
      </c>
      <c r="I584" s="184"/>
      <c r="L584" s="179"/>
      <c r="M584" s="185"/>
      <c r="N584" s="186"/>
      <c r="O584" s="186"/>
      <c r="P584" s="186"/>
      <c r="Q584" s="186"/>
      <c r="R584" s="186"/>
      <c r="S584" s="186"/>
      <c r="T584" s="187"/>
      <c r="AT584" s="181" t="s">
        <v>240</v>
      </c>
      <c r="AU584" s="181" t="s">
        <v>86</v>
      </c>
      <c r="AV584" s="13" t="s">
        <v>86</v>
      </c>
      <c r="AW584" s="13" t="s">
        <v>31</v>
      </c>
      <c r="AX584" s="13" t="s">
        <v>32</v>
      </c>
      <c r="AY584" s="181" t="s">
        <v>232</v>
      </c>
    </row>
    <row r="585" spans="2:63" s="12" customFormat="1" ht="22.9" customHeight="1">
      <c r="B585" s="153"/>
      <c r="D585" s="154" t="s">
        <v>76</v>
      </c>
      <c r="E585" s="164" t="s">
        <v>86</v>
      </c>
      <c r="F585" s="164" t="s">
        <v>781</v>
      </c>
      <c r="I585" s="156"/>
      <c r="J585" s="165">
        <f>BK585</f>
        <v>0</v>
      </c>
      <c r="L585" s="153"/>
      <c r="M585" s="158"/>
      <c r="N585" s="159"/>
      <c r="O585" s="159"/>
      <c r="P585" s="160">
        <f>SUM(P586:P591)</f>
        <v>0</v>
      </c>
      <c r="Q585" s="159"/>
      <c r="R585" s="160">
        <f>SUM(R586:R591)</f>
        <v>21.0815625</v>
      </c>
      <c r="S585" s="159"/>
      <c r="T585" s="161">
        <f>SUM(T586:T591)</f>
        <v>0</v>
      </c>
      <c r="AR585" s="154" t="s">
        <v>32</v>
      </c>
      <c r="AT585" s="162" t="s">
        <v>76</v>
      </c>
      <c r="AU585" s="162" t="s">
        <v>32</v>
      </c>
      <c r="AY585" s="154" t="s">
        <v>232</v>
      </c>
      <c r="BK585" s="163">
        <f>SUM(BK586:BK591)</f>
        <v>0</v>
      </c>
    </row>
    <row r="586" spans="1:65" s="2" customFormat="1" ht="16.5" customHeight="1">
      <c r="A586" s="33"/>
      <c r="B586" s="132"/>
      <c r="C586" s="166" t="s">
        <v>782</v>
      </c>
      <c r="D586" s="166" t="s">
        <v>234</v>
      </c>
      <c r="E586" s="167" t="s">
        <v>783</v>
      </c>
      <c r="F586" s="168" t="s">
        <v>784</v>
      </c>
      <c r="G586" s="169" t="s">
        <v>455</v>
      </c>
      <c r="H586" s="170">
        <v>8.25</v>
      </c>
      <c r="I586" s="171"/>
      <c r="J586" s="172">
        <f>ROUND(I586*H586,2)</f>
        <v>0</v>
      </c>
      <c r="K586" s="168" t="s">
        <v>238</v>
      </c>
      <c r="L586" s="34"/>
      <c r="M586" s="173" t="s">
        <v>1</v>
      </c>
      <c r="N586" s="174" t="s">
        <v>42</v>
      </c>
      <c r="O586" s="59"/>
      <c r="P586" s="175">
        <f>O586*H586</f>
        <v>0</v>
      </c>
      <c r="Q586" s="175">
        <v>2.55045</v>
      </c>
      <c r="R586" s="175">
        <f>Q586*H586</f>
        <v>21.0412125</v>
      </c>
      <c r="S586" s="175">
        <v>0</v>
      </c>
      <c r="T586" s="176">
        <f>S586*H586</f>
        <v>0</v>
      </c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R586" s="177" t="s">
        <v>133</v>
      </c>
      <c r="AT586" s="177" t="s">
        <v>234</v>
      </c>
      <c r="AU586" s="177" t="s">
        <v>86</v>
      </c>
      <c r="AY586" s="18" t="s">
        <v>232</v>
      </c>
      <c r="BE586" s="178">
        <f>IF(N586="základní",J586,0)</f>
        <v>0</v>
      </c>
      <c r="BF586" s="178">
        <f>IF(N586="snížená",J586,0)</f>
        <v>0</v>
      </c>
      <c r="BG586" s="178">
        <f>IF(N586="zákl. přenesená",J586,0)</f>
        <v>0</v>
      </c>
      <c r="BH586" s="178">
        <f>IF(N586="sníž. přenesená",J586,0)</f>
        <v>0</v>
      </c>
      <c r="BI586" s="178">
        <f>IF(N586="nulová",J586,0)</f>
        <v>0</v>
      </c>
      <c r="BJ586" s="18" t="s">
        <v>32</v>
      </c>
      <c r="BK586" s="178">
        <f>ROUND(I586*H586,2)</f>
        <v>0</v>
      </c>
      <c r="BL586" s="18" t="s">
        <v>133</v>
      </c>
      <c r="BM586" s="177" t="s">
        <v>785</v>
      </c>
    </row>
    <row r="587" spans="2:51" s="15" customFormat="1" ht="12">
      <c r="B587" s="196"/>
      <c r="D587" s="180" t="s">
        <v>240</v>
      </c>
      <c r="E587" s="197" t="s">
        <v>1</v>
      </c>
      <c r="F587" s="198" t="s">
        <v>786</v>
      </c>
      <c r="H587" s="197" t="s">
        <v>1</v>
      </c>
      <c r="I587" s="199"/>
      <c r="L587" s="196"/>
      <c r="M587" s="200"/>
      <c r="N587" s="201"/>
      <c r="O587" s="201"/>
      <c r="P587" s="201"/>
      <c r="Q587" s="201"/>
      <c r="R587" s="201"/>
      <c r="S587" s="201"/>
      <c r="T587" s="202"/>
      <c r="AT587" s="197" t="s">
        <v>240</v>
      </c>
      <c r="AU587" s="197" t="s">
        <v>86</v>
      </c>
      <c r="AV587" s="15" t="s">
        <v>32</v>
      </c>
      <c r="AW587" s="15" t="s">
        <v>31</v>
      </c>
      <c r="AX587" s="15" t="s">
        <v>77</v>
      </c>
      <c r="AY587" s="197" t="s">
        <v>232</v>
      </c>
    </row>
    <row r="588" spans="2:51" s="13" customFormat="1" ht="12">
      <c r="B588" s="179"/>
      <c r="D588" s="180" t="s">
        <v>240</v>
      </c>
      <c r="E588" s="181" t="s">
        <v>1</v>
      </c>
      <c r="F588" s="182" t="s">
        <v>787</v>
      </c>
      <c r="H588" s="183">
        <v>8.25</v>
      </c>
      <c r="I588" s="184"/>
      <c r="L588" s="179"/>
      <c r="M588" s="185"/>
      <c r="N588" s="186"/>
      <c r="O588" s="186"/>
      <c r="P588" s="186"/>
      <c r="Q588" s="186"/>
      <c r="R588" s="186"/>
      <c r="S588" s="186"/>
      <c r="T588" s="187"/>
      <c r="AT588" s="181" t="s">
        <v>240</v>
      </c>
      <c r="AU588" s="181" t="s">
        <v>86</v>
      </c>
      <c r="AV588" s="13" t="s">
        <v>86</v>
      </c>
      <c r="AW588" s="13" t="s">
        <v>31</v>
      </c>
      <c r="AX588" s="13" t="s">
        <v>32</v>
      </c>
      <c r="AY588" s="181" t="s">
        <v>232</v>
      </c>
    </row>
    <row r="589" spans="1:65" s="2" customFormat="1" ht="16.5" customHeight="1">
      <c r="A589" s="33"/>
      <c r="B589" s="132"/>
      <c r="C589" s="166" t="s">
        <v>788</v>
      </c>
      <c r="D589" s="166" t="s">
        <v>234</v>
      </c>
      <c r="E589" s="167" t="s">
        <v>789</v>
      </c>
      <c r="F589" s="168" t="s">
        <v>790</v>
      </c>
      <c r="G589" s="169" t="s">
        <v>254</v>
      </c>
      <c r="H589" s="170">
        <v>15</v>
      </c>
      <c r="I589" s="171"/>
      <c r="J589" s="172">
        <f>ROUND(I589*H589,2)</f>
        <v>0</v>
      </c>
      <c r="K589" s="168" t="s">
        <v>238</v>
      </c>
      <c r="L589" s="34"/>
      <c r="M589" s="173" t="s">
        <v>1</v>
      </c>
      <c r="N589" s="174" t="s">
        <v>42</v>
      </c>
      <c r="O589" s="59"/>
      <c r="P589" s="175">
        <f>O589*H589</f>
        <v>0</v>
      </c>
      <c r="Q589" s="175">
        <v>0.00269</v>
      </c>
      <c r="R589" s="175">
        <f>Q589*H589</f>
        <v>0.040350000000000004</v>
      </c>
      <c r="S589" s="175">
        <v>0</v>
      </c>
      <c r="T589" s="176">
        <f>S589*H589</f>
        <v>0</v>
      </c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R589" s="177" t="s">
        <v>133</v>
      </c>
      <c r="AT589" s="177" t="s">
        <v>234</v>
      </c>
      <c r="AU589" s="177" t="s">
        <v>86</v>
      </c>
      <c r="AY589" s="18" t="s">
        <v>232</v>
      </c>
      <c r="BE589" s="178">
        <f>IF(N589="základní",J589,0)</f>
        <v>0</v>
      </c>
      <c r="BF589" s="178">
        <f>IF(N589="snížená",J589,0)</f>
        <v>0</v>
      </c>
      <c r="BG589" s="178">
        <f>IF(N589="zákl. přenesená",J589,0)</f>
        <v>0</v>
      </c>
      <c r="BH589" s="178">
        <f>IF(N589="sníž. přenesená",J589,0)</f>
        <v>0</v>
      </c>
      <c r="BI589" s="178">
        <f>IF(N589="nulová",J589,0)</f>
        <v>0</v>
      </c>
      <c r="BJ589" s="18" t="s">
        <v>32</v>
      </c>
      <c r="BK589" s="178">
        <f>ROUND(I589*H589,2)</f>
        <v>0</v>
      </c>
      <c r="BL589" s="18" t="s">
        <v>133</v>
      </c>
      <c r="BM589" s="177" t="s">
        <v>791</v>
      </c>
    </row>
    <row r="590" spans="2:51" s="13" customFormat="1" ht="12">
      <c r="B590" s="179"/>
      <c r="D590" s="180" t="s">
        <v>240</v>
      </c>
      <c r="E590" s="181" t="s">
        <v>1</v>
      </c>
      <c r="F590" s="182" t="s">
        <v>792</v>
      </c>
      <c r="H590" s="183">
        <v>15</v>
      </c>
      <c r="I590" s="184"/>
      <c r="L590" s="179"/>
      <c r="M590" s="185"/>
      <c r="N590" s="186"/>
      <c r="O590" s="186"/>
      <c r="P590" s="186"/>
      <c r="Q590" s="186"/>
      <c r="R590" s="186"/>
      <c r="S590" s="186"/>
      <c r="T590" s="187"/>
      <c r="AT590" s="181" t="s">
        <v>240</v>
      </c>
      <c r="AU590" s="181" t="s">
        <v>86</v>
      </c>
      <c r="AV590" s="13" t="s">
        <v>86</v>
      </c>
      <c r="AW590" s="13" t="s">
        <v>31</v>
      </c>
      <c r="AX590" s="13" t="s">
        <v>32</v>
      </c>
      <c r="AY590" s="181" t="s">
        <v>232</v>
      </c>
    </row>
    <row r="591" spans="1:65" s="2" customFormat="1" ht="16.5" customHeight="1">
      <c r="A591" s="33"/>
      <c r="B591" s="132"/>
      <c r="C591" s="166" t="s">
        <v>793</v>
      </c>
      <c r="D591" s="166" t="s">
        <v>234</v>
      </c>
      <c r="E591" s="167" t="s">
        <v>794</v>
      </c>
      <c r="F591" s="168" t="s">
        <v>795</v>
      </c>
      <c r="G591" s="169" t="s">
        <v>254</v>
      </c>
      <c r="H591" s="170">
        <v>15</v>
      </c>
      <c r="I591" s="171"/>
      <c r="J591" s="172">
        <f>ROUND(I591*H591,2)</f>
        <v>0</v>
      </c>
      <c r="K591" s="168" t="s">
        <v>238</v>
      </c>
      <c r="L591" s="34"/>
      <c r="M591" s="173" t="s">
        <v>1</v>
      </c>
      <c r="N591" s="174" t="s">
        <v>42</v>
      </c>
      <c r="O591" s="59"/>
      <c r="P591" s="175">
        <f>O591*H591</f>
        <v>0</v>
      </c>
      <c r="Q591" s="175">
        <v>0</v>
      </c>
      <c r="R591" s="175">
        <f>Q591*H591</f>
        <v>0</v>
      </c>
      <c r="S591" s="175">
        <v>0</v>
      </c>
      <c r="T591" s="176">
        <f>S591*H591</f>
        <v>0</v>
      </c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R591" s="177" t="s">
        <v>133</v>
      </c>
      <c r="AT591" s="177" t="s">
        <v>234</v>
      </c>
      <c r="AU591" s="177" t="s">
        <v>86</v>
      </c>
      <c r="AY591" s="18" t="s">
        <v>232</v>
      </c>
      <c r="BE591" s="178">
        <f>IF(N591="základní",J591,0)</f>
        <v>0</v>
      </c>
      <c r="BF591" s="178">
        <f>IF(N591="snížená",J591,0)</f>
        <v>0</v>
      </c>
      <c r="BG591" s="178">
        <f>IF(N591="zákl. přenesená",J591,0)</f>
        <v>0</v>
      </c>
      <c r="BH591" s="178">
        <f>IF(N591="sníž. přenesená",J591,0)</f>
        <v>0</v>
      </c>
      <c r="BI591" s="178">
        <f>IF(N591="nulová",J591,0)</f>
        <v>0</v>
      </c>
      <c r="BJ591" s="18" t="s">
        <v>32</v>
      </c>
      <c r="BK591" s="178">
        <f>ROUND(I591*H591,2)</f>
        <v>0</v>
      </c>
      <c r="BL591" s="18" t="s">
        <v>133</v>
      </c>
      <c r="BM591" s="177" t="s">
        <v>796</v>
      </c>
    </row>
    <row r="592" spans="2:63" s="12" customFormat="1" ht="22.9" customHeight="1">
      <c r="B592" s="153"/>
      <c r="D592" s="154" t="s">
        <v>76</v>
      </c>
      <c r="E592" s="164" t="s">
        <v>247</v>
      </c>
      <c r="F592" s="164" t="s">
        <v>797</v>
      </c>
      <c r="I592" s="156"/>
      <c r="J592" s="165">
        <f>BK592</f>
        <v>0</v>
      </c>
      <c r="L592" s="153"/>
      <c r="M592" s="158"/>
      <c r="N592" s="159"/>
      <c r="O592" s="159"/>
      <c r="P592" s="160">
        <f>SUM(P593:P609)</f>
        <v>0</v>
      </c>
      <c r="Q592" s="159"/>
      <c r="R592" s="160">
        <f>SUM(R593:R609)</f>
        <v>0</v>
      </c>
      <c r="S592" s="159"/>
      <c r="T592" s="161">
        <f>SUM(T593:T609)</f>
        <v>0</v>
      </c>
      <c r="AR592" s="154" t="s">
        <v>32</v>
      </c>
      <c r="AT592" s="162" t="s">
        <v>76</v>
      </c>
      <c r="AU592" s="162" t="s">
        <v>32</v>
      </c>
      <c r="AY592" s="154" t="s">
        <v>232</v>
      </c>
      <c r="BK592" s="163">
        <f>SUM(BK593:BK609)</f>
        <v>0</v>
      </c>
    </row>
    <row r="593" spans="1:65" s="2" customFormat="1" ht="24.2" customHeight="1">
      <c r="A593" s="33"/>
      <c r="B593" s="132"/>
      <c r="C593" s="166" t="s">
        <v>798</v>
      </c>
      <c r="D593" s="166" t="s">
        <v>234</v>
      </c>
      <c r="E593" s="167" t="s">
        <v>799</v>
      </c>
      <c r="F593" s="168" t="s">
        <v>800</v>
      </c>
      <c r="G593" s="169" t="s">
        <v>455</v>
      </c>
      <c r="H593" s="170">
        <v>0.493</v>
      </c>
      <c r="I593" s="171"/>
      <c r="J593" s="172">
        <f>ROUND(I593*H593,2)</f>
        <v>0</v>
      </c>
      <c r="K593" s="168" t="s">
        <v>265</v>
      </c>
      <c r="L593" s="34"/>
      <c r="M593" s="173" t="s">
        <v>1</v>
      </c>
      <c r="N593" s="174" t="s">
        <v>42</v>
      </c>
      <c r="O593" s="59"/>
      <c r="P593" s="175">
        <f>O593*H593</f>
        <v>0</v>
      </c>
      <c r="Q593" s="175">
        <v>0</v>
      </c>
      <c r="R593" s="175">
        <f>Q593*H593</f>
        <v>0</v>
      </c>
      <c r="S593" s="175">
        <v>0</v>
      </c>
      <c r="T593" s="176">
        <f>S593*H593</f>
        <v>0</v>
      </c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R593" s="177" t="s">
        <v>133</v>
      </c>
      <c r="AT593" s="177" t="s">
        <v>234</v>
      </c>
      <c r="AU593" s="177" t="s">
        <v>86</v>
      </c>
      <c r="AY593" s="18" t="s">
        <v>232</v>
      </c>
      <c r="BE593" s="178">
        <f>IF(N593="základní",J593,0)</f>
        <v>0</v>
      </c>
      <c r="BF593" s="178">
        <f>IF(N593="snížená",J593,0)</f>
        <v>0</v>
      </c>
      <c r="BG593" s="178">
        <f>IF(N593="zákl. přenesená",J593,0)</f>
        <v>0</v>
      </c>
      <c r="BH593" s="178">
        <f>IF(N593="sníž. přenesená",J593,0)</f>
        <v>0</v>
      </c>
      <c r="BI593" s="178">
        <f>IF(N593="nulová",J593,0)</f>
        <v>0</v>
      </c>
      <c r="BJ593" s="18" t="s">
        <v>32</v>
      </c>
      <c r="BK593" s="178">
        <f>ROUND(I593*H593,2)</f>
        <v>0</v>
      </c>
      <c r="BL593" s="18" t="s">
        <v>133</v>
      </c>
      <c r="BM593" s="177" t="s">
        <v>801</v>
      </c>
    </row>
    <row r="594" spans="2:51" s="15" customFormat="1" ht="12">
      <c r="B594" s="196"/>
      <c r="D594" s="180" t="s">
        <v>240</v>
      </c>
      <c r="E594" s="197" t="s">
        <v>1</v>
      </c>
      <c r="F594" s="198" t="s">
        <v>802</v>
      </c>
      <c r="H594" s="197" t="s">
        <v>1</v>
      </c>
      <c r="I594" s="199"/>
      <c r="L594" s="196"/>
      <c r="M594" s="200"/>
      <c r="N594" s="201"/>
      <c r="O594" s="201"/>
      <c r="P594" s="201"/>
      <c r="Q594" s="201"/>
      <c r="R594" s="201"/>
      <c r="S594" s="201"/>
      <c r="T594" s="202"/>
      <c r="AT594" s="197" t="s">
        <v>240</v>
      </c>
      <c r="AU594" s="197" t="s">
        <v>86</v>
      </c>
      <c r="AV594" s="15" t="s">
        <v>32</v>
      </c>
      <c r="AW594" s="15" t="s">
        <v>31</v>
      </c>
      <c r="AX594" s="15" t="s">
        <v>77</v>
      </c>
      <c r="AY594" s="197" t="s">
        <v>232</v>
      </c>
    </row>
    <row r="595" spans="2:51" s="13" customFormat="1" ht="12">
      <c r="B595" s="179"/>
      <c r="D595" s="180" t="s">
        <v>240</v>
      </c>
      <c r="E595" s="181" t="s">
        <v>1</v>
      </c>
      <c r="F595" s="182" t="s">
        <v>803</v>
      </c>
      <c r="H595" s="183">
        <v>0.493</v>
      </c>
      <c r="I595" s="184"/>
      <c r="L595" s="179"/>
      <c r="M595" s="185"/>
      <c r="N595" s="186"/>
      <c r="O595" s="186"/>
      <c r="P595" s="186"/>
      <c r="Q595" s="186"/>
      <c r="R595" s="186"/>
      <c r="S595" s="186"/>
      <c r="T595" s="187"/>
      <c r="AT595" s="181" t="s">
        <v>240</v>
      </c>
      <c r="AU595" s="181" t="s">
        <v>86</v>
      </c>
      <c r="AV595" s="13" t="s">
        <v>86</v>
      </c>
      <c r="AW595" s="13" t="s">
        <v>31</v>
      </c>
      <c r="AX595" s="13" t="s">
        <v>77</v>
      </c>
      <c r="AY595" s="181" t="s">
        <v>232</v>
      </c>
    </row>
    <row r="596" spans="2:51" s="14" customFormat="1" ht="12">
      <c r="B596" s="188"/>
      <c r="D596" s="180" t="s">
        <v>240</v>
      </c>
      <c r="E596" s="189" t="s">
        <v>1</v>
      </c>
      <c r="F596" s="190" t="s">
        <v>242</v>
      </c>
      <c r="H596" s="191">
        <v>0.493</v>
      </c>
      <c r="I596" s="192"/>
      <c r="L596" s="188"/>
      <c r="M596" s="193"/>
      <c r="N596" s="194"/>
      <c r="O596" s="194"/>
      <c r="P596" s="194"/>
      <c r="Q596" s="194"/>
      <c r="R596" s="194"/>
      <c r="S596" s="194"/>
      <c r="T596" s="195"/>
      <c r="AT596" s="189" t="s">
        <v>240</v>
      </c>
      <c r="AU596" s="189" t="s">
        <v>86</v>
      </c>
      <c r="AV596" s="14" t="s">
        <v>133</v>
      </c>
      <c r="AW596" s="14" t="s">
        <v>31</v>
      </c>
      <c r="AX596" s="14" t="s">
        <v>32</v>
      </c>
      <c r="AY596" s="189" t="s">
        <v>232</v>
      </c>
    </row>
    <row r="597" spans="1:65" s="2" customFormat="1" ht="16.5" customHeight="1">
      <c r="A597" s="33"/>
      <c r="B597" s="132"/>
      <c r="C597" s="166" t="s">
        <v>804</v>
      </c>
      <c r="D597" s="166" t="s">
        <v>234</v>
      </c>
      <c r="E597" s="167" t="s">
        <v>805</v>
      </c>
      <c r="F597" s="168" t="s">
        <v>806</v>
      </c>
      <c r="G597" s="169" t="s">
        <v>455</v>
      </c>
      <c r="H597" s="170">
        <v>2.1</v>
      </c>
      <c r="I597" s="171"/>
      <c r="J597" s="172">
        <f>ROUND(I597*H597,2)</f>
        <v>0</v>
      </c>
      <c r="K597" s="168" t="s">
        <v>238</v>
      </c>
      <c r="L597" s="34"/>
      <c r="M597" s="173" t="s">
        <v>1</v>
      </c>
      <c r="N597" s="174" t="s">
        <v>42</v>
      </c>
      <c r="O597" s="59"/>
      <c r="P597" s="175">
        <f>O597*H597</f>
        <v>0</v>
      </c>
      <c r="Q597" s="175">
        <v>0</v>
      </c>
      <c r="R597" s="175">
        <f>Q597*H597</f>
        <v>0</v>
      </c>
      <c r="S597" s="175">
        <v>0</v>
      </c>
      <c r="T597" s="176">
        <f>S597*H597</f>
        <v>0</v>
      </c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R597" s="177" t="s">
        <v>133</v>
      </c>
      <c r="AT597" s="177" t="s">
        <v>234</v>
      </c>
      <c r="AU597" s="177" t="s">
        <v>86</v>
      </c>
      <c r="AY597" s="18" t="s">
        <v>232</v>
      </c>
      <c r="BE597" s="178">
        <f>IF(N597="základní",J597,0)</f>
        <v>0</v>
      </c>
      <c r="BF597" s="178">
        <f>IF(N597="snížená",J597,0)</f>
        <v>0</v>
      </c>
      <c r="BG597" s="178">
        <f>IF(N597="zákl. přenesená",J597,0)</f>
        <v>0</v>
      </c>
      <c r="BH597" s="178">
        <f>IF(N597="sníž. přenesená",J597,0)</f>
        <v>0</v>
      </c>
      <c r="BI597" s="178">
        <f>IF(N597="nulová",J597,0)</f>
        <v>0</v>
      </c>
      <c r="BJ597" s="18" t="s">
        <v>32</v>
      </c>
      <c r="BK597" s="178">
        <f>ROUND(I597*H597,2)</f>
        <v>0</v>
      </c>
      <c r="BL597" s="18" t="s">
        <v>133</v>
      </c>
      <c r="BM597" s="177" t="s">
        <v>807</v>
      </c>
    </row>
    <row r="598" spans="2:51" s="15" customFormat="1" ht="12">
      <c r="B598" s="196"/>
      <c r="D598" s="180" t="s">
        <v>240</v>
      </c>
      <c r="E598" s="197" t="s">
        <v>1</v>
      </c>
      <c r="F598" s="198" t="s">
        <v>808</v>
      </c>
      <c r="H598" s="197" t="s">
        <v>1</v>
      </c>
      <c r="I598" s="199"/>
      <c r="L598" s="196"/>
      <c r="M598" s="200"/>
      <c r="N598" s="201"/>
      <c r="O598" s="201"/>
      <c r="P598" s="201"/>
      <c r="Q598" s="201"/>
      <c r="R598" s="201"/>
      <c r="S598" s="201"/>
      <c r="T598" s="202"/>
      <c r="AT598" s="197" t="s">
        <v>240</v>
      </c>
      <c r="AU598" s="197" t="s">
        <v>86</v>
      </c>
      <c r="AV598" s="15" t="s">
        <v>32</v>
      </c>
      <c r="AW598" s="15" t="s">
        <v>31</v>
      </c>
      <c r="AX598" s="15" t="s">
        <v>77</v>
      </c>
      <c r="AY598" s="197" t="s">
        <v>232</v>
      </c>
    </row>
    <row r="599" spans="2:51" s="13" customFormat="1" ht="12">
      <c r="B599" s="179"/>
      <c r="D599" s="180" t="s">
        <v>240</v>
      </c>
      <c r="E599" s="181" t="s">
        <v>1</v>
      </c>
      <c r="F599" s="182" t="s">
        <v>809</v>
      </c>
      <c r="H599" s="183">
        <v>2.1</v>
      </c>
      <c r="I599" s="184"/>
      <c r="L599" s="179"/>
      <c r="M599" s="185"/>
      <c r="N599" s="186"/>
      <c r="O599" s="186"/>
      <c r="P599" s="186"/>
      <c r="Q599" s="186"/>
      <c r="R599" s="186"/>
      <c r="S599" s="186"/>
      <c r="T599" s="187"/>
      <c r="AT599" s="181" t="s">
        <v>240</v>
      </c>
      <c r="AU599" s="181" t="s">
        <v>86</v>
      </c>
      <c r="AV599" s="13" t="s">
        <v>86</v>
      </c>
      <c r="AW599" s="13" t="s">
        <v>31</v>
      </c>
      <c r="AX599" s="13" t="s">
        <v>32</v>
      </c>
      <c r="AY599" s="181" t="s">
        <v>232</v>
      </c>
    </row>
    <row r="600" spans="1:65" s="2" customFormat="1" ht="21.75" customHeight="1">
      <c r="A600" s="33"/>
      <c r="B600" s="132"/>
      <c r="C600" s="166" t="s">
        <v>810</v>
      </c>
      <c r="D600" s="166" t="s">
        <v>234</v>
      </c>
      <c r="E600" s="167" t="s">
        <v>811</v>
      </c>
      <c r="F600" s="168" t="s">
        <v>812</v>
      </c>
      <c r="G600" s="169" t="s">
        <v>323</v>
      </c>
      <c r="H600" s="170">
        <v>4.62</v>
      </c>
      <c r="I600" s="171"/>
      <c r="J600" s="172">
        <f>ROUND(I600*H600,2)</f>
        <v>0</v>
      </c>
      <c r="K600" s="168" t="s">
        <v>238</v>
      </c>
      <c r="L600" s="34"/>
      <c r="M600" s="173" t="s">
        <v>1</v>
      </c>
      <c r="N600" s="174" t="s">
        <v>42</v>
      </c>
      <c r="O600" s="59"/>
      <c r="P600" s="175">
        <f>O600*H600</f>
        <v>0</v>
      </c>
      <c r="Q600" s="175">
        <v>0</v>
      </c>
      <c r="R600" s="175">
        <f>Q600*H600</f>
        <v>0</v>
      </c>
      <c r="S600" s="175">
        <v>0</v>
      </c>
      <c r="T600" s="176">
        <f>S600*H600</f>
        <v>0</v>
      </c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R600" s="177" t="s">
        <v>133</v>
      </c>
      <c r="AT600" s="177" t="s">
        <v>234</v>
      </c>
      <c r="AU600" s="177" t="s">
        <v>86</v>
      </c>
      <c r="AY600" s="18" t="s">
        <v>232</v>
      </c>
      <c r="BE600" s="178">
        <f>IF(N600="základní",J600,0)</f>
        <v>0</v>
      </c>
      <c r="BF600" s="178">
        <f>IF(N600="snížená",J600,0)</f>
        <v>0</v>
      </c>
      <c r="BG600" s="178">
        <f>IF(N600="zákl. přenesená",J600,0)</f>
        <v>0</v>
      </c>
      <c r="BH600" s="178">
        <f>IF(N600="sníž. přenesená",J600,0)</f>
        <v>0</v>
      </c>
      <c r="BI600" s="178">
        <f>IF(N600="nulová",J600,0)</f>
        <v>0</v>
      </c>
      <c r="BJ600" s="18" t="s">
        <v>32</v>
      </c>
      <c r="BK600" s="178">
        <f>ROUND(I600*H600,2)</f>
        <v>0</v>
      </c>
      <c r="BL600" s="18" t="s">
        <v>133</v>
      </c>
      <c r="BM600" s="177" t="s">
        <v>813</v>
      </c>
    </row>
    <row r="601" spans="2:51" s="13" customFormat="1" ht="12">
      <c r="B601" s="179"/>
      <c r="D601" s="180" t="s">
        <v>240</v>
      </c>
      <c r="E601" s="181" t="s">
        <v>1</v>
      </c>
      <c r="F601" s="182" t="s">
        <v>814</v>
      </c>
      <c r="H601" s="183">
        <v>4.62</v>
      </c>
      <c r="I601" s="184"/>
      <c r="L601" s="179"/>
      <c r="M601" s="185"/>
      <c r="N601" s="186"/>
      <c r="O601" s="186"/>
      <c r="P601" s="186"/>
      <c r="Q601" s="186"/>
      <c r="R601" s="186"/>
      <c r="S601" s="186"/>
      <c r="T601" s="187"/>
      <c r="AT601" s="181" t="s">
        <v>240</v>
      </c>
      <c r="AU601" s="181" t="s">
        <v>86</v>
      </c>
      <c r="AV601" s="13" t="s">
        <v>86</v>
      </c>
      <c r="AW601" s="13" t="s">
        <v>31</v>
      </c>
      <c r="AX601" s="13" t="s">
        <v>77</v>
      </c>
      <c r="AY601" s="181" t="s">
        <v>232</v>
      </c>
    </row>
    <row r="602" spans="2:51" s="14" customFormat="1" ht="12">
      <c r="B602" s="188"/>
      <c r="D602" s="180" t="s">
        <v>240</v>
      </c>
      <c r="E602" s="189" t="s">
        <v>1</v>
      </c>
      <c r="F602" s="190" t="s">
        <v>242</v>
      </c>
      <c r="H602" s="191">
        <v>4.62</v>
      </c>
      <c r="I602" s="192"/>
      <c r="L602" s="188"/>
      <c r="M602" s="193"/>
      <c r="N602" s="194"/>
      <c r="O602" s="194"/>
      <c r="P602" s="194"/>
      <c r="Q602" s="194"/>
      <c r="R602" s="194"/>
      <c r="S602" s="194"/>
      <c r="T602" s="195"/>
      <c r="AT602" s="189" t="s">
        <v>240</v>
      </c>
      <c r="AU602" s="189" t="s">
        <v>86</v>
      </c>
      <c r="AV602" s="14" t="s">
        <v>133</v>
      </c>
      <c r="AW602" s="14" t="s">
        <v>31</v>
      </c>
      <c r="AX602" s="14" t="s">
        <v>32</v>
      </c>
      <c r="AY602" s="189" t="s">
        <v>232</v>
      </c>
    </row>
    <row r="603" spans="1:65" s="2" customFormat="1" ht="16.5" customHeight="1">
      <c r="A603" s="33"/>
      <c r="B603" s="132"/>
      <c r="C603" s="166" t="s">
        <v>815</v>
      </c>
      <c r="D603" s="166" t="s">
        <v>234</v>
      </c>
      <c r="E603" s="167" t="s">
        <v>816</v>
      </c>
      <c r="F603" s="168" t="s">
        <v>817</v>
      </c>
      <c r="G603" s="169" t="s">
        <v>323</v>
      </c>
      <c r="H603" s="170">
        <v>4.62</v>
      </c>
      <c r="I603" s="171"/>
      <c r="J603" s="172">
        <f>ROUND(I603*H603,2)</f>
        <v>0</v>
      </c>
      <c r="K603" s="168" t="s">
        <v>238</v>
      </c>
      <c r="L603" s="34"/>
      <c r="M603" s="173" t="s">
        <v>1</v>
      </c>
      <c r="N603" s="174" t="s">
        <v>42</v>
      </c>
      <c r="O603" s="59"/>
      <c r="P603" s="175">
        <f>O603*H603</f>
        <v>0</v>
      </c>
      <c r="Q603" s="175">
        <v>0</v>
      </c>
      <c r="R603" s="175">
        <f>Q603*H603</f>
        <v>0</v>
      </c>
      <c r="S603" s="175">
        <v>0</v>
      </c>
      <c r="T603" s="176">
        <f>S603*H603</f>
        <v>0</v>
      </c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R603" s="177" t="s">
        <v>133</v>
      </c>
      <c r="AT603" s="177" t="s">
        <v>234</v>
      </c>
      <c r="AU603" s="177" t="s">
        <v>86</v>
      </c>
      <c r="AY603" s="18" t="s">
        <v>232</v>
      </c>
      <c r="BE603" s="178">
        <f>IF(N603="základní",J603,0)</f>
        <v>0</v>
      </c>
      <c r="BF603" s="178">
        <f>IF(N603="snížená",J603,0)</f>
        <v>0</v>
      </c>
      <c r="BG603" s="178">
        <f>IF(N603="zákl. přenesená",J603,0)</f>
        <v>0</v>
      </c>
      <c r="BH603" s="178">
        <f>IF(N603="sníž. přenesená",J603,0)</f>
        <v>0</v>
      </c>
      <c r="BI603" s="178">
        <f>IF(N603="nulová",J603,0)</f>
        <v>0</v>
      </c>
      <c r="BJ603" s="18" t="s">
        <v>32</v>
      </c>
      <c r="BK603" s="178">
        <f>ROUND(I603*H603,2)</f>
        <v>0</v>
      </c>
      <c r="BL603" s="18" t="s">
        <v>133</v>
      </c>
      <c r="BM603" s="177" t="s">
        <v>818</v>
      </c>
    </row>
    <row r="604" spans="2:51" s="13" customFormat="1" ht="12">
      <c r="B604" s="179"/>
      <c r="D604" s="180" t="s">
        <v>240</v>
      </c>
      <c r="E604" s="181" t="s">
        <v>1</v>
      </c>
      <c r="F604" s="182" t="s">
        <v>819</v>
      </c>
      <c r="H604" s="183">
        <v>4.62</v>
      </c>
      <c r="I604" s="184"/>
      <c r="L604" s="179"/>
      <c r="M604" s="185"/>
      <c r="N604" s="186"/>
      <c r="O604" s="186"/>
      <c r="P604" s="186"/>
      <c r="Q604" s="186"/>
      <c r="R604" s="186"/>
      <c r="S604" s="186"/>
      <c r="T604" s="187"/>
      <c r="AT604" s="181" t="s">
        <v>240</v>
      </c>
      <c r="AU604" s="181" t="s">
        <v>86</v>
      </c>
      <c r="AV604" s="13" t="s">
        <v>86</v>
      </c>
      <c r="AW604" s="13" t="s">
        <v>31</v>
      </c>
      <c r="AX604" s="13" t="s">
        <v>32</v>
      </c>
      <c r="AY604" s="181" t="s">
        <v>232</v>
      </c>
    </row>
    <row r="605" spans="1:65" s="2" customFormat="1" ht="16.5" customHeight="1">
      <c r="A605" s="33"/>
      <c r="B605" s="132"/>
      <c r="C605" s="166" t="s">
        <v>820</v>
      </c>
      <c r="D605" s="166" t="s">
        <v>234</v>
      </c>
      <c r="E605" s="167" t="s">
        <v>821</v>
      </c>
      <c r="F605" s="168" t="s">
        <v>822</v>
      </c>
      <c r="G605" s="169" t="s">
        <v>323</v>
      </c>
      <c r="H605" s="170">
        <v>32.34</v>
      </c>
      <c r="I605" s="171"/>
      <c r="J605" s="172">
        <f>ROUND(I605*H605,2)</f>
        <v>0</v>
      </c>
      <c r="K605" s="168" t="s">
        <v>238</v>
      </c>
      <c r="L605" s="34"/>
      <c r="M605" s="173" t="s">
        <v>1</v>
      </c>
      <c r="N605" s="174" t="s">
        <v>42</v>
      </c>
      <c r="O605" s="59"/>
      <c r="P605" s="175">
        <f>O605*H605</f>
        <v>0</v>
      </c>
      <c r="Q605" s="175">
        <v>0</v>
      </c>
      <c r="R605" s="175">
        <f>Q605*H605</f>
        <v>0</v>
      </c>
      <c r="S605" s="175">
        <v>0</v>
      </c>
      <c r="T605" s="176">
        <f>S605*H605</f>
        <v>0</v>
      </c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R605" s="177" t="s">
        <v>133</v>
      </c>
      <c r="AT605" s="177" t="s">
        <v>234</v>
      </c>
      <c r="AU605" s="177" t="s">
        <v>86</v>
      </c>
      <c r="AY605" s="18" t="s">
        <v>232</v>
      </c>
      <c r="BE605" s="178">
        <f>IF(N605="základní",J605,0)</f>
        <v>0</v>
      </c>
      <c r="BF605" s="178">
        <f>IF(N605="snížená",J605,0)</f>
        <v>0</v>
      </c>
      <c r="BG605" s="178">
        <f>IF(N605="zákl. přenesená",J605,0)</f>
        <v>0</v>
      </c>
      <c r="BH605" s="178">
        <f>IF(N605="sníž. přenesená",J605,0)</f>
        <v>0</v>
      </c>
      <c r="BI605" s="178">
        <f>IF(N605="nulová",J605,0)</f>
        <v>0</v>
      </c>
      <c r="BJ605" s="18" t="s">
        <v>32</v>
      </c>
      <c r="BK605" s="178">
        <f>ROUND(I605*H605,2)</f>
        <v>0</v>
      </c>
      <c r="BL605" s="18" t="s">
        <v>133</v>
      </c>
      <c r="BM605" s="177" t="s">
        <v>823</v>
      </c>
    </row>
    <row r="606" spans="2:51" s="13" customFormat="1" ht="12">
      <c r="B606" s="179"/>
      <c r="D606" s="180" t="s">
        <v>240</v>
      </c>
      <c r="E606" s="181" t="s">
        <v>1</v>
      </c>
      <c r="F606" s="182" t="s">
        <v>824</v>
      </c>
      <c r="H606" s="183">
        <v>32.34</v>
      </c>
      <c r="I606" s="184"/>
      <c r="L606" s="179"/>
      <c r="M606" s="185"/>
      <c r="N606" s="186"/>
      <c r="O606" s="186"/>
      <c r="P606" s="186"/>
      <c r="Q606" s="186"/>
      <c r="R606" s="186"/>
      <c r="S606" s="186"/>
      <c r="T606" s="187"/>
      <c r="AT606" s="181" t="s">
        <v>240</v>
      </c>
      <c r="AU606" s="181" t="s">
        <v>86</v>
      </c>
      <c r="AV606" s="13" t="s">
        <v>86</v>
      </c>
      <c r="AW606" s="13" t="s">
        <v>31</v>
      </c>
      <c r="AX606" s="13" t="s">
        <v>77</v>
      </c>
      <c r="AY606" s="181" t="s">
        <v>232</v>
      </c>
    </row>
    <row r="607" spans="2:51" s="14" customFormat="1" ht="12">
      <c r="B607" s="188"/>
      <c r="D607" s="180" t="s">
        <v>240</v>
      </c>
      <c r="E607" s="189" t="s">
        <v>1</v>
      </c>
      <c r="F607" s="190" t="s">
        <v>242</v>
      </c>
      <c r="H607" s="191">
        <v>32.34</v>
      </c>
      <c r="I607" s="192"/>
      <c r="L607" s="188"/>
      <c r="M607" s="193"/>
      <c r="N607" s="194"/>
      <c r="O607" s="194"/>
      <c r="P607" s="194"/>
      <c r="Q607" s="194"/>
      <c r="R607" s="194"/>
      <c r="S607" s="194"/>
      <c r="T607" s="195"/>
      <c r="AT607" s="189" t="s">
        <v>240</v>
      </c>
      <c r="AU607" s="189" t="s">
        <v>86</v>
      </c>
      <c r="AV607" s="14" t="s">
        <v>133</v>
      </c>
      <c r="AW607" s="14" t="s">
        <v>31</v>
      </c>
      <c r="AX607" s="14" t="s">
        <v>32</v>
      </c>
      <c r="AY607" s="189" t="s">
        <v>232</v>
      </c>
    </row>
    <row r="608" spans="1:65" s="2" customFormat="1" ht="16.5" customHeight="1">
      <c r="A608" s="33"/>
      <c r="B608" s="132"/>
      <c r="C608" s="166" t="s">
        <v>825</v>
      </c>
      <c r="D608" s="166" t="s">
        <v>234</v>
      </c>
      <c r="E608" s="167" t="s">
        <v>826</v>
      </c>
      <c r="F608" s="168" t="s">
        <v>332</v>
      </c>
      <c r="G608" s="169" t="s">
        <v>323</v>
      </c>
      <c r="H608" s="170">
        <v>4.62</v>
      </c>
      <c r="I608" s="171"/>
      <c r="J608" s="172">
        <f>ROUND(I608*H608,2)</f>
        <v>0</v>
      </c>
      <c r="K608" s="168" t="s">
        <v>1</v>
      </c>
      <c r="L608" s="34"/>
      <c r="M608" s="173" t="s">
        <v>1</v>
      </c>
      <c r="N608" s="174" t="s">
        <v>42</v>
      </c>
      <c r="O608" s="59"/>
      <c r="P608" s="175">
        <f>O608*H608</f>
        <v>0</v>
      </c>
      <c r="Q608" s="175">
        <v>0</v>
      </c>
      <c r="R608" s="175">
        <f>Q608*H608</f>
        <v>0</v>
      </c>
      <c r="S608" s="175">
        <v>0</v>
      </c>
      <c r="T608" s="176">
        <f>S608*H608</f>
        <v>0</v>
      </c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R608" s="177" t="s">
        <v>133</v>
      </c>
      <c r="AT608" s="177" t="s">
        <v>234</v>
      </c>
      <c r="AU608" s="177" t="s">
        <v>86</v>
      </c>
      <c r="AY608" s="18" t="s">
        <v>232</v>
      </c>
      <c r="BE608" s="178">
        <f>IF(N608="základní",J608,0)</f>
        <v>0</v>
      </c>
      <c r="BF608" s="178">
        <f>IF(N608="snížená",J608,0)</f>
        <v>0</v>
      </c>
      <c r="BG608" s="178">
        <f>IF(N608="zákl. přenesená",J608,0)</f>
        <v>0</v>
      </c>
      <c r="BH608" s="178">
        <f>IF(N608="sníž. přenesená",J608,0)</f>
        <v>0</v>
      </c>
      <c r="BI608" s="178">
        <f>IF(N608="nulová",J608,0)</f>
        <v>0</v>
      </c>
      <c r="BJ608" s="18" t="s">
        <v>32</v>
      </c>
      <c r="BK608" s="178">
        <f>ROUND(I608*H608,2)</f>
        <v>0</v>
      </c>
      <c r="BL608" s="18" t="s">
        <v>133</v>
      </c>
      <c r="BM608" s="177" t="s">
        <v>827</v>
      </c>
    </row>
    <row r="609" spans="2:51" s="13" customFormat="1" ht="12">
      <c r="B609" s="179"/>
      <c r="D609" s="180" t="s">
        <v>240</v>
      </c>
      <c r="E609" s="181" t="s">
        <v>1</v>
      </c>
      <c r="F609" s="182" t="s">
        <v>819</v>
      </c>
      <c r="H609" s="183">
        <v>4.62</v>
      </c>
      <c r="I609" s="184"/>
      <c r="L609" s="179"/>
      <c r="M609" s="185"/>
      <c r="N609" s="186"/>
      <c r="O609" s="186"/>
      <c r="P609" s="186"/>
      <c r="Q609" s="186"/>
      <c r="R609" s="186"/>
      <c r="S609" s="186"/>
      <c r="T609" s="187"/>
      <c r="AT609" s="181" t="s">
        <v>240</v>
      </c>
      <c r="AU609" s="181" t="s">
        <v>86</v>
      </c>
      <c r="AV609" s="13" t="s">
        <v>86</v>
      </c>
      <c r="AW609" s="13" t="s">
        <v>31</v>
      </c>
      <c r="AX609" s="13" t="s">
        <v>32</v>
      </c>
      <c r="AY609" s="181" t="s">
        <v>232</v>
      </c>
    </row>
    <row r="610" spans="2:63" s="12" customFormat="1" ht="22.9" customHeight="1">
      <c r="B610" s="153"/>
      <c r="D610" s="154" t="s">
        <v>76</v>
      </c>
      <c r="E610" s="164" t="s">
        <v>133</v>
      </c>
      <c r="F610" s="164" t="s">
        <v>828</v>
      </c>
      <c r="I610" s="156"/>
      <c r="J610" s="165">
        <f>BK610</f>
        <v>0</v>
      </c>
      <c r="L610" s="153"/>
      <c r="M610" s="158"/>
      <c r="N610" s="159"/>
      <c r="O610" s="159"/>
      <c r="P610" s="160">
        <f>SUM(P611:P626)</f>
        <v>0</v>
      </c>
      <c r="Q610" s="159"/>
      <c r="R610" s="160">
        <f>SUM(R611:R626)</f>
        <v>0</v>
      </c>
      <c r="S610" s="159"/>
      <c r="T610" s="161">
        <f>SUM(T611:T626)</f>
        <v>0</v>
      </c>
      <c r="AR610" s="154" t="s">
        <v>32</v>
      </c>
      <c r="AT610" s="162" t="s">
        <v>76</v>
      </c>
      <c r="AU610" s="162" t="s">
        <v>32</v>
      </c>
      <c r="AY610" s="154" t="s">
        <v>232</v>
      </c>
      <c r="BK610" s="163">
        <f>SUM(BK611:BK626)</f>
        <v>0</v>
      </c>
    </row>
    <row r="611" spans="1:65" s="2" customFormat="1" ht="16.5" customHeight="1">
      <c r="A611" s="33"/>
      <c r="B611" s="132"/>
      <c r="C611" s="166" t="s">
        <v>829</v>
      </c>
      <c r="D611" s="166" t="s">
        <v>234</v>
      </c>
      <c r="E611" s="167" t="s">
        <v>830</v>
      </c>
      <c r="F611" s="168" t="s">
        <v>831</v>
      </c>
      <c r="G611" s="169" t="s">
        <v>455</v>
      </c>
      <c r="H611" s="170">
        <v>15.719</v>
      </c>
      <c r="I611" s="171"/>
      <c r="J611" s="172">
        <f>ROUND(I611*H611,2)</f>
        <v>0</v>
      </c>
      <c r="K611" s="168" t="s">
        <v>238</v>
      </c>
      <c r="L611" s="34"/>
      <c r="M611" s="173" t="s">
        <v>1</v>
      </c>
      <c r="N611" s="174" t="s">
        <v>42</v>
      </c>
      <c r="O611" s="59"/>
      <c r="P611" s="175">
        <f>O611*H611</f>
        <v>0</v>
      </c>
      <c r="Q611" s="175">
        <v>0</v>
      </c>
      <c r="R611" s="175">
        <f>Q611*H611</f>
        <v>0</v>
      </c>
      <c r="S611" s="175">
        <v>0</v>
      </c>
      <c r="T611" s="176">
        <f>S611*H611</f>
        <v>0</v>
      </c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R611" s="177" t="s">
        <v>133</v>
      </c>
      <c r="AT611" s="177" t="s">
        <v>234</v>
      </c>
      <c r="AU611" s="177" t="s">
        <v>86</v>
      </c>
      <c r="AY611" s="18" t="s">
        <v>232</v>
      </c>
      <c r="BE611" s="178">
        <f>IF(N611="základní",J611,0)</f>
        <v>0</v>
      </c>
      <c r="BF611" s="178">
        <f>IF(N611="snížená",J611,0)</f>
        <v>0</v>
      </c>
      <c r="BG611" s="178">
        <f>IF(N611="zákl. přenesená",J611,0)</f>
        <v>0</v>
      </c>
      <c r="BH611" s="178">
        <f>IF(N611="sníž. přenesená",J611,0)</f>
        <v>0</v>
      </c>
      <c r="BI611" s="178">
        <f>IF(N611="nulová",J611,0)</f>
        <v>0</v>
      </c>
      <c r="BJ611" s="18" t="s">
        <v>32</v>
      </c>
      <c r="BK611" s="178">
        <f>ROUND(I611*H611,2)</f>
        <v>0</v>
      </c>
      <c r="BL611" s="18" t="s">
        <v>133</v>
      </c>
      <c r="BM611" s="177" t="s">
        <v>832</v>
      </c>
    </row>
    <row r="612" spans="2:51" s="15" customFormat="1" ht="12">
      <c r="B612" s="196"/>
      <c r="D612" s="180" t="s">
        <v>240</v>
      </c>
      <c r="E612" s="197" t="s">
        <v>1</v>
      </c>
      <c r="F612" s="198" t="s">
        <v>833</v>
      </c>
      <c r="H612" s="197" t="s">
        <v>1</v>
      </c>
      <c r="I612" s="199"/>
      <c r="L612" s="196"/>
      <c r="M612" s="200"/>
      <c r="N612" s="201"/>
      <c r="O612" s="201"/>
      <c r="P612" s="201"/>
      <c r="Q612" s="201"/>
      <c r="R612" s="201"/>
      <c r="S612" s="201"/>
      <c r="T612" s="202"/>
      <c r="AT612" s="197" t="s">
        <v>240</v>
      </c>
      <c r="AU612" s="197" t="s">
        <v>86</v>
      </c>
      <c r="AV612" s="15" t="s">
        <v>32</v>
      </c>
      <c r="AW612" s="15" t="s">
        <v>31</v>
      </c>
      <c r="AX612" s="15" t="s">
        <v>77</v>
      </c>
      <c r="AY612" s="197" t="s">
        <v>232</v>
      </c>
    </row>
    <row r="613" spans="2:51" s="15" customFormat="1" ht="12">
      <c r="B613" s="196"/>
      <c r="D613" s="180" t="s">
        <v>240</v>
      </c>
      <c r="E613" s="197" t="s">
        <v>1</v>
      </c>
      <c r="F613" s="198" t="s">
        <v>708</v>
      </c>
      <c r="H613" s="197" t="s">
        <v>1</v>
      </c>
      <c r="I613" s="199"/>
      <c r="L613" s="196"/>
      <c r="M613" s="200"/>
      <c r="N613" s="201"/>
      <c r="O613" s="201"/>
      <c r="P613" s="201"/>
      <c r="Q613" s="201"/>
      <c r="R613" s="201"/>
      <c r="S613" s="201"/>
      <c r="T613" s="202"/>
      <c r="AT613" s="197" t="s">
        <v>240</v>
      </c>
      <c r="AU613" s="197" t="s">
        <v>86</v>
      </c>
      <c r="AV613" s="15" t="s">
        <v>32</v>
      </c>
      <c r="AW613" s="15" t="s">
        <v>31</v>
      </c>
      <c r="AX613" s="15" t="s">
        <v>77</v>
      </c>
      <c r="AY613" s="197" t="s">
        <v>232</v>
      </c>
    </row>
    <row r="614" spans="2:51" s="13" customFormat="1" ht="12">
      <c r="B614" s="179"/>
      <c r="D614" s="180" t="s">
        <v>240</v>
      </c>
      <c r="E614" s="181" t="s">
        <v>1</v>
      </c>
      <c r="F614" s="182" t="s">
        <v>834</v>
      </c>
      <c r="H614" s="183">
        <v>5.06</v>
      </c>
      <c r="I614" s="184"/>
      <c r="L614" s="179"/>
      <c r="M614" s="185"/>
      <c r="N614" s="186"/>
      <c r="O614" s="186"/>
      <c r="P614" s="186"/>
      <c r="Q614" s="186"/>
      <c r="R614" s="186"/>
      <c r="S614" s="186"/>
      <c r="T614" s="187"/>
      <c r="AT614" s="181" t="s">
        <v>240</v>
      </c>
      <c r="AU614" s="181" t="s">
        <v>86</v>
      </c>
      <c r="AV614" s="13" t="s">
        <v>86</v>
      </c>
      <c r="AW614" s="13" t="s">
        <v>31</v>
      </c>
      <c r="AX614" s="13" t="s">
        <v>77</v>
      </c>
      <c r="AY614" s="181" t="s">
        <v>232</v>
      </c>
    </row>
    <row r="615" spans="2:51" s="13" customFormat="1" ht="12">
      <c r="B615" s="179"/>
      <c r="D615" s="180" t="s">
        <v>240</v>
      </c>
      <c r="E615" s="181" t="s">
        <v>1</v>
      </c>
      <c r="F615" s="182" t="s">
        <v>835</v>
      </c>
      <c r="H615" s="183">
        <v>0.11</v>
      </c>
      <c r="I615" s="184"/>
      <c r="L615" s="179"/>
      <c r="M615" s="185"/>
      <c r="N615" s="186"/>
      <c r="O615" s="186"/>
      <c r="P615" s="186"/>
      <c r="Q615" s="186"/>
      <c r="R615" s="186"/>
      <c r="S615" s="186"/>
      <c r="T615" s="187"/>
      <c r="AT615" s="181" t="s">
        <v>240</v>
      </c>
      <c r="AU615" s="181" t="s">
        <v>86</v>
      </c>
      <c r="AV615" s="13" t="s">
        <v>86</v>
      </c>
      <c r="AW615" s="13" t="s">
        <v>31</v>
      </c>
      <c r="AX615" s="13" t="s">
        <v>77</v>
      </c>
      <c r="AY615" s="181" t="s">
        <v>232</v>
      </c>
    </row>
    <row r="616" spans="2:51" s="13" customFormat="1" ht="12">
      <c r="B616" s="179"/>
      <c r="D616" s="180" t="s">
        <v>240</v>
      </c>
      <c r="E616" s="181" t="s">
        <v>1</v>
      </c>
      <c r="F616" s="182" t="s">
        <v>836</v>
      </c>
      <c r="H616" s="183">
        <v>0.22</v>
      </c>
      <c r="I616" s="184"/>
      <c r="L616" s="179"/>
      <c r="M616" s="185"/>
      <c r="N616" s="186"/>
      <c r="O616" s="186"/>
      <c r="P616" s="186"/>
      <c r="Q616" s="186"/>
      <c r="R616" s="186"/>
      <c r="S616" s="186"/>
      <c r="T616" s="187"/>
      <c r="AT616" s="181" t="s">
        <v>240</v>
      </c>
      <c r="AU616" s="181" t="s">
        <v>86</v>
      </c>
      <c r="AV616" s="13" t="s">
        <v>86</v>
      </c>
      <c r="AW616" s="13" t="s">
        <v>31</v>
      </c>
      <c r="AX616" s="13" t="s">
        <v>77</v>
      </c>
      <c r="AY616" s="181" t="s">
        <v>232</v>
      </c>
    </row>
    <row r="617" spans="2:51" s="15" customFormat="1" ht="12">
      <c r="B617" s="196"/>
      <c r="D617" s="180" t="s">
        <v>240</v>
      </c>
      <c r="E617" s="197" t="s">
        <v>1</v>
      </c>
      <c r="F617" s="198" t="s">
        <v>712</v>
      </c>
      <c r="H617" s="197" t="s">
        <v>1</v>
      </c>
      <c r="I617" s="199"/>
      <c r="L617" s="196"/>
      <c r="M617" s="200"/>
      <c r="N617" s="201"/>
      <c r="O617" s="201"/>
      <c r="P617" s="201"/>
      <c r="Q617" s="201"/>
      <c r="R617" s="201"/>
      <c r="S617" s="201"/>
      <c r="T617" s="202"/>
      <c r="AT617" s="197" t="s">
        <v>240</v>
      </c>
      <c r="AU617" s="197" t="s">
        <v>86</v>
      </c>
      <c r="AV617" s="15" t="s">
        <v>32</v>
      </c>
      <c r="AW617" s="15" t="s">
        <v>31</v>
      </c>
      <c r="AX617" s="15" t="s">
        <v>77</v>
      </c>
      <c r="AY617" s="197" t="s">
        <v>232</v>
      </c>
    </row>
    <row r="618" spans="2:51" s="13" customFormat="1" ht="12">
      <c r="B618" s="179"/>
      <c r="D618" s="180" t="s">
        <v>240</v>
      </c>
      <c r="E618" s="181" t="s">
        <v>1</v>
      </c>
      <c r="F618" s="182" t="s">
        <v>837</v>
      </c>
      <c r="H618" s="183">
        <v>9.779</v>
      </c>
      <c r="I618" s="184"/>
      <c r="L618" s="179"/>
      <c r="M618" s="185"/>
      <c r="N618" s="186"/>
      <c r="O618" s="186"/>
      <c r="P618" s="186"/>
      <c r="Q618" s="186"/>
      <c r="R618" s="186"/>
      <c r="S618" s="186"/>
      <c r="T618" s="187"/>
      <c r="AT618" s="181" t="s">
        <v>240</v>
      </c>
      <c r="AU618" s="181" t="s">
        <v>86</v>
      </c>
      <c r="AV618" s="13" t="s">
        <v>86</v>
      </c>
      <c r="AW618" s="13" t="s">
        <v>31</v>
      </c>
      <c r="AX618" s="13" t="s">
        <v>77</v>
      </c>
      <c r="AY618" s="181" t="s">
        <v>232</v>
      </c>
    </row>
    <row r="619" spans="2:51" s="15" customFormat="1" ht="12">
      <c r="B619" s="196"/>
      <c r="D619" s="180" t="s">
        <v>240</v>
      </c>
      <c r="E619" s="197" t="s">
        <v>1</v>
      </c>
      <c r="F619" s="198" t="s">
        <v>514</v>
      </c>
      <c r="H619" s="197" t="s">
        <v>1</v>
      </c>
      <c r="I619" s="199"/>
      <c r="L619" s="196"/>
      <c r="M619" s="200"/>
      <c r="N619" s="201"/>
      <c r="O619" s="201"/>
      <c r="P619" s="201"/>
      <c r="Q619" s="201"/>
      <c r="R619" s="201"/>
      <c r="S619" s="201"/>
      <c r="T619" s="202"/>
      <c r="AT619" s="197" t="s">
        <v>240</v>
      </c>
      <c r="AU619" s="197" t="s">
        <v>86</v>
      </c>
      <c r="AV619" s="15" t="s">
        <v>32</v>
      </c>
      <c r="AW619" s="15" t="s">
        <v>31</v>
      </c>
      <c r="AX619" s="15" t="s">
        <v>77</v>
      </c>
      <c r="AY619" s="197" t="s">
        <v>232</v>
      </c>
    </row>
    <row r="620" spans="2:51" s="13" customFormat="1" ht="12">
      <c r="B620" s="179"/>
      <c r="D620" s="180" t="s">
        <v>240</v>
      </c>
      <c r="E620" s="181" t="s">
        <v>1</v>
      </c>
      <c r="F620" s="182" t="s">
        <v>838</v>
      </c>
      <c r="H620" s="183">
        <v>0.33</v>
      </c>
      <c r="I620" s="184"/>
      <c r="L620" s="179"/>
      <c r="M620" s="185"/>
      <c r="N620" s="186"/>
      <c r="O620" s="186"/>
      <c r="P620" s="186"/>
      <c r="Q620" s="186"/>
      <c r="R620" s="186"/>
      <c r="S620" s="186"/>
      <c r="T620" s="187"/>
      <c r="AT620" s="181" t="s">
        <v>240</v>
      </c>
      <c r="AU620" s="181" t="s">
        <v>86</v>
      </c>
      <c r="AV620" s="13" t="s">
        <v>86</v>
      </c>
      <c r="AW620" s="13" t="s">
        <v>31</v>
      </c>
      <c r="AX620" s="13" t="s">
        <v>77</v>
      </c>
      <c r="AY620" s="181" t="s">
        <v>232</v>
      </c>
    </row>
    <row r="621" spans="2:51" s="15" customFormat="1" ht="12">
      <c r="B621" s="196"/>
      <c r="D621" s="180" t="s">
        <v>240</v>
      </c>
      <c r="E621" s="197" t="s">
        <v>1</v>
      </c>
      <c r="F621" s="198" t="s">
        <v>516</v>
      </c>
      <c r="H621" s="197" t="s">
        <v>1</v>
      </c>
      <c r="I621" s="199"/>
      <c r="L621" s="196"/>
      <c r="M621" s="200"/>
      <c r="N621" s="201"/>
      <c r="O621" s="201"/>
      <c r="P621" s="201"/>
      <c r="Q621" s="201"/>
      <c r="R621" s="201"/>
      <c r="S621" s="201"/>
      <c r="T621" s="202"/>
      <c r="AT621" s="197" t="s">
        <v>240</v>
      </c>
      <c r="AU621" s="197" t="s">
        <v>86</v>
      </c>
      <c r="AV621" s="15" t="s">
        <v>32</v>
      </c>
      <c r="AW621" s="15" t="s">
        <v>31</v>
      </c>
      <c r="AX621" s="15" t="s">
        <v>77</v>
      </c>
      <c r="AY621" s="197" t="s">
        <v>232</v>
      </c>
    </row>
    <row r="622" spans="2:51" s="13" customFormat="1" ht="12">
      <c r="B622" s="179"/>
      <c r="D622" s="180" t="s">
        <v>240</v>
      </c>
      <c r="E622" s="181" t="s">
        <v>1</v>
      </c>
      <c r="F622" s="182" t="s">
        <v>839</v>
      </c>
      <c r="H622" s="183">
        <v>0.22</v>
      </c>
      <c r="I622" s="184"/>
      <c r="L622" s="179"/>
      <c r="M622" s="185"/>
      <c r="N622" s="186"/>
      <c r="O622" s="186"/>
      <c r="P622" s="186"/>
      <c r="Q622" s="186"/>
      <c r="R622" s="186"/>
      <c r="S622" s="186"/>
      <c r="T622" s="187"/>
      <c r="AT622" s="181" t="s">
        <v>240</v>
      </c>
      <c r="AU622" s="181" t="s">
        <v>86</v>
      </c>
      <c r="AV622" s="13" t="s">
        <v>86</v>
      </c>
      <c r="AW622" s="13" t="s">
        <v>31</v>
      </c>
      <c r="AX622" s="13" t="s">
        <v>77</v>
      </c>
      <c r="AY622" s="181" t="s">
        <v>232</v>
      </c>
    </row>
    <row r="623" spans="2:51" s="14" customFormat="1" ht="12">
      <c r="B623" s="188"/>
      <c r="D623" s="180" t="s">
        <v>240</v>
      </c>
      <c r="E623" s="189" t="s">
        <v>130</v>
      </c>
      <c r="F623" s="190" t="s">
        <v>242</v>
      </c>
      <c r="H623" s="191">
        <v>15.719</v>
      </c>
      <c r="I623" s="192"/>
      <c r="L623" s="188"/>
      <c r="M623" s="193"/>
      <c r="N623" s="194"/>
      <c r="O623" s="194"/>
      <c r="P623" s="194"/>
      <c r="Q623" s="194"/>
      <c r="R623" s="194"/>
      <c r="S623" s="194"/>
      <c r="T623" s="195"/>
      <c r="AT623" s="189" t="s">
        <v>240</v>
      </c>
      <c r="AU623" s="189" t="s">
        <v>86</v>
      </c>
      <c r="AV623" s="14" t="s">
        <v>133</v>
      </c>
      <c r="AW623" s="14" t="s">
        <v>31</v>
      </c>
      <c r="AX623" s="14" t="s">
        <v>32</v>
      </c>
      <c r="AY623" s="189" t="s">
        <v>232</v>
      </c>
    </row>
    <row r="624" spans="1:65" s="2" customFormat="1" ht="16.5" customHeight="1">
      <c r="A624" s="33"/>
      <c r="B624" s="132"/>
      <c r="C624" s="166" t="s">
        <v>840</v>
      </c>
      <c r="D624" s="166" t="s">
        <v>234</v>
      </c>
      <c r="E624" s="167" t="s">
        <v>841</v>
      </c>
      <c r="F624" s="168" t="s">
        <v>842</v>
      </c>
      <c r="G624" s="169" t="s">
        <v>455</v>
      </c>
      <c r="H624" s="170">
        <v>15.719</v>
      </c>
      <c r="I624" s="171"/>
      <c r="J624" s="172">
        <f>ROUND(I624*H624,2)</f>
        <v>0</v>
      </c>
      <c r="K624" s="168" t="s">
        <v>238</v>
      </c>
      <c r="L624" s="34"/>
      <c r="M624" s="173" t="s">
        <v>1</v>
      </c>
      <c r="N624" s="174" t="s">
        <v>42</v>
      </c>
      <c r="O624" s="59"/>
      <c r="P624" s="175">
        <f>O624*H624</f>
        <v>0</v>
      </c>
      <c r="Q624" s="175">
        <v>0</v>
      </c>
      <c r="R624" s="175">
        <f>Q624*H624</f>
        <v>0</v>
      </c>
      <c r="S624" s="175">
        <v>0</v>
      </c>
      <c r="T624" s="176">
        <f>S624*H624</f>
        <v>0</v>
      </c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R624" s="177" t="s">
        <v>133</v>
      </c>
      <c r="AT624" s="177" t="s">
        <v>234</v>
      </c>
      <c r="AU624" s="177" t="s">
        <v>86</v>
      </c>
      <c r="AY624" s="18" t="s">
        <v>232</v>
      </c>
      <c r="BE624" s="178">
        <f>IF(N624="základní",J624,0)</f>
        <v>0</v>
      </c>
      <c r="BF624" s="178">
        <f>IF(N624="snížená",J624,0)</f>
        <v>0</v>
      </c>
      <c r="BG624" s="178">
        <f>IF(N624="zákl. přenesená",J624,0)</f>
        <v>0</v>
      </c>
      <c r="BH624" s="178">
        <f>IF(N624="sníž. přenesená",J624,0)</f>
        <v>0</v>
      </c>
      <c r="BI624" s="178">
        <f>IF(N624="nulová",J624,0)</f>
        <v>0</v>
      </c>
      <c r="BJ624" s="18" t="s">
        <v>32</v>
      </c>
      <c r="BK624" s="178">
        <f>ROUND(I624*H624,2)</f>
        <v>0</v>
      </c>
      <c r="BL624" s="18" t="s">
        <v>133</v>
      </c>
      <c r="BM624" s="177" t="s">
        <v>843</v>
      </c>
    </row>
    <row r="625" spans="2:51" s="13" customFormat="1" ht="12">
      <c r="B625" s="179"/>
      <c r="D625" s="180" t="s">
        <v>240</v>
      </c>
      <c r="E625" s="181" t="s">
        <v>1</v>
      </c>
      <c r="F625" s="182" t="s">
        <v>844</v>
      </c>
      <c r="H625" s="183">
        <v>15.719</v>
      </c>
      <c r="I625" s="184"/>
      <c r="L625" s="179"/>
      <c r="M625" s="185"/>
      <c r="N625" s="186"/>
      <c r="O625" s="186"/>
      <c r="P625" s="186"/>
      <c r="Q625" s="186"/>
      <c r="R625" s="186"/>
      <c r="S625" s="186"/>
      <c r="T625" s="187"/>
      <c r="AT625" s="181" t="s">
        <v>240</v>
      </c>
      <c r="AU625" s="181" t="s">
        <v>86</v>
      </c>
      <c r="AV625" s="13" t="s">
        <v>86</v>
      </c>
      <c r="AW625" s="13" t="s">
        <v>31</v>
      </c>
      <c r="AX625" s="13" t="s">
        <v>32</v>
      </c>
      <c r="AY625" s="181" t="s">
        <v>232</v>
      </c>
    </row>
    <row r="626" spans="1:65" s="2" customFormat="1" ht="21.75" customHeight="1">
      <c r="A626" s="33"/>
      <c r="B626" s="132"/>
      <c r="C626" s="166" t="s">
        <v>99</v>
      </c>
      <c r="D626" s="166" t="s">
        <v>234</v>
      </c>
      <c r="E626" s="167" t="s">
        <v>734</v>
      </c>
      <c r="F626" s="168" t="s">
        <v>735</v>
      </c>
      <c r="G626" s="169" t="s">
        <v>455</v>
      </c>
      <c r="H626" s="170">
        <v>15.719</v>
      </c>
      <c r="I626" s="171"/>
      <c r="J626" s="172">
        <f>ROUND(I626*H626,2)</f>
        <v>0</v>
      </c>
      <c r="K626" s="168" t="s">
        <v>238</v>
      </c>
      <c r="L626" s="34"/>
      <c r="M626" s="173" t="s">
        <v>1</v>
      </c>
      <c r="N626" s="174" t="s">
        <v>42</v>
      </c>
      <c r="O626" s="59"/>
      <c r="P626" s="175">
        <f>O626*H626</f>
        <v>0</v>
      </c>
      <c r="Q626" s="175">
        <v>0</v>
      </c>
      <c r="R626" s="175">
        <f>Q626*H626</f>
        <v>0</v>
      </c>
      <c r="S626" s="175">
        <v>0</v>
      </c>
      <c r="T626" s="176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177" t="s">
        <v>133</v>
      </c>
      <c r="AT626" s="177" t="s">
        <v>234</v>
      </c>
      <c r="AU626" s="177" t="s">
        <v>86</v>
      </c>
      <c r="AY626" s="18" t="s">
        <v>232</v>
      </c>
      <c r="BE626" s="178">
        <f>IF(N626="základní",J626,0)</f>
        <v>0</v>
      </c>
      <c r="BF626" s="178">
        <f>IF(N626="snížená",J626,0)</f>
        <v>0</v>
      </c>
      <c r="BG626" s="178">
        <f>IF(N626="zákl. přenesená",J626,0)</f>
        <v>0</v>
      </c>
      <c r="BH626" s="178">
        <f>IF(N626="sníž. přenesená",J626,0)</f>
        <v>0</v>
      </c>
      <c r="BI626" s="178">
        <f>IF(N626="nulová",J626,0)</f>
        <v>0</v>
      </c>
      <c r="BJ626" s="18" t="s">
        <v>32</v>
      </c>
      <c r="BK626" s="178">
        <f>ROUND(I626*H626,2)</f>
        <v>0</v>
      </c>
      <c r="BL626" s="18" t="s">
        <v>133</v>
      </c>
      <c r="BM626" s="177" t="s">
        <v>845</v>
      </c>
    </row>
    <row r="627" spans="2:63" s="12" customFormat="1" ht="22.9" customHeight="1">
      <c r="B627" s="153"/>
      <c r="D627" s="154" t="s">
        <v>76</v>
      </c>
      <c r="E627" s="164" t="s">
        <v>262</v>
      </c>
      <c r="F627" s="164" t="s">
        <v>846</v>
      </c>
      <c r="I627" s="156"/>
      <c r="J627" s="165">
        <f>BK627</f>
        <v>0</v>
      </c>
      <c r="L627" s="153"/>
      <c r="M627" s="158"/>
      <c r="N627" s="159"/>
      <c r="O627" s="159"/>
      <c r="P627" s="160">
        <f>SUM(P628:P667)</f>
        <v>0</v>
      </c>
      <c r="Q627" s="159"/>
      <c r="R627" s="160">
        <f>SUM(R628:R667)</f>
        <v>179.52209059999996</v>
      </c>
      <c r="S627" s="159"/>
      <c r="T627" s="161">
        <f>SUM(T628:T667)</f>
        <v>0</v>
      </c>
      <c r="AR627" s="154" t="s">
        <v>32</v>
      </c>
      <c r="AT627" s="162" t="s">
        <v>76</v>
      </c>
      <c r="AU627" s="162" t="s">
        <v>32</v>
      </c>
      <c r="AY627" s="154" t="s">
        <v>232</v>
      </c>
      <c r="BK627" s="163">
        <f>SUM(BK628:BK667)</f>
        <v>0</v>
      </c>
    </row>
    <row r="628" spans="1:65" s="2" customFormat="1" ht="16.5" customHeight="1">
      <c r="A628" s="33"/>
      <c r="B628" s="132"/>
      <c r="C628" s="166" t="s">
        <v>847</v>
      </c>
      <c r="D628" s="166" t="s">
        <v>234</v>
      </c>
      <c r="E628" s="167" t="s">
        <v>848</v>
      </c>
      <c r="F628" s="168" t="s">
        <v>849</v>
      </c>
      <c r="G628" s="169" t="s">
        <v>254</v>
      </c>
      <c r="H628" s="170">
        <v>49</v>
      </c>
      <c r="I628" s="171"/>
      <c r="J628" s="172">
        <f>ROUND(I628*H628,2)</f>
        <v>0</v>
      </c>
      <c r="K628" s="168" t="s">
        <v>1</v>
      </c>
      <c r="L628" s="34"/>
      <c r="M628" s="173" t="s">
        <v>1</v>
      </c>
      <c r="N628" s="174" t="s">
        <v>42</v>
      </c>
      <c r="O628" s="59"/>
      <c r="P628" s="175">
        <f>O628*H628</f>
        <v>0</v>
      </c>
      <c r="Q628" s="175">
        <v>0.12966</v>
      </c>
      <c r="R628" s="175">
        <f>Q628*H628</f>
        <v>6.35334</v>
      </c>
      <c r="S628" s="175">
        <v>0</v>
      </c>
      <c r="T628" s="176">
        <f>S628*H628</f>
        <v>0</v>
      </c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R628" s="177" t="s">
        <v>133</v>
      </c>
      <c r="AT628" s="177" t="s">
        <v>234</v>
      </c>
      <c r="AU628" s="177" t="s">
        <v>86</v>
      </c>
      <c r="AY628" s="18" t="s">
        <v>232</v>
      </c>
      <c r="BE628" s="178">
        <f>IF(N628="základní",J628,0)</f>
        <v>0</v>
      </c>
      <c r="BF628" s="178">
        <f>IF(N628="snížená",J628,0)</f>
        <v>0</v>
      </c>
      <c r="BG628" s="178">
        <f>IF(N628="zákl. přenesená",J628,0)</f>
        <v>0</v>
      </c>
      <c r="BH628" s="178">
        <f>IF(N628="sníž. přenesená",J628,0)</f>
        <v>0</v>
      </c>
      <c r="BI628" s="178">
        <f>IF(N628="nulová",J628,0)</f>
        <v>0</v>
      </c>
      <c r="BJ628" s="18" t="s">
        <v>32</v>
      </c>
      <c r="BK628" s="178">
        <f>ROUND(I628*H628,2)</f>
        <v>0</v>
      </c>
      <c r="BL628" s="18" t="s">
        <v>133</v>
      </c>
      <c r="BM628" s="177" t="s">
        <v>850</v>
      </c>
    </row>
    <row r="629" spans="2:51" s="13" customFormat="1" ht="12">
      <c r="B629" s="179"/>
      <c r="D629" s="180" t="s">
        <v>240</v>
      </c>
      <c r="E629" s="181" t="s">
        <v>1</v>
      </c>
      <c r="F629" s="182" t="s">
        <v>851</v>
      </c>
      <c r="H629" s="183">
        <v>49</v>
      </c>
      <c r="I629" s="184"/>
      <c r="L629" s="179"/>
      <c r="M629" s="185"/>
      <c r="N629" s="186"/>
      <c r="O629" s="186"/>
      <c r="P629" s="186"/>
      <c r="Q629" s="186"/>
      <c r="R629" s="186"/>
      <c r="S629" s="186"/>
      <c r="T629" s="187"/>
      <c r="AT629" s="181" t="s">
        <v>240</v>
      </c>
      <c r="AU629" s="181" t="s">
        <v>86</v>
      </c>
      <c r="AV629" s="13" t="s">
        <v>86</v>
      </c>
      <c r="AW629" s="13" t="s">
        <v>31</v>
      </c>
      <c r="AX629" s="13" t="s">
        <v>32</v>
      </c>
      <c r="AY629" s="181" t="s">
        <v>232</v>
      </c>
    </row>
    <row r="630" spans="1:65" s="2" customFormat="1" ht="16.5" customHeight="1">
      <c r="A630" s="33"/>
      <c r="B630" s="132"/>
      <c r="C630" s="166" t="s">
        <v>852</v>
      </c>
      <c r="D630" s="166" t="s">
        <v>234</v>
      </c>
      <c r="E630" s="167" t="s">
        <v>853</v>
      </c>
      <c r="F630" s="168" t="s">
        <v>854</v>
      </c>
      <c r="G630" s="169" t="s">
        <v>254</v>
      </c>
      <c r="H630" s="170">
        <v>49</v>
      </c>
      <c r="I630" s="171"/>
      <c r="J630" s="172">
        <f>ROUND(I630*H630,2)</f>
        <v>0</v>
      </c>
      <c r="K630" s="168" t="s">
        <v>238</v>
      </c>
      <c r="L630" s="34"/>
      <c r="M630" s="173" t="s">
        <v>1</v>
      </c>
      <c r="N630" s="174" t="s">
        <v>42</v>
      </c>
      <c r="O630" s="59"/>
      <c r="P630" s="175">
        <f>O630*H630</f>
        <v>0</v>
      </c>
      <c r="Q630" s="175">
        <v>0.00051</v>
      </c>
      <c r="R630" s="175">
        <f>Q630*H630</f>
        <v>0.024990000000000002</v>
      </c>
      <c r="S630" s="175">
        <v>0</v>
      </c>
      <c r="T630" s="176">
        <f>S630*H630</f>
        <v>0</v>
      </c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R630" s="177" t="s">
        <v>133</v>
      </c>
      <c r="AT630" s="177" t="s">
        <v>234</v>
      </c>
      <c r="AU630" s="177" t="s">
        <v>86</v>
      </c>
      <c r="AY630" s="18" t="s">
        <v>232</v>
      </c>
      <c r="BE630" s="178">
        <f>IF(N630="základní",J630,0)</f>
        <v>0</v>
      </c>
      <c r="BF630" s="178">
        <f>IF(N630="snížená",J630,0)</f>
        <v>0</v>
      </c>
      <c r="BG630" s="178">
        <f>IF(N630="zákl. přenesená",J630,0)</f>
        <v>0</v>
      </c>
      <c r="BH630" s="178">
        <f>IF(N630="sníž. přenesená",J630,0)</f>
        <v>0</v>
      </c>
      <c r="BI630" s="178">
        <f>IF(N630="nulová",J630,0)</f>
        <v>0</v>
      </c>
      <c r="BJ630" s="18" t="s">
        <v>32</v>
      </c>
      <c r="BK630" s="178">
        <f>ROUND(I630*H630,2)</f>
        <v>0</v>
      </c>
      <c r="BL630" s="18" t="s">
        <v>133</v>
      </c>
      <c r="BM630" s="177" t="s">
        <v>855</v>
      </c>
    </row>
    <row r="631" spans="2:51" s="13" customFormat="1" ht="12">
      <c r="B631" s="179"/>
      <c r="D631" s="180" t="s">
        <v>240</v>
      </c>
      <c r="E631" s="181" t="s">
        <v>1</v>
      </c>
      <c r="F631" s="182" t="s">
        <v>156</v>
      </c>
      <c r="H631" s="183">
        <v>49</v>
      </c>
      <c r="I631" s="184"/>
      <c r="L631" s="179"/>
      <c r="M631" s="185"/>
      <c r="N631" s="186"/>
      <c r="O631" s="186"/>
      <c r="P631" s="186"/>
      <c r="Q631" s="186"/>
      <c r="R631" s="186"/>
      <c r="S631" s="186"/>
      <c r="T631" s="187"/>
      <c r="AT631" s="181" t="s">
        <v>240</v>
      </c>
      <c r="AU631" s="181" t="s">
        <v>86</v>
      </c>
      <c r="AV631" s="13" t="s">
        <v>86</v>
      </c>
      <c r="AW631" s="13" t="s">
        <v>31</v>
      </c>
      <c r="AX631" s="13" t="s">
        <v>32</v>
      </c>
      <c r="AY631" s="181" t="s">
        <v>232</v>
      </c>
    </row>
    <row r="632" spans="1:65" s="2" customFormat="1" ht="24.2" customHeight="1">
      <c r="A632" s="33"/>
      <c r="B632" s="132"/>
      <c r="C632" s="166" t="s">
        <v>856</v>
      </c>
      <c r="D632" s="166" t="s">
        <v>234</v>
      </c>
      <c r="E632" s="167" t="s">
        <v>857</v>
      </c>
      <c r="F632" s="168" t="s">
        <v>858</v>
      </c>
      <c r="G632" s="169" t="s">
        <v>254</v>
      </c>
      <c r="H632" s="170">
        <v>14.56</v>
      </c>
      <c r="I632" s="171"/>
      <c r="J632" s="172">
        <f>ROUND(I632*H632,2)</f>
        <v>0</v>
      </c>
      <c r="K632" s="168" t="s">
        <v>1</v>
      </c>
      <c r="L632" s="34"/>
      <c r="M632" s="173" t="s">
        <v>1</v>
      </c>
      <c r="N632" s="174" t="s">
        <v>42</v>
      </c>
      <c r="O632" s="59"/>
      <c r="P632" s="175">
        <f>O632*H632</f>
        <v>0</v>
      </c>
      <c r="Q632" s="175">
        <v>0.26376</v>
      </c>
      <c r="R632" s="175">
        <f>Q632*H632</f>
        <v>3.8403456</v>
      </c>
      <c r="S632" s="175">
        <v>0</v>
      </c>
      <c r="T632" s="176">
        <f>S632*H632</f>
        <v>0</v>
      </c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R632" s="177" t="s">
        <v>133</v>
      </c>
      <c r="AT632" s="177" t="s">
        <v>234</v>
      </c>
      <c r="AU632" s="177" t="s">
        <v>86</v>
      </c>
      <c r="AY632" s="18" t="s">
        <v>232</v>
      </c>
      <c r="BE632" s="178">
        <f>IF(N632="základní",J632,0)</f>
        <v>0</v>
      </c>
      <c r="BF632" s="178">
        <f>IF(N632="snížená",J632,0)</f>
        <v>0</v>
      </c>
      <c r="BG632" s="178">
        <f>IF(N632="zákl. přenesená",J632,0)</f>
        <v>0</v>
      </c>
      <c r="BH632" s="178">
        <f>IF(N632="sníž. přenesená",J632,0)</f>
        <v>0</v>
      </c>
      <c r="BI632" s="178">
        <f>IF(N632="nulová",J632,0)</f>
        <v>0</v>
      </c>
      <c r="BJ632" s="18" t="s">
        <v>32</v>
      </c>
      <c r="BK632" s="178">
        <f>ROUND(I632*H632,2)</f>
        <v>0</v>
      </c>
      <c r="BL632" s="18" t="s">
        <v>133</v>
      </c>
      <c r="BM632" s="177" t="s">
        <v>859</v>
      </c>
    </row>
    <row r="633" spans="2:51" s="15" customFormat="1" ht="12">
      <c r="B633" s="196"/>
      <c r="D633" s="180" t="s">
        <v>240</v>
      </c>
      <c r="E633" s="197" t="s">
        <v>1</v>
      </c>
      <c r="F633" s="198" t="s">
        <v>860</v>
      </c>
      <c r="H633" s="197" t="s">
        <v>1</v>
      </c>
      <c r="I633" s="199"/>
      <c r="L633" s="196"/>
      <c r="M633" s="200"/>
      <c r="N633" s="201"/>
      <c r="O633" s="201"/>
      <c r="P633" s="201"/>
      <c r="Q633" s="201"/>
      <c r="R633" s="201"/>
      <c r="S633" s="201"/>
      <c r="T633" s="202"/>
      <c r="AT633" s="197" t="s">
        <v>240</v>
      </c>
      <c r="AU633" s="197" t="s">
        <v>86</v>
      </c>
      <c r="AV633" s="15" t="s">
        <v>32</v>
      </c>
      <c r="AW633" s="15" t="s">
        <v>31</v>
      </c>
      <c r="AX633" s="15" t="s">
        <v>77</v>
      </c>
      <c r="AY633" s="197" t="s">
        <v>232</v>
      </c>
    </row>
    <row r="634" spans="2:51" s="13" customFormat="1" ht="12">
      <c r="B634" s="179"/>
      <c r="D634" s="180" t="s">
        <v>240</v>
      </c>
      <c r="E634" s="181" t="s">
        <v>1</v>
      </c>
      <c r="F634" s="182" t="s">
        <v>861</v>
      </c>
      <c r="H634" s="183">
        <v>14.56</v>
      </c>
      <c r="I634" s="184"/>
      <c r="L634" s="179"/>
      <c r="M634" s="185"/>
      <c r="N634" s="186"/>
      <c r="O634" s="186"/>
      <c r="P634" s="186"/>
      <c r="Q634" s="186"/>
      <c r="R634" s="186"/>
      <c r="S634" s="186"/>
      <c r="T634" s="187"/>
      <c r="AT634" s="181" t="s">
        <v>240</v>
      </c>
      <c r="AU634" s="181" t="s">
        <v>86</v>
      </c>
      <c r="AV634" s="13" t="s">
        <v>86</v>
      </c>
      <c r="AW634" s="13" t="s">
        <v>31</v>
      </c>
      <c r="AX634" s="13" t="s">
        <v>32</v>
      </c>
      <c r="AY634" s="181" t="s">
        <v>232</v>
      </c>
    </row>
    <row r="635" spans="1:65" s="2" customFormat="1" ht="16.5" customHeight="1">
      <c r="A635" s="33"/>
      <c r="B635" s="132"/>
      <c r="C635" s="166" t="s">
        <v>862</v>
      </c>
      <c r="D635" s="166" t="s">
        <v>234</v>
      </c>
      <c r="E635" s="167" t="s">
        <v>853</v>
      </c>
      <c r="F635" s="168" t="s">
        <v>854</v>
      </c>
      <c r="G635" s="169" t="s">
        <v>254</v>
      </c>
      <c r="H635" s="170">
        <v>14.56</v>
      </c>
      <c r="I635" s="171"/>
      <c r="J635" s="172">
        <f>ROUND(I635*H635,2)</f>
        <v>0</v>
      </c>
      <c r="K635" s="168" t="s">
        <v>238</v>
      </c>
      <c r="L635" s="34"/>
      <c r="M635" s="173" t="s">
        <v>1</v>
      </c>
      <c r="N635" s="174" t="s">
        <v>42</v>
      </c>
      <c r="O635" s="59"/>
      <c r="P635" s="175">
        <f>O635*H635</f>
        <v>0</v>
      </c>
      <c r="Q635" s="175">
        <v>0.00051</v>
      </c>
      <c r="R635" s="175">
        <f>Q635*H635</f>
        <v>0.007425600000000001</v>
      </c>
      <c r="S635" s="175">
        <v>0</v>
      </c>
      <c r="T635" s="176">
        <f>S635*H635</f>
        <v>0</v>
      </c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R635" s="177" t="s">
        <v>133</v>
      </c>
      <c r="AT635" s="177" t="s">
        <v>234</v>
      </c>
      <c r="AU635" s="177" t="s">
        <v>86</v>
      </c>
      <c r="AY635" s="18" t="s">
        <v>232</v>
      </c>
      <c r="BE635" s="178">
        <f>IF(N635="základní",J635,0)</f>
        <v>0</v>
      </c>
      <c r="BF635" s="178">
        <f>IF(N635="snížená",J635,0)</f>
        <v>0</v>
      </c>
      <c r="BG635" s="178">
        <f>IF(N635="zákl. přenesená",J635,0)</f>
        <v>0</v>
      </c>
      <c r="BH635" s="178">
        <f>IF(N635="sníž. přenesená",J635,0)</f>
        <v>0</v>
      </c>
      <c r="BI635" s="178">
        <f>IF(N635="nulová",J635,0)</f>
        <v>0</v>
      </c>
      <c r="BJ635" s="18" t="s">
        <v>32</v>
      </c>
      <c r="BK635" s="178">
        <f>ROUND(I635*H635,2)</f>
        <v>0</v>
      </c>
      <c r="BL635" s="18" t="s">
        <v>133</v>
      </c>
      <c r="BM635" s="177" t="s">
        <v>863</v>
      </c>
    </row>
    <row r="636" spans="2:51" s="13" customFormat="1" ht="12">
      <c r="B636" s="179"/>
      <c r="D636" s="180" t="s">
        <v>240</v>
      </c>
      <c r="E636" s="181" t="s">
        <v>1</v>
      </c>
      <c r="F636" s="182" t="s">
        <v>154</v>
      </c>
      <c r="H636" s="183">
        <v>14.56</v>
      </c>
      <c r="I636" s="184"/>
      <c r="L636" s="179"/>
      <c r="M636" s="185"/>
      <c r="N636" s="186"/>
      <c r="O636" s="186"/>
      <c r="P636" s="186"/>
      <c r="Q636" s="186"/>
      <c r="R636" s="186"/>
      <c r="S636" s="186"/>
      <c r="T636" s="187"/>
      <c r="AT636" s="181" t="s">
        <v>240</v>
      </c>
      <c r="AU636" s="181" t="s">
        <v>86</v>
      </c>
      <c r="AV636" s="13" t="s">
        <v>86</v>
      </c>
      <c r="AW636" s="13" t="s">
        <v>31</v>
      </c>
      <c r="AX636" s="13" t="s">
        <v>32</v>
      </c>
      <c r="AY636" s="181" t="s">
        <v>232</v>
      </c>
    </row>
    <row r="637" spans="1:65" s="2" customFormat="1" ht="24.2" customHeight="1">
      <c r="A637" s="33"/>
      <c r="B637" s="132"/>
      <c r="C637" s="166" t="s">
        <v>864</v>
      </c>
      <c r="D637" s="166" t="s">
        <v>234</v>
      </c>
      <c r="E637" s="167" t="s">
        <v>865</v>
      </c>
      <c r="F637" s="168" t="s">
        <v>866</v>
      </c>
      <c r="G637" s="169" t="s">
        <v>254</v>
      </c>
      <c r="H637" s="170">
        <v>12.376</v>
      </c>
      <c r="I637" s="171"/>
      <c r="J637" s="172">
        <f>ROUND(I637*H637,2)</f>
        <v>0</v>
      </c>
      <c r="K637" s="168" t="s">
        <v>265</v>
      </c>
      <c r="L637" s="34"/>
      <c r="M637" s="173" t="s">
        <v>1</v>
      </c>
      <c r="N637" s="174" t="s">
        <v>42</v>
      </c>
      <c r="O637" s="59"/>
      <c r="P637" s="175">
        <f>O637*H637</f>
        <v>0</v>
      </c>
      <c r="Q637" s="175">
        <v>0.46</v>
      </c>
      <c r="R637" s="175">
        <f>Q637*H637</f>
        <v>5.69296</v>
      </c>
      <c r="S637" s="175">
        <v>0</v>
      </c>
      <c r="T637" s="176">
        <f>S637*H637</f>
        <v>0</v>
      </c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R637" s="177" t="s">
        <v>133</v>
      </c>
      <c r="AT637" s="177" t="s">
        <v>234</v>
      </c>
      <c r="AU637" s="177" t="s">
        <v>86</v>
      </c>
      <c r="AY637" s="18" t="s">
        <v>232</v>
      </c>
      <c r="BE637" s="178">
        <f>IF(N637="základní",J637,0)</f>
        <v>0</v>
      </c>
      <c r="BF637" s="178">
        <f>IF(N637="snížená",J637,0)</f>
        <v>0</v>
      </c>
      <c r="BG637" s="178">
        <f>IF(N637="zákl. přenesená",J637,0)</f>
        <v>0</v>
      </c>
      <c r="BH637" s="178">
        <f>IF(N637="sníž. přenesená",J637,0)</f>
        <v>0</v>
      </c>
      <c r="BI637" s="178">
        <f>IF(N637="nulová",J637,0)</f>
        <v>0</v>
      </c>
      <c r="BJ637" s="18" t="s">
        <v>32</v>
      </c>
      <c r="BK637" s="178">
        <f>ROUND(I637*H637,2)</f>
        <v>0</v>
      </c>
      <c r="BL637" s="18" t="s">
        <v>133</v>
      </c>
      <c r="BM637" s="177" t="s">
        <v>867</v>
      </c>
    </row>
    <row r="638" spans="2:51" s="13" customFormat="1" ht="12">
      <c r="B638" s="179"/>
      <c r="D638" s="180" t="s">
        <v>240</v>
      </c>
      <c r="E638" s="181" t="s">
        <v>1</v>
      </c>
      <c r="F638" s="182" t="s">
        <v>868</v>
      </c>
      <c r="H638" s="183">
        <v>12.376</v>
      </c>
      <c r="I638" s="184"/>
      <c r="L638" s="179"/>
      <c r="M638" s="185"/>
      <c r="N638" s="186"/>
      <c r="O638" s="186"/>
      <c r="P638" s="186"/>
      <c r="Q638" s="186"/>
      <c r="R638" s="186"/>
      <c r="S638" s="186"/>
      <c r="T638" s="187"/>
      <c r="AT638" s="181" t="s">
        <v>240</v>
      </c>
      <c r="AU638" s="181" t="s">
        <v>86</v>
      </c>
      <c r="AV638" s="13" t="s">
        <v>86</v>
      </c>
      <c r="AW638" s="13" t="s">
        <v>31</v>
      </c>
      <c r="AX638" s="13" t="s">
        <v>32</v>
      </c>
      <c r="AY638" s="181" t="s">
        <v>232</v>
      </c>
    </row>
    <row r="639" spans="1:65" s="2" customFormat="1" ht="16.5" customHeight="1">
      <c r="A639" s="33"/>
      <c r="B639" s="132"/>
      <c r="C639" s="166" t="s">
        <v>869</v>
      </c>
      <c r="D639" s="166" t="s">
        <v>234</v>
      </c>
      <c r="E639" s="167" t="s">
        <v>870</v>
      </c>
      <c r="F639" s="168" t="s">
        <v>871</v>
      </c>
      <c r="G639" s="169" t="s">
        <v>254</v>
      </c>
      <c r="H639" s="170">
        <v>10.192</v>
      </c>
      <c r="I639" s="171"/>
      <c r="J639" s="172">
        <f>ROUND(I639*H639,2)</f>
        <v>0</v>
      </c>
      <c r="K639" s="168" t="s">
        <v>238</v>
      </c>
      <c r="L639" s="34"/>
      <c r="M639" s="173" t="s">
        <v>1</v>
      </c>
      <c r="N639" s="174" t="s">
        <v>42</v>
      </c>
      <c r="O639" s="59"/>
      <c r="P639" s="175">
        <f>O639*H639</f>
        <v>0</v>
      </c>
      <c r="Q639" s="175">
        <v>0.345</v>
      </c>
      <c r="R639" s="175">
        <f>Q639*H639</f>
        <v>3.51624</v>
      </c>
      <c r="S639" s="175">
        <v>0</v>
      </c>
      <c r="T639" s="176">
        <f>S639*H639</f>
        <v>0</v>
      </c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R639" s="177" t="s">
        <v>133</v>
      </c>
      <c r="AT639" s="177" t="s">
        <v>234</v>
      </c>
      <c r="AU639" s="177" t="s">
        <v>86</v>
      </c>
      <c r="AY639" s="18" t="s">
        <v>232</v>
      </c>
      <c r="BE639" s="178">
        <f>IF(N639="základní",J639,0)</f>
        <v>0</v>
      </c>
      <c r="BF639" s="178">
        <f>IF(N639="snížená",J639,0)</f>
        <v>0</v>
      </c>
      <c r="BG639" s="178">
        <f>IF(N639="zákl. přenesená",J639,0)</f>
        <v>0</v>
      </c>
      <c r="BH639" s="178">
        <f>IF(N639="sníž. přenesená",J639,0)</f>
        <v>0</v>
      </c>
      <c r="BI639" s="178">
        <f>IF(N639="nulová",J639,0)</f>
        <v>0</v>
      </c>
      <c r="BJ639" s="18" t="s">
        <v>32</v>
      </c>
      <c r="BK639" s="178">
        <f>ROUND(I639*H639,2)</f>
        <v>0</v>
      </c>
      <c r="BL639" s="18" t="s">
        <v>133</v>
      </c>
      <c r="BM639" s="177" t="s">
        <v>872</v>
      </c>
    </row>
    <row r="640" spans="2:51" s="13" customFormat="1" ht="12">
      <c r="B640" s="179"/>
      <c r="D640" s="180" t="s">
        <v>240</v>
      </c>
      <c r="E640" s="181" t="s">
        <v>1</v>
      </c>
      <c r="F640" s="182" t="s">
        <v>873</v>
      </c>
      <c r="H640" s="183">
        <v>10.192</v>
      </c>
      <c r="I640" s="184"/>
      <c r="L640" s="179"/>
      <c r="M640" s="185"/>
      <c r="N640" s="186"/>
      <c r="O640" s="186"/>
      <c r="P640" s="186"/>
      <c r="Q640" s="186"/>
      <c r="R640" s="186"/>
      <c r="S640" s="186"/>
      <c r="T640" s="187"/>
      <c r="AT640" s="181" t="s">
        <v>240</v>
      </c>
      <c r="AU640" s="181" t="s">
        <v>86</v>
      </c>
      <c r="AV640" s="13" t="s">
        <v>86</v>
      </c>
      <c r="AW640" s="13" t="s">
        <v>31</v>
      </c>
      <c r="AX640" s="13" t="s">
        <v>32</v>
      </c>
      <c r="AY640" s="181" t="s">
        <v>232</v>
      </c>
    </row>
    <row r="641" spans="1:65" s="2" customFormat="1" ht="21.75" customHeight="1">
      <c r="A641" s="33"/>
      <c r="B641" s="132"/>
      <c r="C641" s="166" t="s">
        <v>874</v>
      </c>
      <c r="D641" s="166" t="s">
        <v>234</v>
      </c>
      <c r="E641" s="167" t="s">
        <v>875</v>
      </c>
      <c r="F641" s="168" t="s">
        <v>876</v>
      </c>
      <c r="G641" s="169" t="s">
        <v>237</v>
      </c>
      <c r="H641" s="170">
        <v>22.54</v>
      </c>
      <c r="I641" s="171"/>
      <c r="J641" s="172">
        <f>ROUND(I641*H641,2)</f>
        <v>0</v>
      </c>
      <c r="K641" s="168" t="s">
        <v>238</v>
      </c>
      <c r="L641" s="34"/>
      <c r="M641" s="173" t="s">
        <v>1</v>
      </c>
      <c r="N641" s="174" t="s">
        <v>42</v>
      </c>
      <c r="O641" s="59"/>
      <c r="P641" s="175">
        <f>O641*H641</f>
        <v>0</v>
      </c>
      <c r="Q641" s="175">
        <v>0.00061</v>
      </c>
      <c r="R641" s="175">
        <f>Q641*H641</f>
        <v>0.013749399999999998</v>
      </c>
      <c r="S641" s="175">
        <v>0</v>
      </c>
      <c r="T641" s="176">
        <f>S641*H641</f>
        <v>0</v>
      </c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R641" s="177" t="s">
        <v>133</v>
      </c>
      <c r="AT641" s="177" t="s">
        <v>234</v>
      </c>
      <c r="AU641" s="177" t="s">
        <v>86</v>
      </c>
      <c r="AY641" s="18" t="s">
        <v>232</v>
      </c>
      <c r="BE641" s="178">
        <f>IF(N641="základní",J641,0)</f>
        <v>0</v>
      </c>
      <c r="BF641" s="178">
        <f>IF(N641="snížená",J641,0)</f>
        <v>0</v>
      </c>
      <c r="BG641" s="178">
        <f>IF(N641="zákl. přenesená",J641,0)</f>
        <v>0</v>
      </c>
      <c r="BH641" s="178">
        <f>IF(N641="sníž. přenesená",J641,0)</f>
        <v>0</v>
      </c>
      <c r="BI641" s="178">
        <f>IF(N641="nulová",J641,0)</f>
        <v>0</v>
      </c>
      <c r="BJ641" s="18" t="s">
        <v>32</v>
      </c>
      <c r="BK641" s="178">
        <f>ROUND(I641*H641,2)</f>
        <v>0</v>
      </c>
      <c r="BL641" s="18" t="s">
        <v>133</v>
      </c>
      <c r="BM641" s="177" t="s">
        <v>877</v>
      </c>
    </row>
    <row r="642" spans="2:51" s="13" customFormat="1" ht="12">
      <c r="B642" s="179"/>
      <c r="D642" s="180" t="s">
        <v>240</v>
      </c>
      <c r="E642" s="181" t="s">
        <v>1</v>
      </c>
      <c r="F642" s="182" t="s">
        <v>142</v>
      </c>
      <c r="H642" s="183">
        <v>22.54</v>
      </c>
      <c r="I642" s="184"/>
      <c r="L642" s="179"/>
      <c r="M642" s="185"/>
      <c r="N642" s="186"/>
      <c r="O642" s="186"/>
      <c r="P642" s="186"/>
      <c r="Q642" s="186"/>
      <c r="R642" s="186"/>
      <c r="S642" s="186"/>
      <c r="T642" s="187"/>
      <c r="AT642" s="181" t="s">
        <v>240</v>
      </c>
      <c r="AU642" s="181" t="s">
        <v>86</v>
      </c>
      <c r="AV642" s="13" t="s">
        <v>86</v>
      </c>
      <c r="AW642" s="13" t="s">
        <v>31</v>
      </c>
      <c r="AX642" s="13" t="s">
        <v>32</v>
      </c>
      <c r="AY642" s="181" t="s">
        <v>232</v>
      </c>
    </row>
    <row r="643" spans="1:65" s="2" customFormat="1" ht="24.2" customHeight="1">
      <c r="A643" s="33"/>
      <c r="B643" s="132"/>
      <c r="C643" s="166" t="s">
        <v>878</v>
      </c>
      <c r="D643" s="166" t="s">
        <v>234</v>
      </c>
      <c r="E643" s="167" t="s">
        <v>879</v>
      </c>
      <c r="F643" s="168" t="s">
        <v>880</v>
      </c>
      <c r="G643" s="169" t="s">
        <v>254</v>
      </c>
      <c r="H643" s="170">
        <v>72</v>
      </c>
      <c r="I643" s="171"/>
      <c r="J643" s="172">
        <f>ROUND(I643*H643,2)</f>
        <v>0</v>
      </c>
      <c r="K643" s="168" t="s">
        <v>265</v>
      </c>
      <c r="L643" s="34"/>
      <c r="M643" s="173" t="s">
        <v>1</v>
      </c>
      <c r="N643" s="174" t="s">
        <v>42</v>
      </c>
      <c r="O643" s="59"/>
      <c r="P643" s="175">
        <f>O643*H643</f>
        <v>0</v>
      </c>
      <c r="Q643" s="175">
        <v>0.12922</v>
      </c>
      <c r="R643" s="175">
        <f>Q643*H643</f>
        <v>9.303840000000001</v>
      </c>
      <c r="S643" s="175">
        <v>0</v>
      </c>
      <c r="T643" s="176">
        <f>S643*H643</f>
        <v>0</v>
      </c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R643" s="177" t="s">
        <v>133</v>
      </c>
      <c r="AT643" s="177" t="s">
        <v>234</v>
      </c>
      <c r="AU643" s="177" t="s">
        <v>86</v>
      </c>
      <c r="AY643" s="18" t="s">
        <v>232</v>
      </c>
      <c r="BE643" s="178">
        <f>IF(N643="základní",J643,0)</f>
        <v>0</v>
      </c>
      <c r="BF643" s="178">
        <f>IF(N643="snížená",J643,0)</f>
        <v>0</v>
      </c>
      <c r="BG643" s="178">
        <f>IF(N643="zákl. přenesená",J643,0)</f>
        <v>0</v>
      </c>
      <c r="BH643" s="178">
        <f>IF(N643="sníž. přenesená",J643,0)</f>
        <v>0</v>
      </c>
      <c r="BI643" s="178">
        <f>IF(N643="nulová",J643,0)</f>
        <v>0</v>
      </c>
      <c r="BJ643" s="18" t="s">
        <v>32</v>
      </c>
      <c r="BK643" s="178">
        <f>ROUND(I643*H643,2)</f>
        <v>0</v>
      </c>
      <c r="BL643" s="18" t="s">
        <v>133</v>
      </c>
      <c r="BM643" s="177" t="s">
        <v>881</v>
      </c>
    </row>
    <row r="644" spans="2:51" s="13" customFormat="1" ht="12">
      <c r="B644" s="179"/>
      <c r="D644" s="180" t="s">
        <v>240</v>
      </c>
      <c r="E644" s="181" t="s">
        <v>1</v>
      </c>
      <c r="F644" s="182" t="s">
        <v>882</v>
      </c>
      <c r="H644" s="183">
        <v>72</v>
      </c>
      <c r="I644" s="184"/>
      <c r="L644" s="179"/>
      <c r="M644" s="185"/>
      <c r="N644" s="186"/>
      <c r="O644" s="186"/>
      <c r="P644" s="186"/>
      <c r="Q644" s="186"/>
      <c r="R644" s="186"/>
      <c r="S644" s="186"/>
      <c r="T644" s="187"/>
      <c r="AT644" s="181" t="s">
        <v>240</v>
      </c>
      <c r="AU644" s="181" t="s">
        <v>86</v>
      </c>
      <c r="AV644" s="13" t="s">
        <v>86</v>
      </c>
      <c r="AW644" s="13" t="s">
        <v>31</v>
      </c>
      <c r="AX644" s="13" t="s">
        <v>32</v>
      </c>
      <c r="AY644" s="181" t="s">
        <v>232</v>
      </c>
    </row>
    <row r="645" spans="1:65" s="2" customFormat="1" ht="24.2" customHeight="1">
      <c r="A645" s="33"/>
      <c r="B645" s="132"/>
      <c r="C645" s="166" t="s">
        <v>883</v>
      </c>
      <c r="D645" s="166" t="s">
        <v>234</v>
      </c>
      <c r="E645" s="167" t="s">
        <v>884</v>
      </c>
      <c r="F645" s="168" t="s">
        <v>885</v>
      </c>
      <c r="G645" s="169" t="s">
        <v>254</v>
      </c>
      <c r="H645" s="170">
        <v>48.457</v>
      </c>
      <c r="I645" s="171"/>
      <c r="J645" s="172">
        <f>ROUND(I645*H645,2)</f>
        <v>0</v>
      </c>
      <c r="K645" s="168" t="s">
        <v>265</v>
      </c>
      <c r="L645" s="34"/>
      <c r="M645" s="173" t="s">
        <v>1</v>
      </c>
      <c r="N645" s="174" t="s">
        <v>42</v>
      </c>
      <c r="O645" s="59"/>
      <c r="P645" s="175">
        <f>O645*H645</f>
        <v>0</v>
      </c>
      <c r="Q645" s="175">
        <v>0.23</v>
      </c>
      <c r="R645" s="175">
        <f>Q645*H645</f>
        <v>11.14511</v>
      </c>
      <c r="S645" s="175">
        <v>0</v>
      </c>
      <c r="T645" s="176">
        <f>S645*H645</f>
        <v>0</v>
      </c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R645" s="177" t="s">
        <v>133</v>
      </c>
      <c r="AT645" s="177" t="s">
        <v>234</v>
      </c>
      <c r="AU645" s="177" t="s">
        <v>86</v>
      </c>
      <c r="AY645" s="18" t="s">
        <v>232</v>
      </c>
      <c r="BE645" s="178">
        <f>IF(N645="základní",J645,0)</f>
        <v>0</v>
      </c>
      <c r="BF645" s="178">
        <f>IF(N645="snížená",J645,0)</f>
        <v>0</v>
      </c>
      <c r="BG645" s="178">
        <f>IF(N645="zákl. přenesená",J645,0)</f>
        <v>0</v>
      </c>
      <c r="BH645" s="178">
        <f>IF(N645="sníž. přenesená",J645,0)</f>
        <v>0</v>
      </c>
      <c r="BI645" s="178">
        <f>IF(N645="nulová",J645,0)</f>
        <v>0</v>
      </c>
      <c r="BJ645" s="18" t="s">
        <v>32</v>
      </c>
      <c r="BK645" s="178">
        <f>ROUND(I645*H645,2)</f>
        <v>0</v>
      </c>
      <c r="BL645" s="18" t="s">
        <v>133</v>
      </c>
      <c r="BM645" s="177" t="s">
        <v>886</v>
      </c>
    </row>
    <row r="646" spans="2:51" s="13" customFormat="1" ht="12">
      <c r="B646" s="179"/>
      <c r="D646" s="180" t="s">
        <v>240</v>
      </c>
      <c r="E646" s="181" t="s">
        <v>1</v>
      </c>
      <c r="F646" s="182" t="s">
        <v>887</v>
      </c>
      <c r="H646" s="183">
        <v>48.457</v>
      </c>
      <c r="I646" s="184"/>
      <c r="L646" s="179"/>
      <c r="M646" s="185"/>
      <c r="N646" s="186"/>
      <c r="O646" s="186"/>
      <c r="P646" s="186"/>
      <c r="Q646" s="186"/>
      <c r="R646" s="186"/>
      <c r="S646" s="186"/>
      <c r="T646" s="187"/>
      <c r="AT646" s="181" t="s">
        <v>240</v>
      </c>
      <c r="AU646" s="181" t="s">
        <v>86</v>
      </c>
      <c r="AV646" s="13" t="s">
        <v>86</v>
      </c>
      <c r="AW646" s="13" t="s">
        <v>31</v>
      </c>
      <c r="AX646" s="13" t="s">
        <v>32</v>
      </c>
      <c r="AY646" s="181" t="s">
        <v>232</v>
      </c>
    </row>
    <row r="647" spans="1:65" s="2" customFormat="1" ht="16.5" customHeight="1">
      <c r="A647" s="33"/>
      <c r="B647" s="132"/>
      <c r="C647" s="166" t="s">
        <v>116</v>
      </c>
      <c r="D647" s="166" t="s">
        <v>234</v>
      </c>
      <c r="E647" s="167" t="s">
        <v>888</v>
      </c>
      <c r="F647" s="168" t="s">
        <v>889</v>
      </c>
      <c r="G647" s="169" t="s">
        <v>254</v>
      </c>
      <c r="H647" s="170">
        <v>39.514</v>
      </c>
      <c r="I647" s="171"/>
      <c r="J647" s="172">
        <f>ROUND(I647*H647,2)</f>
        <v>0</v>
      </c>
      <c r="K647" s="168" t="s">
        <v>238</v>
      </c>
      <c r="L647" s="34"/>
      <c r="M647" s="173" t="s">
        <v>1</v>
      </c>
      <c r="N647" s="174" t="s">
        <v>42</v>
      </c>
      <c r="O647" s="59"/>
      <c r="P647" s="175">
        <f>O647*H647</f>
        <v>0</v>
      </c>
      <c r="Q647" s="175">
        <v>0.345</v>
      </c>
      <c r="R647" s="175">
        <f>Q647*H647</f>
        <v>13.63233</v>
      </c>
      <c r="S647" s="175">
        <v>0</v>
      </c>
      <c r="T647" s="176">
        <f>S647*H647</f>
        <v>0</v>
      </c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R647" s="177" t="s">
        <v>133</v>
      </c>
      <c r="AT647" s="177" t="s">
        <v>234</v>
      </c>
      <c r="AU647" s="177" t="s">
        <v>86</v>
      </c>
      <c r="AY647" s="18" t="s">
        <v>232</v>
      </c>
      <c r="BE647" s="178">
        <f>IF(N647="základní",J647,0)</f>
        <v>0</v>
      </c>
      <c r="BF647" s="178">
        <f>IF(N647="snížená",J647,0)</f>
        <v>0</v>
      </c>
      <c r="BG647" s="178">
        <f>IF(N647="zákl. přenesená",J647,0)</f>
        <v>0</v>
      </c>
      <c r="BH647" s="178">
        <f>IF(N647="sníž. přenesená",J647,0)</f>
        <v>0</v>
      </c>
      <c r="BI647" s="178">
        <f>IF(N647="nulová",J647,0)</f>
        <v>0</v>
      </c>
      <c r="BJ647" s="18" t="s">
        <v>32</v>
      </c>
      <c r="BK647" s="178">
        <f>ROUND(I647*H647,2)</f>
        <v>0</v>
      </c>
      <c r="BL647" s="18" t="s">
        <v>133</v>
      </c>
      <c r="BM647" s="177" t="s">
        <v>890</v>
      </c>
    </row>
    <row r="648" spans="2:51" s="13" customFormat="1" ht="12">
      <c r="B648" s="179"/>
      <c r="D648" s="180" t="s">
        <v>240</v>
      </c>
      <c r="E648" s="181" t="s">
        <v>1</v>
      </c>
      <c r="F648" s="182" t="s">
        <v>891</v>
      </c>
      <c r="H648" s="183">
        <v>39.514</v>
      </c>
      <c r="I648" s="184"/>
      <c r="L648" s="179"/>
      <c r="M648" s="185"/>
      <c r="N648" s="186"/>
      <c r="O648" s="186"/>
      <c r="P648" s="186"/>
      <c r="Q648" s="186"/>
      <c r="R648" s="186"/>
      <c r="S648" s="186"/>
      <c r="T648" s="187"/>
      <c r="AT648" s="181" t="s">
        <v>240</v>
      </c>
      <c r="AU648" s="181" t="s">
        <v>86</v>
      </c>
      <c r="AV648" s="13" t="s">
        <v>86</v>
      </c>
      <c r="AW648" s="13" t="s">
        <v>31</v>
      </c>
      <c r="AX648" s="13" t="s">
        <v>32</v>
      </c>
      <c r="AY648" s="181" t="s">
        <v>232</v>
      </c>
    </row>
    <row r="649" spans="1:65" s="2" customFormat="1" ht="24.2" customHeight="1">
      <c r="A649" s="33"/>
      <c r="B649" s="132"/>
      <c r="C649" s="166" t="s">
        <v>892</v>
      </c>
      <c r="D649" s="166" t="s">
        <v>234</v>
      </c>
      <c r="E649" s="167" t="s">
        <v>893</v>
      </c>
      <c r="F649" s="168" t="s">
        <v>894</v>
      </c>
      <c r="G649" s="169" t="s">
        <v>254</v>
      </c>
      <c r="H649" s="170">
        <v>222</v>
      </c>
      <c r="I649" s="171"/>
      <c r="J649" s="172">
        <f>ROUND(I649*H649,2)</f>
        <v>0</v>
      </c>
      <c r="K649" s="168" t="s">
        <v>265</v>
      </c>
      <c r="L649" s="34"/>
      <c r="M649" s="173" t="s">
        <v>1</v>
      </c>
      <c r="N649" s="174" t="s">
        <v>42</v>
      </c>
      <c r="O649" s="59"/>
      <c r="P649" s="175">
        <f>O649*H649</f>
        <v>0</v>
      </c>
      <c r="Q649" s="175">
        <v>0.10052</v>
      </c>
      <c r="R649" s="175">
        <f>Q649*H649</f>
        <v>22.31544</v>
      </c>
      <c r="S649" s="175">
        <v>0</v>
      </c>
      <c r="T649" s="176">
        <f>S649*H649</f>
        <v>0</v>
      </c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R649" s="177" t="s">
        <v>133</v>
      </c>
      <c r="AT649" s="177" t="s">
        <v>234</v>
      </c>
      <c r="AU649" s="177" t="s">
        <v>86</v>
      </c>
      <c r="AY649" s="18" t="s">
        <v>232</v>
      </c>
      <c r="BE649" s="178">
        <f>IF(N649="základní",J649,0)</f>
        <v>0</v>
      </c>
      <c r="BF649" s="178">
        <f>IF(N649="snížená",J649,0)</f>
        <v>0</v>
      </c>
      <c r="BG649" s="178">
        <f>IF(N649="zákl. přenesená",J649,0)</f>
        <v>0</v>
      </c>
      <c r="BH649" s="178">
        <f>IF(N649="sníž. přenesená",J649,0)</f>
        <v>0</v>
      </c>
      <c r="BI649" s="178">
        <f>IF(N649="nulová",J649,0)</f>
        <v>0</v>
      </c>
      <c r="BJ649" s="18" t="s">
        <v>32</v>
      </c>
      <c r="BK649" s="178">
        <f>ROUND(I649*H649,2)</f>
        <v>0</v>
      </c>
      <c r="BL649" s="18" t="s">
        <v>133</v>
      </c>
      <c r="BM649" s="177" t="s">
        <v>895</v>
      </c>
    </row>
    <row r="650" spans="2:51" s="13" customFormat="1" ht="12">
      <c r="B650" s="179"/>
      <c r="D650" s="180" t="s">
        <v>240</v>
      </c>
      <c r="E650" s="181" t="s">
        <v>1</v>
      </c>
      <c r="F650" s="182" t="s">
        <v>896</v>
      </c>
      <c r="H650" s="183">
        <v>222</v>
      </c>
      <c r="I650" s="184"/>
      <c r="L650" s="179"/>
      <c r="M650" s="185"/>
      <c r="N650" s="186"/>
      <c r="O650" s="186"/>
      <c r="P650" s="186"/>
      <c r="Q650" s="186"/>
      <c r="R650" s="186"/>
      <c r="S650" s="186"/>
      <c r="T650" s="187"/>
      <c r="AT650" s="181" t="s">
        <v>240</v>
      </c>
      <c r="AU650" s="181" t="s">
        <v>86</v>
      </c>
      <c r="AV650" s="13" t="s">
        <v>86</v>
      </c>
      <c r="AW650" s="13" t="s">
        <v>31</v>
      </c>
      <c r="AX650" s="13" t="s">
        <v>32</v>
      </c>
      <c r="AY650" s="181" t="s">
        <v>232</v>
      </c>
    </row>
    <row r="651" spans="1:65" s="2" customFormat="1" ht="16.5" customHeight="1">
      <c r="A651" s="33"/>
      <c r="B651" s="132"/>
      <c r="C651" s="166" t="s">
        <v>897</v>
      </c>
      <c r="D651" s="166" t="s">
        <v>234</v>
      </c>
      <c r="E651" s="167" t="s">
        <v>898</v>
      </c>
      <c r="F651" s="168" t="s">
        <v>899</v>
      </c>
      <c r="G651" s="169" t="s">
        <v>254</v>
      </c>
      <c r="H651" s="170">
        <v>222</v>
      </c>
      <c r="I651" s="171"/>
      <c r="J651" s="172">
        <f>ROUND(I651*H651,2)</f>
        <v>0</v>
      </c>
      <c r="K651" s="168" t="s">
        <v>238</v>
      </c>
      <c r="L651" s="34"/>
      <c r="M651" s="173" t="s">
        <v>1</v>
      </c>
      <c r="N651" s="174" t="s">
        <v>42</v>
      </c>
      <c r="O651" s="59"/>
      <c r="P651" s="175">
        <f>O651*H651</f>
        <v>0</v>
      </c>
      <c r="Q651" s="175">
        <v>0.345</v>
      </c>
      <c r="R651" s="175">
        <f>Q651*H651</f>
        <v>76.58999999999999</v>
      </c>
      <c r="S651" s="175">
        <v>0</v>
      </c>
      <c r="T651" s="176">
        <f>S651*H651</f>
        <v>0</v>
      </c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R651" s="177" t="s">
        <v>133</v>
      </c>
      <c r="AT651" s="177" t="s">
        <v>234</v>
      </c>
      <c r="AU651" s="177" t="s">
        <v>86</v>
      </c>
      <c r="AY651" s="18" t="s">
        <v>232</v>
      </c>
      <c r="BE651" s="178">
        <f>IF(N651="základní",J651,0)</f>
        <v>0</v>
      </c>
      <c r="BF651" s="178">
        <f>IF(N651="snížená",J651,0)</f>
        <v>0</v>
      </c>
      <c r="BG651" s="178">
        <f>IF(N651="zákl. přenesená",J651,0)</f>
        <v>0</v>
      </c>
      <c r="BH651" s="178">
        <f>IF(N651="sníž. přenesená",J651,0)</f>
        <v>0</v>
      </c>
      <c r="BI651" s="178">
        <f>IF(N651="nulová",J651,0)</f>
        <v>0</v>
      </c>
      <c r="BJ651" s="18" t="s">
        <v>32</v>
      </c>
      <c r="BK651" s="178">
        <f>ROUND(I651*H651,2)</f>
        <v>0</v>
      </c>
      <c r="BL651" s="18" t="s">
        <v>133</v>
      </c>
      <c r="BM651" s="177" t="s">
        <v>900</v>
      </c>
    </row>
    <row r="652" spans="2:51" s="13" customFormat="1" ht="12">
      <c r="B652" s="179"/>
      <c r="D652" s="180" t="s">
        <v>240</v>
      </c>
      <c r="E652" s="181" t="s">
        <v>1</v>
      </c>
      <c r="F652" s="182" t="s">
        <v>896</v>
      </c>
      <c r="H652" s="183">
        <v>222</v>
      </c>
      <c r="I652" s="184"/>
      <c r="L652" s="179"/>
      <c r="M652" s="185"/>
      <c r="N652" s="186"/>
      <c r="O652" s="186"/>
      <c r="P652" s="186"/>
      <c r="Q652" s="186"/>
      <c r="R652" s="186"/>
      <c r="S652" s="186"/>
      <c r="T652" s="187"/>
      <c r="AT652" s="181" t="s">
        <v>240</v>
      </c>
      <c r="AU652" s="181" t="s">
        <v>86</v>
      </c>
      <c r="AV652" s="13" t="s">
        <v>86</v>
      </c>
      <c r="AW652" s="13" t="s">
        <v>31</v>
      </c>
      <c r="AX652" s="13" t="s">
        <v>32</v>
      </c>
      <c r="AY652" s="181" t="s">
        <v>232</v>
      </c>
    </row>
    <row r="653" spans="1:65" s="2" customFormat="1" ht="24.2" customHeight="1">
      <c r="A653" s="33"/>
      <c r="B653" s="132"/>
      <c r="C653" s="166" t="s">
        <v>901</v>
      </c>
      <c r="D653" s="166" t="s">
        <v>234</v>
      </c>
      <c r="E653" s="167" t="s">
        <v>902</v>
      </c>
      <c r="F653" s="168" t="s">
        <v>903</v>
      </c>
      <c r="G653" s="169" t="s">
        <v>254</v>
      </c>
      <c r="H653" s="170">
        <v>41</v>
      </c>
      <c r="I653" s="171"/>
      <c r="J653" s="172">
        <f>ROUND(I653*H653,2)</f>
        <v>0</v>
      </c>
      <c r="K653" s="168" t="s">
        <v>265</v>
      </c>
      <c r="L653" s="34"/>
      <c r="M653" s="173" t="s">
        <v>1</v>
      </c>
      <c r="N653" s="174" t="s">
        <v>42</v>
      </c>
      <c r="O653" s="59"/>
      <c r="P653" s="175">
        <f>O653*H653</f>
        <v>0</v>
      </c>
      <c r="Q653" s="175">
        <v>0.218</v>
      </c>
      <c r="R653" s="175">
        <f>Q653*H653</f>
        <v>8.938</v>
      </c>
      <c r="S653" s="175">
        <v>0</v>
      </c>
      <c r="T653" s="176">
        <f>S653*H653</f>
        <v>0</v>
      </c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R653" s="177" t="s">
        <v>133</v>
      </c>
      <c r="AT653" s="177" t="s">
        <v>234</v>
      </c>
      <c r="AU653" s="177" t="s">
        <v>86</v>
      </c>
      <c r="AY653" s="18" t="s">
        <v>232</v>
      </c>
      <c r="BE653" s="178">
        <f>IF(N653="základní",J653,0)</f>
        <v>0</v>
      </c>
      <c r="BF653" s="178">
        <f>IF(N653="snížená",J653,0)</f>
        <v>0</v>
      </c>
      <c r="BG653" s="178">
        <f>IF(N653="zákl. přenesená",J653,0)</f>
        <v>0</v>
      </c>
      <c r="BH653" s="178">
        <f>IF(N653="sníž. přenesená",J653,0)</f>
        <v>0</v>
      </c>
      <c r="BI653" s="178">
        <f>IF(N653="nulová",J653,0)</f>
        <v>0</v>
      </c>
      <c r="BJ653" s="18" t="s">
        <v>32</v>
      </c>
      <c r="BK653" s="178">
        <f>ROUND(I653*H653,2)</f>
        <v>0</v>
      </c>
      <c r="BL653" s="18" t="s">
        <v>133</v>
      </c>
      <c r="BM653" s="177" t="s">
        <v>904</v>
      </c>
    </row>
    <row r="654" spans="2:51" s="13" customFormat="1" ht="12">
      <c r="B654" s="179"/>
      <c r="D654" s="180" t="s">
        <v>240</v>
      </c>
      <c r="E654" s="181" t="s">
        <v>1</v>
      </c>
      <c r="F654" s="182" t="s">
        <v>905</v>
      </c>
      <c r="H654" s="183">
        <v>41</v>
      </c>
      <c r="I654" s="184"/>
      <c r="L654" s="179"/>
      <c r="M654" s="185"/>
      <c r="N654" s="186"/>
      <c r="O654" s="186"/>
      <c r="P654" s="186"/>
      <c r="Q654" s="186"/>
      <c r="R654" s="186"/>
      <c r="S654" s="186"/>
      <c r="T654" s="187"/>
      <c r="AT654" s="181" t="s">
        <v>240</v>
      </c>
      <c r="AU654" s="181" t="s">
        <v>86</v>
      </c>
      <c r="AV654" s="13" t="s">
        <v>86</v>
      </c>
      <c r="AW654" s="13" t="s">
        <v>31</v>
      </c>
      <c r="AX654" s="13" t="s">
        <v>32</v>
      </c>
      <c r="AY654" s="181" t="s">
        <v>232</v>
      </c>
    </row>
    <row r="655" spans="1:65" s="2" customFormat="1" ht="16.5" customHeight="1">
      <c r="A655" s="33"/>
      <c r="B655" s="132"/>
      <c r="C655" s="166" t="s">
        <v>906</v>
      </c>
      <c r="D655" s="166" t="s">
        <v>234</v>
      </c>
      <c r="E655" s="167" t="s">
        <v>907</v>
      </c>
      <c r="F655" s="168" t="s">
        <v>908</v>
      </c>
      <c r="G655" s="169" t="s">
        <v>254</v>
      </c>
      <c r="H655" s="170">
        <v>41</v>
      </c>
      <c r="I655" s="171"/>
      <c r="J655" s="172">
        <f>ROUND(I655*H655,2)</f>
        <v>0</v>
      </c>
      <c r="K655" s="168" t="s">
        <v>238</v>
      </c>
      <c r="L655" s="34"/>
      <c r="M655" s="173" t="s">
        <v>1</v>
      </c>
      <c r="N655" s="174" t="s">
        <v>42</v>
      </c>
      <c r="O655" s="59"/>
      <c r="P655" s="175">
        <f>O655*H655</f>
        <v>0</v>
      </c>
      <c r="Q655" s="175">
        <v>0.345</v>
      </c>
      <c r="R655" s="175">
        <f>Q655*H655</f>
        <v>14.145</v>
      </c>
      <c r="S655" s="175">
        <v>0</v>
      </c>
      <c r="T655" s="176">
        <f>S655*H655</f>
        <v>0</v>
      </c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R655" s="177" t="s">
        <v>133</v>
      </c>
      <c r="AT655" s="177" t="s">
        <v>234</v>
      </c>
      <c r="AU655" s="177" t="s">
        <v>86</v>
      </c>
      <c r="AY655" s="18" t="s">
        <v>232</v>
      </c>
      <c r="BE655" s="178">
        <f>IF(N655="základní",J655,0)</f>
        <v>0</v>
      </c>
      <c r="BF655" s="178">
        <f>IF(N655="snížená",J655,0)</f>
        <v>0</v>
      </c>
      <c r="BG655" s="178">
        <f>IF(N655="zákl. přenesená",J655,0)</f>
        <v>0</v>
      </c>
      <c r="BH655" s="178">
        <f>IF(N655="sníž. přenesená",J655,0)</f>
        <v>0</v>
      </c>
      <c r="BI655" s="178">
        <f>IF(N655="nulová",J655,0)</f>
        <v>0</v>
      </c>
      <c r="BJ655" s="18" t="s">
        <v>32</v>
      </c>
      <c r="BK655" s="178">
        <f>ROUND(I655*H655,2)</f>
        <v>0</v>
      </c>
      <c r="BL655" s="18" t="s">
        <v>133</v>
      </c>
      <c r="BM655" s="177" t="s">
        <v>909</v>
      </c>
    </row>
    <row r="656" spans="2:51" s="13" customFormat="1" ht="12">
      <c r="B656" s="179"/>
      <c r="D656" s="180" t="s">
        <v>240</v>
      </c>
      <c r="E656" s="181" t="s">
        <v>1</v>
      </c>
      <c r="F656" s="182" t="s">
        <v>905</v>
      </c>
      <c r="H656" s="183">
        <v>41</v>
      </c>
      <c r="I656" s="184"/>
      <c r="L656" s="179"/>
      <c r="M656" s="185"/>
      <c r="N656" s="186"/>
      <c r="O656" s="186"/>
      <c r="P656" s="186"/>
      <c r="Q656" s="186"/>
      <c r="R656" s="186"/>
      <c r="S656" s="186"/>
      <c r="T656" s="187"/>
      <c r="AT656" s="181" t="s">
        <v>240</v>
      </c>
      <c r="AU656" s="181" t="s">
        <v>86</v>
      </c>
      <c r="AV656" s="13" t="s">
        <v>86</v>
      </c>
      <c r="AW656" s="13" t="s">
        <v>31</v>
      </c>
      <c r="AX656" s="13" t="s">
        <v>32</v>
      </c>
      <c r="AY656" s="181" t="s">
        <v>232</v>
      </c>
    </row>
    <row r="657" spans="1:65" s="2" customFormat="1" ht="21.75" customHeight="1">
      <c r="A657" s="33"/>
      <c r="B657" s="132"/>
      <c r="C657" s="166" t="s">
        <v>910</v>
      </c>
      <c r="D657" s="166" t="s">
        <v>234</v>
      </c>
      <c r="E657" s="167" t="s">
        <v>911</v>
      </c>
      <c r="F657" s="168" t="s">
        <v>912</v>
      </c>
      <c r="G657" s="169" t="s">
        <v>254</v>
      </c>
      <c r="H657" s="170">
        <v>8</v>
      </c>
      <c r="I657" s="171"/>
      <c r="J657" s="172">
        <f>ROUND(I657*H657,2)</f>
        <v>0</v>
      </c>
      <c r="K657" s="168" t="s">
        <v>265</v>
      </c>
      <c r="L657" s="34"/>
      <c r="M657" s="173" t="s">
        <v>1</v>
      </c>
      <c r="N657" s="174" t="s">
        <v>42</v>
      </c>
      <c r="O657" s="59"/>
      <c r="P657" s="175">
        <f>O657*H657</f>
        <v>0</v>
      </c>
      <c r="Q657" s="175">
        <v>0.10232</v>
      </c>
      <c r="R657" s="175">
        <f>Q657*H657</f>
        <v>0.81856</v>
      </c>
      <c r="S657" s="175">
        <v>0</v>
      </c>
      <c r="T657" s="176">
        <f>S657*H657</f>
        <v>0</v>
      </c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R657" s="177" t="s">
        <v>133</v>
      </c>
      <c r="AT657" s="177" t="s">
        <v>234</v>
      </c>
      <c r="AU657" s="177" t="s">
        <v>86</v>
      </c>
      <c r="AY657" s="18" t="s">
        <v>232</v>
      </c>
      <c r="BE657" s="178">
        <f>IF(N657="základní",J657,0)</f>
        <v>0</v>
      </c>
      <c r="BF657" s="178">
        <f>IF(N657="snížená",J657,0)</f>
        <v>0</v>
      </c>
      <c r="BG657" s="178">
        <f>IF(N657="zákl. přenesená",J657,0)</f>
        <v>0</v>
      </c>
      <c r="BH657" s="178">
        <f>IF(N657="sníž. přenesená",J657,0)</f>
        <v>0</v>
      </c>
      <c r="BI657" s="178">
        <f>IF(N657="nulová",J657,0)</f>
        <v>0</v>
      </c>
      <c r="BJ657" s="18" t="s">
        <v>32</v>
      </c>
      <c r="BK657" s="178">
        <f>ROUND(I657*H657,2)</f>
        <v>0</v>
      </c>
      <c r="BL657" s="18" t="s">
        <v>133</v>
      </c>
      <c r="BM657" s="177" t="s">
        <v>913</v>
      </c>
    </row>
    <row r="658" spans="2:51" s="13" customFormat="1" ht="12">
      <c r="B658" s="179"/>
      <c r="D658" s="180" t="s">
        <v>240</v>
      </c>
      <c r="E658" s="181" t="s">
        <v>1</v>
      </c>
      <c r="F658" s="182" t="s">
        <v>914</v>
      </c>
      <c r="H658" s="183">
        <v>8</v>
      </c>
      <c r="I658" s="184"/>
      <c r="L658" s="179"/>
      <c r="M658" s="185"/>
      <c r="N658" s="186"/>
      <c r="O658" s="186"/>
      <c r="P658" s="186"/>
      <c r="Q658" s="186"/>
      <c r="R658" s="186"/>
      <c r="S658" s="186"/>
      <c r="T658" s="187"/>
      <c r="AT658" s="181" t="s">
        <v>240</v>
      </c>
      <c r="AU658" s="181" t="s">
        <v>86</v>
      </c>
      <c r="AV658" s="13" t="s">
        <v>86</v>
      </c>
      <c r="AW658" s="13" t="s">
        <v>31</v>
      </c>
      <c r="AX658" s="13" t="s">
        <v>32</v>
      </c>
      <c r="AY658" s="181" t="s">
        <v>232</v>
      </c>
    </row>
    <row r="659" spans="1:65" s="2" customFormat="1" ht="21.75" customHeight="1">
      <c r="A659" s="33"/>
      <c r="B659" s="132"/>
      <c r="C659" s="166" t="s">
        <v>915</v>
      </c>
      <c r="D659" s="166" t="s">
        <v>234</v>
      </c>
      <c r="E659" s="167" t="s">
        <v>916</v>
      </c>
      <c r="F659" s="168" t="s">
        <v>917</v>
      </c>
      <c r="G659" s="169" t="s">
        <v>254</v>
      </c>
      <c r="H659" s="170">
        <v>4.199</v>
      </c>
      <c r="I659" s="171"/>
      <c r="J659" s="172">
        <f>ROUND(I659*H659,2)</f>
        <v>0</v>
      </c>
      <c r="K659" s="168" t="s">
        <v>265</v>
      </c>
      <c r="L659" s="34"/>
      <c r="M659" s="173" t="s">
        <v>1</v>
      </c>
      <c r="N659" s="174" t="s">
        <v>42</v>
      </c>
      <c r="O659" s="59"/>
      <c r="P659" s="175">
        <f>O659*H659</f>
        <v>0</v>
      </c>
      <c r="Q659" s="175">
        <v>0.23</v>
      </c>
      <c r="R659" s="175">
        <f>Q659*H659</f>
        <v>0.96577</v>
      </c>
      <c r="S659" s="175">
        <v>0</v>
      </c>
      <c r="T659" s="176">
        <f>S659*H659</f>
        <v>0</v>
      </c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R659" s="177" t="s">
        <v>133</v>
      </c>
      <c r="AT659" s="177" t="s">
        <v>234</v>
      </c>
      <c r="AU659" s="177" t="s">
        <v>86</v>
      </c>
      <c r="AY659" s="18" t="s">
        <v>232</v>
      </c>
      <c r="BE659" s="178">
        <f>IF(N659="základní",J659,0)</f>
        <v>0</v>
      </c>
      <c r="BF659" s="178">
        <f>IF(N659="snížená",J659,0)</f>
        <v>0</v>
      </c>
      <c r="BG659" s="178">
        <f>IF(N659="zákl. přenesená",J659,0)</f>
        <v>0</v>
      </c>
      <c r="BH659" s="178">
        <f>IF(N659="sníž. přenesená",J659,0)</f>
        <v>0</v>
      </c>
      <c r="BI659" s="178">
        <f>IF(N659="nulová",J659,0)</f>
        <v>0</v>
      </c>
      <c r="BJ659" s="18" t="s">
        <v>32</v>
      </c>
      <c r="BK659" s="178">
        <f>ROUND(I659*H659,2)</f>
        <v>0</v>
      </c>
      <c r="BL659" s="18" t="s">
        <v>133</v>
      </c>
      <c r="BM659" s="177" t="s">
        <v>918</v>
      </c>
    </row>
    <row r="660" spans="2:51" s="13" customFormat="1" ht="12">
      <c r="B660" s="179"/>
      <c r="D660" s="180" t="s">
        <v>240</v>
      </c>
      <c r="E660" s="181" t="s">
        <v>1</v>
      </c>
      <c r="F660" s="182" t="s">
        <v>919</v>
      </c>
      <c r="H660" s="183">
        <v>4.199</v>
      </c>
      <c r="I660" s="184"/>
      <c r="L660" s="179"/>
      <c r="M660" s="185"/>
      <c r="N660" s="186"/>
      <c r="O660" s="186"/>
      <c r="P660" s="186"/>
      <c r="Q660" s="186"/>
      <c r="R660" s="186"/>
      <c r="S660" s="186"/>
      <c r="T660" s="187"/>
      <c r="AT660" s="181" t="s">
        <v>240</v>
      </c>
      <c r="AU660" s="181" t="s">
        <v>86</v>
      </c>
      <c r="AV660" s="13" t="s">
        <v>86</v>
      </c>
      <c r="AW660" s="13" t="s">
        <v>31</v>
      </c>
      <c r="AX660" s="13" t="s">
        <v>32</v>
      </c>
      <c r="AY660" s="181" t="s">
        <v>232</v>
      </c>
    </row>
    <row r="661" spans="1:65" s="2" customFormat="1" ht="16.5" customHeight="1">
      <c r="A661" s="33"/>
      <c r="B661" s="132"/>
      <c r="C661" s="166" t="s">
        <v>920</v>
      </c>
      <c r="D661" s="166" t="s">
        <v>234</v>
      </c>
      <c r="E661" s="167" t="s">
        <v>870</v>
      </c>
      <c r="F661" s="168" t="s">
        <v>871</v>
      </c>
      <c r="G661" s="169" t="s">
        <v>254</v>
      </c>
      <c r="H661" s="170">
        <v>3.458</v>
      </c>
      <c r="I661" s="171"/>
      <c r="J661" s="172">
        <f>ROUND(I661*H661,2)</f>
        <v>0</v>
      </c>
      <c r="K661" s="168" t="s">
        <v>238</v>
      </c>
      <c r="L661" s="34"/>
      <c r="M661" s="173" t="s">
        <v>1</v>
      </c>
      <c r="N661" s="174" t="s">
        <v>42</v>
      </c>
      <c r="O661" s="59"/>
      <c r="P661" s="175">
        <f>O661*H661</f>
        <v>0</v>
      </c>
      <c r="Q661" s="175">
        <v>0.345</v>
      </c>
      <c r="R661" s="175">
        <f>Q661*H661</f>
        <v>1.19301</v>
      </c>
      <c r="S661" s="175">
        <v>0</v>
      </c>
      <c r="T661" s="176">
        <f>S661*H661</f>
        <v>0</v>
      </c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R661" s="177" t="s">
        <v>133</v>
      </c>
      <c r="AT661" s="177" t="s">
        <v>234</v>
      </c>
      <c r="AU661" s="177" t="s">
        <v>86</v>
      </c>
      <c r="AY661" s="18" t="s">
        <v>232</v>
      </c>
      <c r="BE661" s="178">
        <f>IF(N661="základní",J661,0)</f>
        <v>0</v>
      </c>
      <c r="BF661" s="178">
        <f>IF(N661="snížená",J661,0)</f>
        <v>0</v>
      </c>
      <c r="BG661" s="178">
        <f>IF(N661="zákl. přenesená",J661,0)</f>
        <v>0</v>
      </c>
      <c r="BH661" s="178">
        <f>IF(N661="sníž. přenesená",J661,0)</f>
        <v>0</v>
      </c>
      <c r="BI661" s="178">
        <f>IF(N661="nulová",J661,0)</f>
        <v>0</v>
      </c>
      <c r="BJ661" s="18" t="s">
        <v>32</v>
      </c>
      <c r="BK661" s="178">
        <f>ROUND(I661*H661,2)</f>
        <v>0</v>
      </c>
      <c r="BL661" s="18" t="s">
        <v>133</v>
      </c>
      <c r="BM661" s="177" t="s">
        <v>921</v>
      </c>
    </row>
    <row r="662" spans="2:51" s="13" customFormat="1" ht="12">
      <c r="B662" s="179"/>
      <c r="D662" s="180" t="s">
        <v>240</v>
      </c>
      <c r="E662" s="181" t="s">
        <v>1</v>
      </c>
      <c r="F662" s="182" t="s">
        <v>922</v>
      </c>
      <c r="H662" s="183">
        <v>3.458</v>
      </c>
      <c r="I662" s="184"/>
      <c r="L662" s="179"/>
      <c r="M662" s="185"/>
      <c r="N662" s="186"/>
      <c r="O662" s="186"/>
      <c r="P662" s="186"/>
      <c r="Q662" s="186"/>
      <c r="R662" s="186"/>
      <c r="S662" s="186"/>
      <c r="T662" s="187"/>
      <c r="AT662" s="181" t="s">
        <v>240</v>
      </c>
      <c r="AU662" s="181" t="s">
        <v>86</v>
      </c>
      <c r="AV662" s="13" t="s">
        <v>86</v>
      </c>
      <c r="AW662" s="13" t="s">
        <v>31</v>
      </c>
      <c r="AX662" s="13" t="s">
        <v>32</v>
      </c>
      <c r="AY662" s="181" t="s">
        <v>232</v>
      </c>
    </row>
    <row r="663" spans="1:65" s="2" customFormat="1" ht="16.5" customHeight="1">
      <c r="A663" s="33"/>
      <c r="B663" s="132"/>
      <c r="C663" s="166" t="s">
        <v>923</v>
      </c>
      <c r="D663" s="166" t="s">
        <v>234</v>
      </c>
      <c r="E663" s="167" t="s">
        <v>924</v>
      </c>
      <c r="F663" s="168" t="s">
        <v>925</v>
      </c>
      <c r="G663" s="169" t="s">
        <v>237</v>
      </c>
      <c r="H663" s="170">
        <v>4</v>
      </c>
      <c r="I663" s="171"/>
      <c r="J663" s="172">
        <f>ROUND(I663*H663,2)</f>
        <v>0</v>
      </c>
      <c r="K663" s="168" t="s">
        <v>238</v>
      </c>
      <c r="L663" s="34"/>
      <c r="M663" s="173" t="s">
        <v>1</v>
      </c>
      <c r="N663" s="174" t="s">
        <v>42</v>
      </c>
      <c r="O663" s="59"/>
      <c r="P663" s="175">
        <f>O663*H663</f>
        <v>0</v>
      </c>
      <c r="Q663" s="175">
        <v>0.1554</v>
      </c>
      <c r="R663" s="175">
        <f>Q663*H663</f>
        <v>0.6216</v>
      </c>
      <c r="S663" s="175">
        <v>0</v>
      </c>
      <c r="T663" s="176">
        <f>S663*H663</f>
        <v>0</v>
      </c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R663" s="177" t="s">
        <v>133</v>
      </c>
      <c r="AT663" s="177" t="s">
        <v>234</v>
      </c>
      <c r="AU663" s="177" t="s">
        <v>86</v>
      </c>
      <c r="AY663" s="18" t="s">
        <v>232</v>
      </c>
      <c r="BE663" s="178">
        <f>IF(N663="základní",J663,0)</f>
        <v>0</v>
      </c>
      <c r="BF663" s="178">
        <f>IF(N663="snížená",J663,0)</f>
        <v>0</v>
      </c>
      <c r="BG663" s="178">
        <f>IF(N663="zákl. přenesená",J663,0)</f>
        <v>0</v>
      </c>
      <c r="BH663" s="178">
        <f>IF(N663="sníž. přenesená",J663,0)</f>
        <v>0</v>
      </c>
      <c r="BI663" s="178">
        <f>IF(N663="nulová",J663,0)</f>
        <v>0</v>
      </c>
      <c r="BJ663" s="18" t="s">
        <v>32</v>
      </c>
      <c r="BK663" s="178">
        <f>ROUND(I663*H663,2)</f>
        <v>0</v>
      </c>
      <c r="BL663" s="18" t="s">
        <v>133</v>
      </c>
      <c r="BM663" s="177" t="s">
        <v>926</v>
      </c>
    </row>
    <row r="664" spans="2:51" s="13" customFormat="1" ht="12">
      <c r="B664" s="179"/>
      <c r="D664" s="180" t="s">
        <v>240</v>
      </c>
      <c r="E664" s="181" t="s">
        <v>1</v>
      </c>
      <c r="F664" s="182" t="s">
        <v>927</v>
      </c>
      <c r="H664" s="183">
        <v>4</v>
      </c>
      <c r="I664" s="184"/>
      <c r="L664" s="179"/>
      <c r="M664" s="185"/>
      <c r="N664" s="186"/>
      <c r="O664" s="186"/>
      <c r="P664" s="186"/>
      <c r="Q664" s="186"/>
      <c r="R664" s="186"/>
      <c r="S664" s="186"/>
      <c r="T664" s="187"/>
      <c r="AT664" s="181" t="s">
        <v>240</v>
      </c>
      <c r="AU664" s="181" t="s">
        <v>86</v>
      </c>
      <c r="AV664" s="13" t="s">
        <v>86</v>
      </c>
      <c r="AW664" s="13" t="s">
        <v>31</v>
      </c>
      <c r="AX664" s="13" t="s">
        <v>32</v>
      </c>
      <c r="AY664" s="181" t="s">
        <v>232</v>
      </c>
    </row>
    <row r="665" spans="1:65" s="2" customFormat="1" ht="16.5" customHeight="1">
      <c r="A665" s="33"/>
      <c r="B665" s="132"/>
      <c r="C665" s="166" t="s">
        <v>928</v>
      </c>
      <c r="D665" s="166" t="s">
        <v>234</v>
      </c>
      <c r="E665" s="167" t="s">
        <v>929</v>
      </c>
      <c r="F665" s="168" t="s">
        <v>930</v>
      </c>
      <c r="G665" s="169" t="s">
        <v>237</v>
      </c>
      <c r="H665" s="170">
        <v>2</v>
      </c>
      <c r="I665" s="171"/>
      <c r="J665" s="172">
        <f>ROUND(I665*H665,2)</f>
        <v>0</v>
      </c>
      <c r="K665" s="168" t="s">
        <v>238</v>
      </c>
      <c r="L665" s="34"/>
      <c r="M665" s="173" t="s">
        <v>1</v>
      </c>
      <c r="N665" s="174" t="s">
        <v>42</v>
      </c>
      <c r="O665" s="59"/>
      <c r="P665" s="175">
        <f>O665*H665</f>
        <v>0</v>
      </c>
      <c r="Q665" s="175">
        <v>0.20219</v>
      </c>
      <c r="R665" s="175">
        <f>Q665*H665</f>
        <v>0.40438</v>
      </c>
      <c r="S665" s="175">
        <v>0</v>
      </c>
      <c r="T665" s="176">
        <f>S665*H665</f>
        <v>0</v>
      </c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R665" s="177" t="s">
        <v>133</v>
      </c>
      <c r="AT665" s="177" t="s">
        <v>234</v>
      </c>
      <c r="AU665" s="177" t="s">
        <v>86</v>
      </c>
      <c r="AY665" s="18" t="s">
        <v>232</v>
      </c>
      <c r="BE665" s="178">
        <f>IF(N665="základní",J665,0)</f>
        <v>0</v>
      </c>
      <c r="BF665" s="178">
        <f>IF(N665="snížená",J665,0)</f>
        <v>0</v>
      </c>
      <c r="BG665" s="178">
        <f>IF(N665="zákl. přenesená",J665,0)</f>
        <v>0</v>
      </c>
      <c r="BH665" s="178">
        <f>IF(N665="sníž. přenesená",J665,0)</f>
        <v>0</v>
      </c>
      <c r="BI665" s="178">
        <f>IF(N665="nulová",J665,0)</f>
        <v>0</v>
      </c>
      <c r="BJ665" s="18" t="s">
        <v>32</v>
      </c>
      <c r="BK665" s="178">
        <f>ROUND(I665*H665,2)</f>
        <v>0</v>
      </c>
      <c r="BL665" s="18" t="s">
        <v>133</v>
      </c>
      <c r="BM665" s="177" t="s">
        <v>931</v>
      </c>
    </row>
    <row r="666" spans="2:51" s="13" customFormat="1" ht="12">
      <c r="B666" s="179"/>
      <c r="D666" s="180" t="s">
        <v>240</v>
      </c>
      <c r="E666" s="181" t="s">
        <v>1</v>
      </c>
      <c r="F666" s="182" t="s">
        <v>932</v>
      </c>
      <c r="H666" s="183">
        <v>2</v>
      </c>
      <c r="I666" s="184"/>
      <c r="L666" s="179"/>
      <c r="M666" s="185"/>
      <c r="N666" s="186"/>
      <c r="O666" s="186"/>
      <c r="P666" s="186"/>
      <c r="Q666" s="186"/>
      <c r="R666" s="186"/>
      <c r="S666" s="186"/>
      <c r="T666" s="187"/>
      <c r="AT666" s="181" t="s">
        <v>240</v>
      </c>
      <c r="AU666" s="181" t="s">
        <v>86</v>
      </c>
      <c r="AV666" s="13" t="s">
        <v>86</v>
      </c>
      <c r="AW666" s="13" t="s">
        <v>31</v>
      </c>
      <c r="AX666" s="13" t="s">
        <v>32</v>
      </c>
      <c r="AY666" s="181" t="s">
        <v>232</v>
      </c>
    </row>
    <row r="667" spans="1:65" s="2" customFormat="1" ht="16.5" customHeight="1">
      <c r="A667" s="33"/>
      <c r="B667" s="132"/>
      <c r="C667" s="166" t="s">
        <v>933</v>
      </c>
      <c r="D667" s="166" t="s">
        <v>234</v>
      </c>
      <c r="E667" s="167" t="s">
        <v>934</v>
      </c>
      <c r="F667" s="168" t="s">
        <v>935</v>
      </c>
      <c r="G667" s="169" t="s">
        <v>323</v>
      </c>
      <c r="H667" s="170">
        <v>179.522</v>
      </c>
      <c r="I667" s="171"/>
      <c r="J667" s="172">
        <f>ROUND(I667*H667,2)</f>
        <v>0</v>
      </c>
      <c r="K667" s="168" t="s">
        <v>238</v>
      </c>
      <c r="L667" s="34"/>
      <c r="M667" s="173" t="s">
        <v>1</v>
      </c>
      <c r="N667" s="174" t="s">
        <v>42</v>
      </c>
      <c r="O667" s="59"/>
      <c r="P667" s="175">
        <f>O667*H667</f>
        <v>0</v>
      </c>
      <c r="Q667" s="175">
        <v>0</v>
      </c>
      <c r="R667" s="175">
        <f>Q667*H667</f>
        <v>0</v>
      </c>
      <c r="S667" s="175">
        <v>0</v>
      </c>
      <c r="T667" s="176">
        <f>S667*H667</f>
        <v>0</v>
      </c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R667" s="177" t="s">
        <v>133</v>
      </c>
      <c r="AT667" s="177" t="s">
        <v>234</v>
      </c>
      <c r="AU667" s="177" t="s">
        <v>86</v>
      </c>
      <c r="AY667" s="18" t="s">
        <v>232</v>
      </c>
      <c r="BE667" s="178">
        <f>IF(N667="základní",J667,0)</f>
        <v>0</v>
      </c>
      <c r="BF667" s="178">
        <f>IF(N667="snížená",J667,0)</f>
        <v>0</v>
      </c>
      <c r="BG667" s="178">
        <f>IF(N667="zákl. přenesená",J667,0)</f>
        <v>0</v>
      </c>
      <c r="BH667" s="178">
        <f>IF(N667="sníž. přenesená",J667,0)</f>
        <v>0</v>
      </c>
      <c r="BI667" s="178">
        <f>IF(N667="nulová",J667,0)</f>
        <v>0</v>
      </c>
      <c r="BJ667" s="18" t="s">
        <v>32</v>
      </c>
      <c r="BK667" s="178">
        <f>ROUND(I667*H667,2)</f>
        <v>0</v>
      </c>
      <c r="BL667" s="18" t="s">
        <v>133</v>
      </c>
      <c r="BM667" s="177" t="s">
        <v>936</v>
      </c>
    </row>
    <row r="668" spans="2:63" s="12" customFormat="1" ht="22.9" customHeight="1">
      <c r="B668" s="153"/>
      <c r="D668" s="154" t="s">
        <v>76</v>
      </c>
      <c r="E668" s="164" t="s">
        <v>185</v>
      </c>
      <c r="F668" s="164" t="s">
        <v>937</v>
      </c>
      <c r="I668" s="156"/>
      <c r="J668" s="165">
        <f>BK668</f>
        <v>0</v>
      </c>
      <c r="L668" s="153"/>
      <c r="M668" s="158"/>
      <c r="N668" s="159"/>
      <c r="O668" s="159"/>
      <c r="P668" s="160">
        <f>SUM(P669:P897)</f>
        <v>0</v>
      </c>
      <c r="Q668" s="159"/>
      <c r="R668" s="160">
        <f>SUM(R669:R897)</f>
        <v>4.77276454</v>
      </c>
      <c r="S668" s="159"/>
      <c r="T668" s="161">
        <f>SUM(T669:T897)</f>
        <v>1.5555999999999999</v>
      </c>
      <c r="AR668" s="154" t="s">
        <v>32</v>
      </c>
      <c r="AT668" s="162" t="s">
        <v>76</v>
      </c>
      <c r="AU668" s="162" t="s">
        <v>32</v>
      </c>
      <c r="AY668" s="154" t="s">
        <v>232</v>
      </c>
      <c r="BK668" s="163">
        <f>SUM(BK669:BK897)</f>
        <v>0</v>
      </c>
    </row>
    <row r="669" spans="1:65" s="2" customFormat="1" ht="16.5" customHeight="1">
      <c r="A669" s="33"/>
      <c r="B669" s="132"/>
      <c r="C669" s="166" t="s">
        <v>938</v>
      </c>
      <c r="D669" s="166" t="s">
        <v>234</v>
      </c>
      <c r="E669" s="167" t="s">
        <v>939</v>
      </c>
      <c r="F669" s="168" t="s">
        <v>940</v>
      </c>
      <c r="G669" s="169" t="s">
        <v>237</v>
      </c>
      <c r="H669" s="170">
        <v>46</v>
      </c>
      <c r="I669" s="171"/>
      <c r="J669" s="172">
        <f>ROUND(I669*H669,2)</f>
        <v>0</v>
      </c>
      <c r="K669" s="168" t="s">
        <v>238</v>
      </c>
      <c r="L669" s="34"/>
      <c r="M669" s="173" t="s">
        <v>1</v>
      </c>
      <c r="N669" s="174" t="s">
        <v>42</v>
      </c>
      <c r="O669" s="59"/>
      <c r="P669" s="175">
        <f>O669*H669</f>
        <v>0</v>
      </c>
      <c r="Q669" s="175">
        <v>0</v>
      </c>
      <c r="R669" s="175">
        <f>Q669*H669</f>
        <v>0</v>
      </c>
      <c r="S669" s="175">
        <v>0</v>
      </c>
      <c r="T669" s="176">
        <f>S669*H669</f>
        <v>0</v>
      </c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R669" s="177" t="s">
        <v>133</v>
      </c>
      <c r="AT669" s="177" t="s">
        <v>234</v>
      </c>
      <c r="AU669" s="177" t="s">
        <v>86</v>
      </c>
      <c r="AY669" s="18" t="s">
        <v>232</v>
      </c>
      <c r="BE669" s="178">
        <f>IF(N669="základní",J669,0)</f>
        <v>0</v>
      </c>
      <c r="BF669" s="178">
        <f>IF(N669="snížená",J669,0)</f>
        <v>0</v>
      </c>
      <c r="BG669" s="178">
        <f>IF(N669="zákl. přenesená",J669,0)</f>
        <v>0</v>
      </c>
      <c r="BH669" s="178">
        <f>IF(N669="sníž. přenesená",J669,0)</f>
        <v>0</v>
      </c>
      <c r="BI669" s="178">
        <f>IF(N669="nulová",J669,0)</f>
        <v>0</v>
      </c>
      <c r="BJ669" s="18" t="s">
        <v>32</v>
      </c>
      <c r="BK669" s="178">
        <f>ROUND(I669*H669,2)</f>
        <v>0</v>
      </c>
      <c r="BL669" s="18" t="s">
        <v>133</v>
      </c>
      <c r="BM669" s="177" t="s">
        <v>941</v>
      </c>
    </row>
    <row r="670" spans="2:51" s="13" customFormat="1" ht="12">
      <c r="B670" s="179"/>
      <c r="D670" s="180" t="s">
        <v>240</v>
      </c>
      <c r="E670" s="181" t="s">
        <v>1</v>
      </c>
      <c r="F670" s="182" t="s">
        <v>942</v>
      </c>
      <c r="H670" s="183">
        <v>46</v>
      </c>
      <c r="I670" s="184"/>
      <c r="L670" s="179"/>
      <c r="M670" s="185"/>
      <c r="N670" s="186"/>
      <c r="O670" s="186"/>
      <c r="P670" s="186"/>
      <c r="Q670" s="186"/>
      <c r="R670" s="186"/>
      <c r="S670" s="186"/>
      <c r="T670" s="187"/>
      <c r="AT670" s="181" t="s">
        <v>240</v>
      </c>
      <c r="AU670" s="181" t="s">
        <v>86</v>
      </c>
      <c r="AV670" s="13" t="s">
        <v>86</v>
      </c>
      <c r="AW670" s="13" t="s">
        <v>31</v>
      </c>
      <c r="AX670" s="13" t="s">
        <v>77</v>
      </c>
      <c r="AY670" s="181" t="s">
        <v>232</v>
      </c>
    </row>
    <row r="671" spans="2:51" s="14" customFormat="1" ht="12">
      <c r="B671" s="188"/>
      <c r="D671" s="180" t="s">
        <v>240</v>
      </c>
      <c r="E671" s="189" t="s">
        <v>110</v>
      </c>
      <c r="F671" s="190" t="s">
        <v>242</v>
      </c>
      <c r="H671" s="191">
        <v>46</v>
      </c>
      <c r="I671" s="192"/>
      <c r="L671" s="188"/>
      <c r="M671" s="193"/>
      <c r="N671" s="194"/>
      <c r="O671" s="194"/>
      <c r="P671" s="194"/>
      <c r="Q671" s="194"/>
      <c r="R671" s="194"/>
      <c r="S671" s="194"/>
      <c r="T671" s="195"/>
      <c r="AT671" s="189" t="s">
        <v>240</v>
      </c>
      <c r="AU671" s="189" t="s">
        <v>86</v>
      </c>
      <c r="AV671" s="14" t="s">
        <v>133</v>
      </c>
      <c r="AW671" s="14" t="s">
        <v>31</v>
      </c>
      <c r="AX671" s="14" t="s">
        <v>32</v>
      </c>
      <c r="AY671" s="189" t="s">
        <v>232</v>
      </c>
    </row>
    <row r="672" spans="1:65" s="2" customFormat="1" ht="16.5" customHeight="1">
      <c r="A672" s="33"/>
      <c r="B672" s="132"/>
      <c r="C672" s="166" t="s">
        <v>943</v>
      </c>
      <c r="D672" s="166" t="s">
        <v>234</v>
      </c>
      <c r="E672" s="167" t="s">
        <v>944</v>
      </c>
      <c r="F672" s="168" t="s">
        <v>945</v>
      </c>
      <c r="G672" s="169" t="s">
        <v>946</v>
      </c>
      <c r="H672" s="170">
        <v>1</v>
      </c>
      <c r="I672" s="171"/>
      <c r="J672" s="172">
        <f>ROUND(I672*H672,2)</f>
        <v>0</v>
      </c>
      <c r="K672" s="168" t="s">
        <v>238</v>
      </c>
      <c r="L672" s="34"/>
      <c r="M672" s="173" t="s">
        <v>1</v>
      </c>
      <c r="N672" s="174" t="s">
        <v>42</v>
      </c>
      <c r="O672" s="59"/>
      <c r="P672" s="175">
        <f>O672*H672</f>
        <v>0</v>
      </c>
      <c r="Q672" s="175">
        <v>1E-05</v>
      </c>
      <c r="R672" s="175">
        <f>Q672*H672</f>
        <v>1E-05</v>
      </c>
      <c r="S672" s="175">
        <v>0</v>
      </c>
      <c r="T672" s="176">
        <f>S672*H672</f>
        <v>0</v>
      </c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R672" s="177" t="s">
        <v>133</v>
      </c>
      <c r="AT672" s="177" t="s">
        <v>234</v>
      </c>
      <c r="AU672" s="177" t="s">
        <v>86</v>
      </c>
      <c r="AY672" s="18" t="s">
        <v>232</v>
      </c>
      <c r="BE672" s="178">
        <f>IF(N672="základní",J672,0)</f>
        <v>0</v>
      </c>
      <c r="BF672" s="178">
        <f>IF(N672="snížená",J672,0)</f>
        <v>0</v>
      </c>
      <c r="BG672" s="178">
        <f>IF(N672="zákl. přenesená",J672,0)</f>
        <v>0</v>
      </c>
      <c r="BH672" s="178">
        <f>IF(N672="sníž. přenesená",J672,0)</f>
        <v>0</v>
      </c>
      <c r="BI672" s="178">
        <f>IF(N672="nulová",J672,0)</f>
        <v>0</v>
      </c>
      <c r="BJ672" s="18" t="s">
        <v>32</v>
      </c>
      <c r="BK672" s="178">
        <f>ROUND(I672*H672,2)</f>
        <v>0</v>
      </c>
      <c r="BL672" s="18" t="s">
        <v>133</v>
      </c>
      <c r="BM672" s="177" t="s">
        <v>947</v>
      </c>
    </row>
    <row r="673" spans="2:51" s="13" customFormat="1" ht="12">
      <c r="B673" s="179"/>
      <c r="D673" s="180" t="s">
        <v>240</v>
      </c>
      <c r="E673" s="181" t="s">
        <v>1</v>
      </c>
      <c r="F673" s="182" t="s">
        <v>32</v>
      </c>
      <c r="H673" s="183">
        <v>1</v>
      </c>
      <c r="I673" s="184"/>
      <c r="L673" s="179"/>
      <c r="M673" s="185"/>
      <c r="N673" s="186"/>
      <c r="O673" s="186"/>
      <c r="P673" s="186"/>
      <c r="Q673" s="186"/>
      <c r="R673" s="186"/>
      <c r="S673" s="186"/>
      <c r="T673" s="187"/>
      <c r="AT673" s="181" t="s">
        <v>240</v>
      </c>
      <c r="AU673" s="181" t="s">
        <v>86</v>
      </c>
      <c r="AV673" s="13" t="s">
        <v>86</v>
      </c>
      <c r="AW673" s="13" t="s">
        <v>31</v>
      </c>
      <c r="AX673" s="13" t="s">
        <v>32</v>
      </c>
      <c r="AY673" s="181" t="s">
        <v>232</v>
      </c>
    </row>
    <row r="674" spans="1:65" s="2" customFormat="1" ht="24.2" customHeight="1">
      <c r="A674" s="33"/>
      <c r="B674" s="132"/>
      <c r="C674" s="211" t="s">
        <v>948</v>
      </c>
      <c r="D674" s="211" t="s">
        <v>585</v>
      </c>
      <c r="E674" s="212" t="s">
        <v>949</v>
      </c>
      <c r="F674" s="213" t="s">
        <v>950</v>
      </c>
      <c r="G674" s="214" t="s">
        <v>237</v>
      </c>
      <c r="H674" s="215">
        <v>46.46</v>
      </c>
      <c r="I674" s="216"/>
      <c r="J674" s="217">
        <f>ROUND(I674*H674,2)</f>
        <v>0</v>
      </c>
      <c r="K674" s="213" t="s">
        <v>1</v>
      </c>
      <c r="L674" s="218"/>
      <c r="M674" s="219" t="s">
        <v>1</v>
      </c>
      <c r="N674" s="220" t="s">
        <v>42</v>
      </c>
      <c r="O674" s="59"/>
      <c r="P674" s="175">
        <f>O674*H674</f>
        <v>0</v>
      </c>
      <c r="Q674" s="175">
        <v>0.01306</v>
      </c>
      <c r="R674" s="175">
        <f>Q674*H674</f>
        <v>0.6067676000000001</v>
      </c>
      <c r="S674" s="175">
        <v>0</v>
      </c>
      <c r="T674" s="176">
        <f>S674*H674</f>
        <v>0</v>
      </c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R674" s="177" t="s">
        <v>185</v>
      </c>
      <c r="AT674" s="177" t="s">
        <v>585</v>
      </c>
      <c r="AU674" s="177" t="s">
        <v>86</v>
      </c>
      <c r="AY674" s="18" t="s">
        <v>232</v>
      </c>
      <c r="BE674" s="178">
        <f>IF(N674="základní",J674,0)</f>
        <v>0</v>
      </c>
      <c r="BF674" s="178">
        <f>IF(N674="snížená",J674,0)</f>
        <v>0</v>
      </c>
      <c r="BG674" s="178">
        <f>IF(N674="zákl. přenesená",J674,0)</f>
        <v>0</v>
      </c>
      <c r="BH674" s="178">
        <f>IF(N674="sníž. přenesená",J674,0)</f>
        <v>0</v>
      </c>
      <c r="BI674" s="178">
        <f>IF(N674="nulová",J674,0)</f>
        <v>0</v>
      </c>
      <c r="BJ674" s="18" t="s">
        <v>32</v>
      </c>
      <c r="BK674" s="178">
        <f>ROUND(I674*H674,2)</f>
        <v>0</v>
      </c>
      <c r="BL674" s="18" t="s">
        <v>133</v>
      </c>
      <c r="BM674" s="177" t="s">
        <v>951</v>
      </c>
    </row>
    <row r="675" spans="2:51" s="13" customFormat="1" ht="12">
      <c r="B675" s="179"/>
      <c r="D675" s="180" t="s">
        <v>240</v>
      </c>
      <c r="E675" s="181" t="s">
        <v>1</v>
      </c>
      <c r="F675" s="182" t="s">
        <v>952</v>
      </c>
      <c r="H675" s="183">
        <v>46.46</v>
      </c>
      <c r="I675" s="184"/>
      <c r="L675" s="179"/>
      <c r="M675" s="185"/>
      <c r="N675" s="186"/>
      <c r="O675" s="186"/>
      <c r="P675" s="186"/>
      <c r="Q675" s="186"/>
      <c r="R675" s="186"/>
      <c r="S675" s="186"/>
      <c r="T675" s="187"/>
      <c r="AT675" s="181" t="s">
        <v>240</v>
      </c>
      <c r="AU675" s="181" t="s">
        <v>86</v>
      </c>
      <c r="AV675" s="13" t="s">
        <v>86</v>
      </c>
      <c r="AW675" s="13" t="s">
        <v>31</v>
      </c>
      <c r="AX675" s="13" t="s">
        <v>77</v>
      </c>
      <c r="AY675" s="181" t="s">
        <v>232</v>
      </c>
    </row>
    <row r="676" spans="2:51" s="14" customFormat="1" ht="12">
      <c r="B676" s="188"/>
      <c r="D676" s="180" t="s">
        <v>240</v>
      </c>
      <c r="E676" s="189" t="s">
        <v>1</v>
      </c>
      <c r="F676" s="190" t="s">
        <v>242</v>
      </c>
      <c r="H676" s="191">
        <v>46.46</v>
      </c>
      <c r="I676" s="192"/>
      <c r="L676" s="188"/>
      <c r="M676" s="193"/>
      <c r="N676" s="194"/>
      <c r="O676" s="194"/>
      <c r="P676" s="194"/>
      <c r="Q676" s="194"/>
      <c r="R676" s="194"/>
      <c r="S676" s="194"/>
      <c r="T676" s="195"/>
      <c r="AT676" s="189" t="s">
        <v>240</v>
      </c>
      <c r="AU676" s="189" t="s">
        <v>86</v>
      </c>
      <c r="AV676" s="14" t="s">
        <v>133</v>
      </c>
      <c r="AW676" s="14" t="s">
        <v>31</v>
      </c>
      <c r="AX676" s="14" t="s">
        <v>32</v>
      </c>
      <c r="AY676" s="189" t="s">
        <v>232</v>
      </c>
    </row>
    <row r="677" spans="1:65" s="2" customFormat="1" ht="16.5" customHeight="1">
      <c r="A677" s="33"/>
      <c r="B677" s="132"/>
      <c r="C677" s="166" t="s">
        <v>953</v>
      </c>
      <c r="D677" s="166" t="s">
        <v>234</v>
      </c>
      <c r="E677" s="167" t="s">
        <v>954</v>
      </c>
      <c r="F677" s="168" t="s">
        <v>955</v>
      </c>
      <c r="G677" s="169" t="s">
        <v>237</v>
      </c>
      <c r="H677" s="170">
        <v>46</v>
      </c>
      <c r="I677" s="171"/>
      <c r="J677" s="172">
        <f>ROUND(I677*H677,2)</f>
        <v>0</v>
      </c>
      <c r="K677" s="168" t="s">
        <v>1</v>
      </c>
      <c r="L677" s="34"/>
      <c r="M677" s="173" t="s">
        <v>1</v>
      </c>
      <c r="N677" s="174" t="s">
        <v>42</v>
      </c>
      <c r="O677" s="59"/>
      <c r="P677" s="175">
        <f>O677*H677</f>
        <v>0</v>
      </c>
      <c r="Q677" s="175">
        <v>0</v>
      </c>
      <c r="R677" s="175">
        <f>Q677*H677</f>
        <v>0</v>
      </c>
      <c r="S677" s="175">
        <v>0</v>
      </c>
      <c r="T677" s="176">
        <f>S677*H677</f>
        <v>0</v>
      </c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R677" s="177" t="s">
        <v>133</v>
      </c>
      <c r="AT677" s="177" t="s">
        <v>234</v>
      </c>
      <c r="AU677" s="177" t="s">
        <v>86</v>
      </c>
      <c r="AY677" s="18" t="s">
        <v>232</v>
      </c>
      <c r="BE677" s="178">
        <f>IF(N677="základní",J677,0)</f>
        <v>0</v>
      </c>
      <c r="BF677" s="178">
        <f>IF(N677="snížená",J677,0)</f>
        <v>0</v>
      </c>
      <c r="BG677" s="178">
        <f>IF(N677="zákl. přenesená",J677,0)</f>
        <v>0</v>
      </c>
      <c r="BH677" s="178">
        <f>IF(N677="sníž. přenesená",J677,0)</f>
        <v>0</v>
      </c>
      <c r="BI677" s="178">
        <f>IF(N677="nulová",J677,0)</f>
        <v>0</v>
      </c>
      <c r="BJ677" s="18" t="s">
        <v>32</v>
      </c>
      <c r="BK677" s="178">
        <f>ROUND(I677*H677,2)</f>
        <v>0</v>
      </c>
      <c r="BL677" s="18" t="s">
        <v>133</v>
      </c>
      <c r="BM677" s="177" t="s">
        <v>956</v>
      </c>
    </row>
    <row r="678" spans="2:51" s="13" customFormat="1" ht="12">
      <c r="B678" s="179"/>
      <c r="D678" s="180" t="s">
        <v>240</v>
      </c>
      <c r="E678" s="181" t="s">
        <v>1</v>
      </c>
      <c r="F678" s="182" t="s">
        <v>111</v>
      </c>
      <c r="H678" s="183">
        <v>46</v>
      </c>
      <c r="I678" s="184"/>
      <c r="L678" s="179"/>
      <c r="M678" s="185"/>
      <c r="N678" s="186"/>
      <c r="O678" s="186"/>
      <c r="P678" s="186"/>
      <c r="Q678" s="186"/>
      <c r="R678" s="186"/>
      <c r="S678" s="186"/>
      <c r="T678" s="187"/>
      <c r="AT678" s="181" t="s">
        <v>240</v>
      </c>
      <c r="AU678" s="181" t="s">
        <v>86</v>
      </c>
      <c r="AV678" s="13" t="s">
        <v>86</v>
      </c>
      <c r="AW678" s="13" t="s">
        <v>31</v>
      </c>
      <c r="AX678" s="13" t="s">
        <v>32</v>
      </c>
      <c r="AY678" s="181" t="s">
        <v>232</v>
      </c>
    </row>
    <row r="679" spans="1:65" s="2" customFormat="1" ht="16.5" customHeight="1">
      <c r="A679" s="33"/>
      <c r="B679" s="132"/>
      <c r="C679" s="211" t="s">
        <v>957</v>
      </c>
      <c r="D679" s="211" t="s">
        <v>585</v>
      </c>
      <c r="E679" s="212" t="s">
        <v>958</v>
      </c>
      <c r="F679" s="213" t="s">
        <v>959</v>
      </c>
      <c r="G679" s="214" t="s">
        <v>946</v>
      </c>
      <c r="H679" s="215">
        <v>8.08</v>
      </c>
      <c r="I679" s="216"/>
      <c r="J679" s="217">
        <f>ROUND(I679*H679,2)</f>
        <v>0</v>
      </c>
      <c r="K679" s="213" t="s">
        <v>1</v>
      </c>
      <c r="L679" s="218"/>
      <c r="M679" s="219" t="s">
        <v>1</v>
      </c>
      <c r="N679" s="220" t="s">
        <v>42</v>
      </c>
      <c r="O679" s="59"/>
      <c r="P679" s="175">
        <f>O679*H679</f>
        <v>0</v>
      </c>
      <c r="Q679" s="175">
        <v>0.0003</v>
      </c>
      <c r="R679" s="175">
        <f>Q679*H679</f>
        <v>0.002424</v>
      </c>
      <c r="S679" s="175">
        <v>0</v>
      </c>
      <c r="T679" s="176">
        <f>S679*H679</f>
        <v>0</v>
      </c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R679" s="177" t="s">
        <v>185</v>
      </c>
      <c r="AT679" s="177" t="s">
        <v>585</v>
      </c>
      <c r="AU679" s="177" t="s">
        <v>86</v>
      </c>
      <c r="AY679" s="18" t="s">
        <v>232</v>
      </c>
      <c r="BE679" s="178">
        <f>IF(N679="základní",J679,0)</f>
        <v>0</v>
      </c>
      <c r="BF679" s="178">
        <f>IF(N679="snížená",J679,0)</f>
        <v>0</v>
      </c>
      <c r="BG679" s="178">
        <f>IF(N679="zákl. přenesená",J679,0)</f>
        <v>0</v>
      </c>
      <c r="BH679" s="178">
        <f>IF(N679="sníž. přenesená",J679,0)</f>
        <v>0</v>
      </c>
      <c r="BI679" s="178">
        <f>IF(N679="nulová",J679,0)</f>
        <v>0</v>
      </c>
      <c r="BJ679" s="18" t="s">
        <v>32</v>
      </c>
      <c r="BK679" s="178">
        <f>ROUND(I679*H679,2)</f>
        <v>0</v>
      </c>
      <c r="BL679" s="18" t="s">
        <v>133</v>
      </c>
      <c r="BM679" s="177" t="s">
        <v>960</v>
      </c>
    </row>
    <row r="680" spans="2:51" s="15" customFormat="1" ht="12">
      <c r="B680" s="196"/>
      <c r="D680" s="180" t="s">
        <v>240</v>
      </c>
      <c r="E680" s="197" t="s">
        <v>1</v>
      </c>
      <c r="F680" s="198" t="s">
        <v>961</v>
      </c>
      <c r="H680" s="197" t="s">
        <v>1</v>
      </c>
      <c r="I680" s="199"/>
      <c r="L680" s="196"/>
      <c r="M680" s="200"/>
      <c r="N680" s="201"/>
      <c r="O680" s="201"/>
      <c r="P680" s="201"/>
      <c r="Q680" s="201"/>
      <c r="R680" s="201"/>
      <c r="S680" s="201"/>
      <c r="T680" s="202"/>
      <c r="AT680" s="197" t="s">
        <v>240</v>
      </c>
      <c r="AU680" s="197" t="s">
        <v>86</v>
      </c>
      <c r="AV680" s="15" t="s">
        <v>32</v>
      </c>
      <c r="AW680" s="15" t="s">
        <v>31</v>
      </c>
      <c r="AX680" s="15" t="s">
        <v>77</v>
      </c>
      <c r="AY680" s="197" t="s">
        <v>232</v>
      </c>
    </row>
    <row r="681" spans="2:51" s="13" customFormat="1" ht="12">
      <c r="B681" s="179"/>
      <c r="D681" s="180" t="s">
        <v>240</v>
      </c>
      <c r="E681" s="181" t="s">
        <v>1</v>
      </c>
      <c r="F681" s="182" t="s">
        <v>962</v>
      </c>
      <c r="H681" s="183">
        <v>8.08</v>
      </c>
      <c r="I681" s="184"/>
      <c r="L681" s="179"/>
      <c r="M681" s="185"/>
      <c r="N681" s="186"/>
      <c r="O681" s="186"/>
      <c r="P681" s="186"/>
      <c r="Q681" s="186"/>
      <c r="R681" s="186"/>
      <c r="S681" s="186"/>
      <c r="T681" s="187"/>
      <c r="AT681" s="181" t="s">
        <v>240</v>
      </c>
      <c r="AU681" s="181" t="s">
        <v>86</v>
      </c>
      <c r="AV681" s="13" t="s">
        <v>86</v>
      </c>
      <c r="AW681" s="13" t="s">
        <v>31</v>
      </c>
      <c r="AX681" s="13" t="s">
        <v>77</v>
      </c>
      <c r="AY681" s="181" t="s">
        <v>232</v>
      </c>
    </row>
    <row r="682" spans="2:51" s="14" customFormat="1" ht="12">
      <c r="B682" s="188"/>
      <c r="D682" s="180" t="s">
        <v>240</v>
      </c>
      <c r="E682" s="189" t="s">
        <v>1</v>
      </c>
      <c r="F682" s="190" t="s">
        <v>242</v>
      </c>
      <c r="H682" s="191">
        <v>8.08</v>
      </c>
      <c r="I682" s="192"/>
      <c r="L682" s="188"/>
      <c r="M682" s="193"/>
      <c r="N682" s="194"/>
      <c r="O682" s="194"/>
      <c r="P682" s="194"/>
      <c r="Q682" s="194"/>
      <c r="R682" s="194"/>
      <c r="S682" s="194"/>
      <c r="T682" s="195"/>
      <c r="AT682" s="189" t="s">
        <v>240</v>
      </c>
      <c r="AU682" s="189" t="s">
        <v>86</v>
      </c>
      <c r="AV682" s="14" t="s">
        <v>133</v>
      </c>
      <c r="AW682" s="14" t="s">
        <v>31</v>
      </c>
      <c r="AX682" s="14" t="s">
        <v>32</v>
      </c>
      <c r="AY682" s="189" t="s">
        <v>232</v>
      </c>
    </row>
    <row r="683" spans="1:65" s="2" customFormat="1" ht="16.5" customHeight="1">
      <c r="A683" s="33"/>
      <c r="B683" s="132"/>
      <c r="C683" s="211" t="s">
        <v>963</v>
      </c>
      <c r="D683" s="211" t="s">
        <v>585</v>
      </c>
      <c r="E683" s="212" t="s">
        <v>964</v>
      </c>
      <c r="F683" s="213" t="s">
        <v>965</v>
      </c>
      <c r="G683" s="214" t="s">
        <v>946</v>
      </c>
      <c r="H683" s="215">
        <v>8.08</v>
      </c>
      <c r="I683" s="216"/>
      <c r="J683" s="217">
        <f>ROUND(I683*H683,2)</f>
        <v>0</v>
      </c>
      <c r="K683" s="213" t="s">
        <v>1</v>
      </c>
      <c r="L683" s="218"/>
      <c r="M683" s="219" t="s">
        <v>1</v>
      </c>
      <c r="N683" s="220" t="s">
        <v>42</v>
      </c>
      <c r="O683" s="59"/>
      <c r="P683" s="175">
        <f>O683*H683</f>
        <v>0</v>
      </c>
      <c r="Q683" s="175">
        <v>0.0001</v>
      </c>
      <c r="R683" s="175">
        <f>Q683*H683</f>
        <v>0.000808</v>
      </c>
      <c r="S683" s="175">
        <v>0</v>
      </c>
      <c r="T683" s="176">
        <f>S683*H683</f>
        <v>0</v>
      </c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R683" s="177" t="s">
        <v>185</v>
      </c>
      <c r="AT683" s="177" t="s">
        <v>585</v>
      </c>
      <c r="AU683" s="177" t="s">
        <v>86</v>
      </c>
      <c r="AY683" s="18" t="s">
        <v>232</v>
      </c>
      <c r="BE683" s="178">
        <f>IF(N683="základní",J683,0)</f>
        <v>0</v>
      </c>
      <c r="BF683" s="178">
        <f>IF(N683="snížená",J683,0)</f>
        <v>0</v>
      </c>
      <c r="BG683" s="178">
        <f>IF(N683="zákl. přenesená",J683,0)</f>
        <v>0</v>
      </c>
      <c r="BH683" s="178">
        <f>IF(N683="sníž. přenesená",J683,0)</f>
        <v>0</v>
      </c>
      <c r="BI683" s="178">
        <f>IF(N683="nulová",J683,0)</f>
        <v>0</v>
      </c>
      <c r="BJ683" s="18" t="s">
        <v>32</v>
      </c>
      <c r="BK683" s="178">
        <f>ROUND(I683*H683,2)</f>
        <v>0</v>
      </c>
      <c r="BL683" s="18" t="s">
        <v>133</v>
      </c>
      <c r="BM683" s="177" t="s">
        <v>966</v>
      </c>
    </row>
    <row r="684" spans="2:51" s="13" customFormat="1" ht="12">
      <c r="B684" s="179"/>
      <c r="D684" s="180" t="s">
        <v>240</v>
      </c>
      <c r="E684" s="181" t="s">
        <v>1</v>
      </c>
      <c r="F684" s="182" t="s">
        <v>962</v>
      </c>
      <c r="H684" s="183">
        <v>8.08</v>
      </c>
      <c r="I684" s="184"/>
      <c r="L684" s="179"/>
      <c r="M684" s="185"/>
      <c r="N684" s="186"/>
      <c r="O684" s="186"/>
      <c r="P684" s="186"/>
      <c r="Q684" s="186"/>
      <c r="R684" s="186"/>
      <c r="S684" s="186"/>
      <c r="T684" s="187"/>
      <c r="AT684" s="181" t="s">
        <v>240</v>
      </c>
      <c r="AU684" s="181" t="s">
        <v>86</v>
      </c>
      <c r="AV684" s="13" t="s">
        <v>86</v>
      </c>
      <c r="AW684" s="13" t="s">
        <v>31</v>
      </c>
      <c r="AX684" s="13" t="s">
        <v>77</v>
      </c>
      <c r="AY684" s="181" t="s">
        <v>232</v>
      </c>
    </row>
    <row r="685" spans="2:51" s="14" customFormat="1" ht="12">
      <c r="B685" s="188"/>
      <c r="D685" s="180" t="s">
        <v>240</v>
      </c>
      <c r="E685" s="189" t="s">
        <v>1</v>
      </c>
      <c r="F685" s="190" t="s">
        <v>242</v>
      </c>
      <c r="H685" s="191">
        <v>8.08</v>
      </c>
      <c r="I685" s="192"/>
      <c r="L685" s="188"/>
      <c r="M685" s="193"/>
      <c r="N685" s="194"/>
      <c r="O685" s="194"/>
      <c r="P685" s="194"/>
      <c r="Q685" s="194"/>
      <c r="R685" s="194"/>
      <c r="S685" s="194"/>
      <c r="T685" s="195"/>
      <c r="AT685" s="189" t="s">
        <v>240</v>
      </c>
      <c r="AU685" s="189" t="s">
        <v>86</v>
      </c>
      <c r="AV685" s="14" t="s">
        <v>133</v>
      </c>
      <c r="AW685" s="14" t="s">
        <v>31</v>
      </c>
      <c r="AX685" s="14" t="s">
        <v>32</v>
      </c>
      <c r="AY685" s="189" t="s">
        <v>232</v>
      </c>
    </row>
    <row r="686" spans="1:65" s="2" customFormat="1" ht="16.5" customHeight="1">
      <c r="A686" s="33"/>
      <c r="B686" s="132"/>
      <c r="C686" s="166" t="s">
        <v>967</v>
      </c>
      <c r="D686" s="166" t="s">
        <v>234</v>
      </c>
      <c r="E686" s="167" t="s">
        <v>968</v>
      </c>
      <c r="F686" s="168" t="s">
        <v>969</v>
      </c>
      <c r="G686" s="169" t="s">
        <v>946</v>
      </c>
      <c r="H686" s="170">
        <v>1</v>
      </c>
      <c r="I686" s="171"/>
      <c r="J686" s="172">
        <f>ROUND(I686*H686,2)</f>
        <v>0</v>
      </c>
      <c r="K686" s="168" t="s">
        <v>238</v>
      </c>
      <c r="L686" s="34"/>
      <c r="M686" s="173" t="s">
        <v>1</v>
      </c>
      <c r="N686" s="174" t="s">
        <v>42</v>
      </c>
      <c r="O686" s="59"/>
      <c r="P686" s="175">
        <f>O686*H686</f>
        <v>0</v>
      </c>
      <c r="Q686" s="175">
        <v>0</v>
      </c>
      <c r="R686" s="175">
        <f>Q686*H686</f>
        <v>0</v>
      </c>
      <c r="S686" s="175">
        <v>0</v>
      </c>
      <c r="T686" s="176">
        <f>S686*H686</f>
        <v>0</v>
      </c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R686" s="177" t="s">
        <v>133</v>
      </c>
      <c r="AT686" s="177" t="s">
        <v>234</v>
      </c>
      <c r="AU686" s="177" t="s">
        <v>86</v>
      </c>
      <c r="AY686" s="18" t="s">
        <v>232</v>
      </c>
      <c r="BE686" s="178">
        <f>IF(N686="základní",J686,0)</f>
        <v>0</v>
      </c>
      <c r="BF686" s="178">
        <f>IF(N686="snížená",J686,0)</f>
        <v>0</v>
      </c>
      <c r="BG686" s="178">
        <f>IF(N686="zákl. přenesená",J686,0)</f>
        <v>0</v>
      </c>
      <c r="BH686" s="178">
        <f>IF(N686="sníž. přenesená",J686,0)</f>
        <v>0</v>
      </c>
      <c r="BI686" s="178">
        <f>IF(N686="nulová",J686,0)</f>
        <v>0</v>
      </c>
      <c r="BJ686" s="18" t="s">
        <v>32</v>
      </c>
      <c r="BK686" s="178">
        <f>ROUND(I686*H686,2)</f>
        <v>0</v>
      </c>
      <c r="BL686" s="18" t="s">
        <v>133</v>
      </c>
      <c r="BM686" s="177" t="s">
        <v>970</v>
      </c>
    </row>
    <row r="687" spans="1:65" s="2" customFormat="1" ht="16.5" customHeight="1">
      <c r="A687" s="33"/>
      <c r="B687" s="132"/>
      <c r="C687" s="166" t="s">
        <v>971</v>
      </c>
      <c r="D687" s="166" t="s">
        <v>234</v>
      </c>
      <c r="E687" s="167" t="s">
        <v>972</v>
      </c>
      <c r="F687" s="168" t="s">
        <v>973</v>
      </c>
      <c r="G687" s="169" t="s">
        <v>946</v>
      </c>
      <c r="H687" s="170">
        <v>1</v>
      </c>
      <c r="I687" s="171"/>
      <c r="J687" s="172">
        <f>ROUND(I687*H687,2)</f>
        <v>0</v>
      </c>
      <c r="K687" s="168" t="s">
        <v>238</v>
      </c>
      <c r="L687" s="34"/>
      <c r="M687" s="173" t="s">
        <v>1</v>
      </c>
      <c r="N687" s="174" t="s">
        <v>42</v>
      </c>
      <c r="O687" s="59"/>
      <c r="P687" s="175">
        <f>O687*H687</f>
        <v>0</v>
      </c>
      <c r="Q687" s="175">
        <v>0</v>
      </c>
      <c r="R687" s="175">
        <f>Q687*H687</f>
        <v>0</v>
      </c>
      <c r="S687" s="175">
        <v>0</v>
      </c>
      <c r="T687" s="176">
        <f>S687*H687</f>
        <v>0</v>
      </c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R687" s="177" t="s">
        <v>133</v>
      </c>
      <c r="AT687" s="177" t="s">
        <v>234</v>
      </c>
      <c r="AU687" s="177" t="s">
        <v>86</v>
      </c>
      <c r="AY687" s="18" t="s">
        <v>232</v>
      </c>
      <c r="BE687" s="178">
        <f>IF(N687="základní",J687,0)</f>
        <v>0</v>
      </c>
      <c r="BF687" s="178">
        <f>IF(N687="snížená",J687,0)</f>
        <v>0</v>
      </c>
      <c r="BG687" s="178">
        <f>IF(N687="zákl. přenesená",J687,0)</f>
        <v>0</v>
      </c>
      <c r="BH687" s="178">
        <f>IF(N687="sníž. přenesená",J687,0)</f>
        <v>0</v>
      </c>
      <c r="BI687" s="178">
        <f>IF(N687="nulová",J687,0)</f>
        <v>0</v>
      </c>
      <c r="BJ687" s="18" t="s">
        <v>32</v>
      </c>
      <c r="BK687" s="178">
        <f>ROUND(I687*H687,2)</f>
        <v>0</v>
      </c>
      <c r="BL687" s="18" t="s">
        <v>133</v>
      </c>
      <c r="BM687" s="177" t="s">
        <v>974</v>
      </c>
    </row>
    <row r="688" spans="1:65" s="2" customFormat="1" ht="16.5" customHeight="1">
      <c r="A688" s="33"/>
      <c r="B688" s="132"/>
      <c r="C688" s="166" t="s">
        <v>975</v>
      </c>
      <c r="D688" s="166" t="s">
        <v>234</v>
      </c>
      <c r="E688" s="167" t="s">
        <v>976</v>
      </c>
      <c r="F688" s="168" t="s">
        <v>977</v>
      </c>
      <c r="G688" s="169" t="s">
        <v>237</v>
      </c>
      <c r="H688" s="170">
        <v>1</v>
      </c>
      <c r="I688" s="171"/>
      <c r="J688" s="172">
        <f>ROUND(I688*H688,2)</f>
        <v>0</v>
      </c>
      <c r="K688" s="168" t="s">
        <v>238</v>
      </c>
      <c r="L688" s="34"/>
      <c r="M688" s="173" t="s">
        <v>1</v>
      </c>
      <c r="N688" s="174" t="s">
        <v>42</v>
      </c>
      <c r="O688" s="59"/>
      <c r="P688" s="175">
        <f>O688*H688</f>
        <v>0</v>
      </c>
      <c r="Q688" s="175">
        <v>0</v>
      </c>
      <c r="R688" s="175">
        <f>Q688*H688</f>
        <v>0</v>
      </c>
      <c r="S688" s="175">
        <v>0</v>
      </c>
      <c r="T688" s="176">
        <f>S688*H688</f>
        <v>0</v>
      </c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R688" s="177" t="s">
        <v>133</v>
      </c>
      <c r="AT688" s="177" t="s">
        <v>234</v>
      </c>
      <c r="AU688" s="177" t="s">
        <v>86</v>
      </c>
      <c r="AY688" s="18" t="s">
        <v>232</v>
      </c>
      <c r="BE688" s="178">
        <f>IF(N688="základní",J688,0)</f>
        <v>0</v>
      </c>
      <c r="BF688" s="178">
        <f>IF(N688="snížená",J688,0)</f>
        <v>0</v>
      </c>
      <c r="BG688" s="178">
        <f>IF(N688="zákl. přenesená",J688,0)</f>
        <v>0</v>
      </c>
      <c r="BH688" s="178">
        <f>IF(N688="sníž. přenesená",J688,0)</f>
        <v>0</v>
      </c>
      <c r="BI688" s="178">
        <f>IF(N688="nulová",J688,0)</f>
        <v>0</v>
      </c>
      <c r="BJ688" s="18" t="s">
        <v>32</v>
      </c>
      <c r="BK688" s="178">
        <f>ROUND(I688*H688,2)</f>
        <v>0</v>
      </c>
      <c r="BL688" s="18" t="s">
        <v>133</v>
      </c>
      <c r="BM688" s="177" t="s">
        <v>978</v>
      </c>
    </row>
    <row r="689" spans="2:51" s="13" customFormat="1" ht="12">
      <c r="B689" s="179"/>
      <c r="D689" s="180" t="s">
        <v>240</v>
      </c>
      <c r="E689" s="181" t="s">
        <v>1</v>
      </c>
      <c r="F689" s="182" t="s">
        <v>979</v>
      </c>
      <c r="H689" s="183">
        <v>1</v>
      </c>
      <c r="I689" s="184"/>
      <c r="L689" s="179"/>
      <c r="M689" s="185"/>
      <c r="N689" s="186"/>
      <c r="O689" s="186"/>
      <c r="P689" s="186"/>
      <c r="Q689" s="186"/>
      <c r="R689" s="186"/>
      <c r="S689" s="186"/>
      <c r="T689" s="187"/>
      <c r="AT689" s="181" t="s">
        <v>240</v>
      </c>
      <c r="AU689" s="181" t="s">
        <v>86</v>
      </c>
      <c r="AV689" s="13" t="s">
        <v>86</v>
      </c>
      <c r="AW689" s="13" t="s">
        <v>31</v>
      </c>
      <c r="AX689" s="13" t="s">
        <v>77</v>
      </c>
      <c r="AY689" s="181" t="s">
        <v>232</v>
      </c>
    </row>
    <row r="690" spans="2:51" s="14" customFormat="1" ht="12">
      <c r="B690" s="188"/>
      <c r="D690" s="180" t="s">
        <v>240</v>
      </c>
      <c r="E690" s="189" t="s">
        <v>108</v>
      </c>
      <c r="F690" s="190" t="s">
        <v>242</v>
      </c>
      <c r="H690" s="191">
        <v>1</v>
      </c>
      <c r="I690" s="192"/>
      <c r="L690" s="188"/>
      <c r="M690" s="193"/>
      <c r="N690" s="194"/>
      <c r="O690" s="194"/>
      <c r="P690" s="194"/>
      <c r="Q690" s="194"/>
      <c r="R690" s="194"/>
      <c r="S690" s="194"/>
      <c r="T690" s="195"/>
      <c r="AT690" s="189" t="s">
        <v>240</v>
      </c>
      <c r="AU690" s="189" t="s">
        <v>86</v>
      </c>
      <c r="AV690" s="14" t="s">
        <v>133</v>
      </c>
      <c r="AW690" s="14" t="s">
        <v>31</v>
      </c>
      <c r="AX690" s="14" t="s">
        <v>32</v>
      </c>
      <c r="AY690" s="189" t="s">
        <v>232</v>
      </c>
    </row>
    <row r="691" spans="1:65" s="2" customFormat="1" ht="24.2" customHeight="1">
      <c r="A691" s="33"/>
      <c r="B691" s="132"/>
      <c r="C691" s="211" t="s">
        <v>980</v>
      </c>
      <c r="D691" s="211" t="s">
        <v>585</v>
      </c>
      <c r="E691" s="212" t="s">
        <v>981</v>
      </c>
      <c r="F691" s="213" t="s">
        <v>982</v>
      </c>
      <c r="G691" s="214" t="s">
        <v>237</v>
      </c>
      <c r="H691" s="215">
        <v>1.01</v>
      </c>
      <c r="I691" s="216"/>
      <c r="J691" s="217">
        <f>ROUND(I691*H691,2)</f>
        <v>0</v>
      </c>
      <c r="K691" s="213" t="s">
        <v>1</v>
      </c>
      <c r="L691" s="218"/>
      <c r="M691" s="219" t="s">
        <v>1</v>
      </c>
      <c r="N691" s="220" t="s">
        <v>42</v>
      </c>
      <c r="O691" s="59"/>
      <c r="P691" s="175">
        <f>O691*H691</f>
        <v>0</v>
      </c>
      <c r="Q691" s="175">
        <v>0.01593</v>
      </c>
      <c r="R691" s="175">
        <f>Q691*H691</f>
        <v>0.0160893</v>
      </c>
      <c r="S691" s="175">
        <v>0</v>
      </c>
      <c r="T691" s="176">
        <f>S691*H691</f>
        <v>0</v>
      </c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R691" s="177" t="s">
        <v>185</v>
      </c>
      <c r="AT691" s="177" t="s">
        <v>585</v>
      </c>
      <c r="AU691" s="177" t="s">
        <v>86</v>
      </c>
      <c r="AY691" s="18" t="s">
        <v>232</v>
      </c>
      <c r="BE691" s="178">
        <f>IF(N691="základní",J691,0)</f>
        <v>0</v>
      </c>
      <c r="BF691" s="178">
        <f>IF(N691="snížená",J691,0)</f>
        <v>0</v>
      </c>
      <c r="BG691" s="178">
        <f>IF(N691="zákl. přenesená",J691,0)</f>
        <v>0</v>
      </c>
      <c r="BH691" s="178">
        <f>IF(N691="sníž. přenesená",J691,0)</f>
        <v>0</v>
      </c>
      <c r="BI691" s="178">
        <f>IF(N691="nulová",J691,0)</f>
        <v>0</v>
      </c>
      <c r="BJ691" s="18" t="s">
        <v>32</v>
      </c>
      <c r="BK691" s="178">
        <f>ROUND(I691*H691,2)</f>
        <v>0</v>
      </c>
      <c r="BL691" s="18" t="s">
        <v>133</v>
      </c>
      <c r="BM691" s="177" t="s">
        <v>983</v>
      </c>
    </row>
    <row r="692" spans="2:51" s="13" customFormat="1" ht="12">
      <c r="B692" s="179"/>
      <c r="D692" s="180" t="s">
        <v>240</v>
      </c>
      <c r="F692" s="182" t="s">
        <v>984</v>
      </c>
      <c r="H692" s="183">
        <v>1.01</v>
      </c>
      <c r="I692" s="184"/>
      <c r="L692" s="179"/>
      <c r="M692" s="185"/>
      <c r="N692" s="186"/>
      <c r="O692" s="186"/>
      <c r="P692" s="186"/>
      <c r="Q692" s="186"/>
      <c r="R692" s="186"/>
      <c r="S692" s="186"/>
      <c r="T692" s="187"/>
      <c r="AT692" s="181" t="s">
        <v>240</v>
      </c>
      <c r="AU692" s="181" t="s">
        <v>86</v>
      </c>
      <c r="AV692" s="13" t="s">
        <v>86</v>
      </c>
      <c r="AW692" s="13" t="s">
        <v>3</v>
      </c>
      <c r="AX692" s="13" t="s">
        <v>32</v>
      </c>
      <c r="AY692" s="181" t="s">
        <v>232</v>
      </c>
    </row>
    <row r="693" spans="1:65" s="2" customFormat="1" ht="16.5" customHeight="1">
      <c r="A693" s="33"/>
      <c r="B693" s="132"/>
      <c r="C693" s="166" t="s">
        <v>985</v>
      </c>
      <c r="D693" s="166" t="s">
        <v>234</v>
      </c>
      <c r="E693" s="167" t="s">
        <v>986</v>
      </c>
      <c r="F693" s="168" t="s">
        <v>987</v>
      </c>
      <c r="G693" s="169" t="s">
        <v>946</v>
      </c>
      <c r="H693" s="170">
        <v>1</v>
      </c>
      <c r="I693" s="171"/>
      <c r="J693" s="172">
        <f>ROUND(I693*H693,2)</f>
        <v>0</v>
      </c>
      <c r="K693" s="168" t="s">
        <v>238</v>
      </c>
      <c r="L693" s="34"/>
      <c r="M693" s="173" t="s">
        <v>1</v>
      </c>
      <c r="N693" s="174" t="s">
        <v>42</v>
      </c>
      <c r="O693" s="59"/>
      <c r="P693" s="175">
        <f>O693*H693</f>
        <v>0</v>
      </c>
      <c r="Q693" s="175">
        <v>2E-05</v>
      </c>
      <c r="R693" s="175">
        <f>Q693*H693</f>
        <v>2E-05</v>
      </c>
      <c r="S693" s="175">
        <v>0</v>
      </c>
      <c r="T693" s="176">
        <f>S693*H693</f>
        <v>0</v>
      </c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R693" s="177" t="s">
        <v>133</v>
      </c>
      <c r="AT693" s="177" t="s">
        <v>234</v>
      </c>
      <c r="AU693" s="177" t="s">
        <v>86</v>
      </c>
      <c r="AY693" s="18" t="s">
        <v>232</v>
      </c>
      <c r="BE693" s="178">
        <f>IF(N693="základní",J693,0)</f>
        <v>0</v>
      </c>
      <c r="BF693" s="178">
        <f>IF(N693="snížená",J693,0)</f>
        <v>0</v>
      </c>
      <c r="BG693" s="178">
        <f>IF(N693="zákl. přenesená",J693,0)</f>
        <v>0</v>
      </c>
      <c r="BH693" s="178">
        <f>IF(N693="sníž. přenesená",J693,0)</f>
        <v>0</v>
      </c>
      <c r="BI693" s="178">
        <f>IF(N693="nulová",J693,0)</f>
        <v>0</v>
      </c>
      <c r="BJ693" s="18" t="s">
        <v>32</v>
      </c>
      <c r="BK693" s="178">
        <f>ROUND(I693*H693,2)</f>
        <v>0</v>
      </c>
      <c r="BL693" s="18" t="s">
        <v>133</v>
      </c>
      <c r="BM693" s="177" t="s">
        <v>988</v>
      </c>
    </row>
    <row r="694" spans="1:65" s="2" customFormat="1" ht="16.5" customHeight="1">
      <c r="A694" s="33"/>
      <c r="B694" s="132"/>
      <c r="C694" s="166" t="s">
        <v>989</v>
      </c>
      <c r="D694" s="166" t="s">
        <v>234</v>
      </c>
      <c r="E694" s="167" t="s">
        <v>990</v>
      </c>
      <c r="F694" s="168" t="s">
        <v>991</v>
      </c>
      <c r="G694" s="169" t="s">
        <v>237</v>
      </c>
      <c r="H694" s="170">
        <v>2</v>
      </c>
      <c r="I694" s="171"/>
      <c r="J694" s="172">
        <f>ROUND(I694*H694,2)</f>
        <v>0</v>
      </c>
      <c r="K694" s="168" t="s">
        <v>238</v>
      </c>
      <c r="L694" s="34"/>
      <c r="M694" s="173" t="s">
        <v>1</v>
      </c>
      <c r="N694" s="174" t="s">
        <v>42</v>
      </c>
      <c r="O694" s="59"/>
      <c r="P694" s="175">
        <f>O694*H694</f>
        <v>0</v>
      </c>
      <c r="Q694" s="175">
        <v>0</v>
      </c>
      <c r="R694" s="175">
        <f>Q694*H694</f>
        <v>0</v>
      </c>
      <c r="S694" s="175">
        <v>0</v>
      </c>
      <c r="T694" s="176">
        <f>S694*H694</f>
        <v>0</v>
      </c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R694" s="177" t="s">
        <v>133</v>
      </c>
      <c r="AT694" s="177" t="s">
        <v>234</v>
      </c>
      <c r="AU694" s="177" t="s">
        <v>86</v>
      </c>
      <c r="AY694" s="18" t="s">
        <v>232</v>
      </c>
      <c r="BE694" s="178">
        <f>IF(N694="základní",J694,0)</f>
        <v>0</v>
      </c>
      <c r="BF694" s="178">
        <f>IF(N694="snížená",J694,0)</f>
        <v>0</v>
      </c>
      <c r="BG694" s="178">
        <f>IF(N694="zákl. přenesená",J694,0)</f>
        <v>0</v>
      </c>
      <c r="BH694" s="178">
        <f>IF(N694="sníž. přenesená",J694,0)</f>
        <v>0</v>
      </c>
      <c r="BI694" s="178">
        <f>IF(N694="nulová",J694,0)</f>
        <v>0</v>
      </c>
      <c r="BJ694" s="18" t="s">
        <v>32</v>
      </c>
      <c r="BK694" s="178">
        <f>ROUND(I694*H694,2)</f>
        <v>0</v>
      </c>
      <c r="BL694" s="18" t="s">
        <v>133</v>
      </c>
      <c r="BM694" s="177" t="s">
        <v>992</v>
      </c>
    </row>
    <row r="695" spans="2:51" s="13" customFormat="1" ht="12">
      <c r="B695" s="179"/>
      <c r="D695" s="180" t="s">
        <v>240</v>
      </c>
      <c r="E695" s="181" t="s">
        <v>1</v>
      </c>
      <c r="F695" s="182" t="s">
        <v>993</v>
      </c>
      <c r="H695" s="183">
        <v>2</v>
      </c>
      <c r="I695" s="184"/>
      <c r="L695" s="179"/>
      <c r="M695" s="185"/>
      <c r="N695" s="186"/>
      <c r="O695" s="186"/>
      <c r="P695" s="186"/>
      <c r="Q695" s="186"/>
      <c r="R695" s="186"/>
      <c r="S695" s="186"/>
      <c r="T695" s="187"/>
      <c r="AT695" s="181" t="s">
        <v>240</v>
      </c>
      <c r="AU695" s="181" t="s">
        <v>86</v>
      </c>
      <c r="AV695" s="13" t="s">
        <v>86</v>
      </c>
      <c r="AW695" s="13" t="s">
        <v>31</v>
      </c>
      <c r="AX695" s="13" t="s">
        <v>77</v>
      </c>
      <c r="AY695" s="181" t="s">
        <v>232</v>
      </c>
    </row>
    <row r="696" spans="2:51" s="14" customFormat="1" ht="12">
      <c r="B696" s="188"/>
      <c r="D696" s="180" t="s">
        <v>240</v>
      </c>
      <c r="E696" s="189" t="s">
        <v>109</v>
      </c>
      <c r="F696" s="190" t="s">
        <v>242</v>
      </c>
      <c r="H696" s="191">
        <v>2</v>
      </c>
      <c r="I696" s="192"/>
      <c r="L696" s="188"/>
      <c r="M696" s="193"/>
      <c r="N696" s="194"/>
      <c r="O696" s="194"/>
      <c r="P696" s="194"/>
      <c r="Q696" s="194"/>
      <c r="R696" s="194"/>
      <c r="S696" s="194"/>
      <c r="T696" s="195"/>
      <c r="AT696" s="189" t="s">
        <v>240</v>
      </c>
      <c r="AU696" s="189" t="s">
        <v>86</v>
      </c>
      <c r="AV696" s="14" t="s">
        <v>133</v>
      </c>
      <c r="AW696" s="14" t="s">
        <v>31</v>
      </c>
      <c r="AX696" s="14" t="s">
        <v>32</v>
      </c>
      <c r="AY696" s="189" t="s">
        <v>232</v>
      </c>
    </row>
    <row r="697" spans="1:65" s="2" customFormat="1" ht="24.2" customHeight="1">
      <c r="A697" s="33"/>
      <c r="B697" s="132"/>
      <c r="C697" s="211" t="s">
        <v>994</v>
      </c>
      <c r="D697" s="211" t="s">
        <v>585</v>
      </c>
      <c r="E697" s="212" t="s">
        <v>995</v>
      </c>
      <c r="F697" s="213" t="s">
        <v>996</v>
      </c>
      <c r="G697" s="214" t="s">
        <v>237</v>
      </c>
      <c r="H697" s="215">
        <v>2.02</v>
      </c>
      <c r="I697" s="216"/>
      <c r="J697" s="217">
        <f>ROUND(I697*H697,2)</f>
        <v>0</v>
      </c>
      <c r="K697" s="213" t="s">
        <v>1</v>
      </c>
      <c r="L697" s="218"/>
      <c r="M697" s="219" t="s">
        <v>1</v>
      </c>
      <c r="N697" s="220" t="s">
        <v>42</v>
      </c>
      <c r="O697" s="59"/>
      <c r="P697" s="175">
        <f>O697*H697</f>
        <v>0</v>
      </c>
      <c r="Q697" s="175">
        <v>0.02416</v>
      </c>
      <c r="R697" s="175">
        <f>Q697*H697</f>
        <v>0.048803200000000005</v>
      </c>
      <c r="S697" s="175">
        <v>0</v>
      </c>
      <c r="T697" s="176">
        <f>S697*H697</f>
        <v>0</v>
      </c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R697" s="177" t="s">
        <v>185</v>
      </c>
      <c r="AT697" s="177" t="s">
        <v>585</v>
      </c>
      <c r="AU697" s="177" t="s">
        <v>86</v>
      </c>
      <c r="AY697" s="18" t="s">
        <v>232</v>
      </c>
      <c r="BE697" s="178">
        <f>IF(N697="základní",J697,0)</f>
        <v>0</v>
      </c>
      <c r="BF697" s="178">
        <f>IF(N697="snížená",J697,0)</f>
        <v>0</v>
      </c>
      <c r="BG697" s="178">
        <f>IF(N697="zákl. přenesená",J697,0)</f>
        <v>0</v>
      </c>
      <c r="BH697" s="178">
        <f>IF(N697="sníž. přenesená",J697,0)</f>
        <v>0</v>
      </c>
      <c r="BI697" s="178">
        <f>IF(N697="nulová",J697,0)</f>
        <v>0</v>
      </c>
      <c r="BJ697" s="18" t="s">
        <v>32</v>
      </c>
      <c r="BK697" s="178">
        <f>ROUND(I697*H697,2)</f>
        <v>0</v>
      </c>
      <c r="BL697" s="18" t="s">
        <v>133</v>
      </c>
      <c r="BM697" s="177" t="s">
        <v>997</v>
      </c>
    </row>
    <row r="698" spans="2:51" s="13" customFormat="1" ht="12">
      <c r="B698" s="179"/>
      <c r="D698" s="180" t="s">
        <v>240</v>
      </c>
      <c r="F698" s="182" t="s">
        <v>998</v>
      </c>
      <c r="H698" s="183">
        <v>2.02</v>
      </c>
      <c r="I698" s="184"/>
      <c r="L698" s="179"/>
      <c r="M698" s="185"/>
      <c r="N698" s="186"/>
      <c r="O698" s="186"/>
      <c r="P698" s="186"/>
      <c r="Q698" s="186"/>
      <c r="R698" s="186"/>
      <c r="S698" s="186"/>
      <c r="T698" s="187"/>
      <c r="AT698" s="181" t="s">
        <v>240</v>
      </c>
      <c r="AU698" s="181" t="s">
        <v>86</v>
      </c>
      <c r="AV698" s="13" t="s">
        <v>86</v>
      </c>
      <c r="AW698" s="13" t="s">
        <v>3</v>
      </c>
      <c r="AX698" s="13" t="s">
        <v>32</v>
      </c>
      <c r="AY698" s="181" t="s">
        <v>232</v>
      </c>
    </row>
    <row r="699" spans="1:65" s="2" customFormat="1" ht="16.5" customHeight="1">
      <c r="A699" s="33"/>
      <c r="B699" s="132"/>
      <c r="C699" s="166" t="s">
        <v>999</v>
      </c>
      <c r="D699" s="166" t="s">
        <v>234</v>
      </c>
      <c r="E699" s="167" t="s">
        <v>1000</v>
      </c>
      <c r="F699" s="168" t="s">
        <v>1001</v>
      </c>
      <c r="G699" s="169" t="s">
        <v>946</v>
      </c>
      <c r="H699" s="170">
        <v>1</v>
      </c>
      <c r="I699" s="171"/>
      <c r="J699" s="172">
        <f>ROUND(I699*H699,2)</f>
        <v>0</v>
      </c>
      <c r="K699" s="168" t="s">
        <v>238</v>
      </c>
      <c r="L699" s="34"/>
      <c r="M699" s="173" t="s">
        <v>1</v>
      </c>
      <c r="N699" s="174" t="s">
        <v>42</v>
      </c>
      <c r="O699" s="59"/>
      <c r="P699" s="175">
        <f>O699*H699</f>
        <v>0</v>
      </c>
      <c r="Q699" s="175">
        <v>2E-05</v>
      </c>
      <c r="R699" s="175">
        <f>Q699*H699</f>
        <v>2E-05</v>
      </c>
      <c r="S699" s="175">
        <v>0</v>
      </c>
      <c r="T699" s="176">
        <f>S699*H699</f>
        <v>0</v>
      </c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R699" s="177" t="s">
        <v>133</v>
      </c>
      <c r="AT699" s="177" t="s">
        <v>234</v>
      </c>
      <c r="AU699" s="177" t="s">
        <v>86</v>
      </c>
      <c r="AY699" s="18" t="s">
        <v>232</v>
      </c>
      <c r="BE699" s="178">
        <f>IF(N699="základní",J699,0)</f>
        <v>0</v>
      </c>
      <c r="BF699" s="178">
        <f>IF(N699="snížená",J699,0)</f>
        <v>0</v>
      </c>
      <c r="BG699" s="178">
        <f>IF(N699="zákl. přenesená",J699,0)</f>
        <v>0</v>
      </c>
      <c r="BH699" s="178">
        <f>IF(N699="sníž. přenesená",J699,0)</f>
        <v>0</v>
      </c>
      <c r="BI699" s="178">
        <f>IF(N699="nulová",J699,0)</f>
        <v>0</v>
      </c>
      <c r="BJ699" s="18" t="s">
        <v>32</v>
      </c>
      <c r="BK699" s="178">
        <f>ROUND(I699*H699,2)</f>
        <v>0</v>
      </c>
      <c r="BL699" s="18" t="s">
        <v>133</v>
      </c>
      <c r="BM699" s="177" t="s">
        <v>1002</v>
      </c>
    </row>
    <row r="700" spans="1:65" s="2" customFormat="1" ht="16.5" customHeight="1">
      <c r="A700" s="33"/>
      <c r="B700" s="132"/>
      <c r="C700" s="166" t="s">
        <v>1003</v>
      </c>
      <c r="D700" s="166" t="s">
        <v>234</v>
      </c>
      <c r="E700" s="167" t="s">
        <v>1004</v>
      </c>
      <c r="F700" s="168" t="s">
        <v>1005</v>
      </c>
      <c r="G700" s="169" t="s">
        <v>946</v>
      </c>
      <c r="H700" s="170">
        <v>1</v>
      </c>
      <c r="I700" s="171"/>
      <c r="J700" s="172">
        <f>ROUND(I700*H700,2)</f>
        <v>0</v>
      </c>
      <c r="K700" s="168" t="s">
        <v>238</v>
      </c>
      <c r="L700" s="34"/>
      <c r="M700" s="173" t="s">
        <v>1</v>
      </c>
      <c r="N700" s="174" t="s">
        <v>42</v>
      </c>
      <c r="O700" s="59"/>
      <c r="P700" s="175">
        <f>O700*H700</f>
        <v>0</v>
      </c>
      <c r="Q700" s="175">
        <v>0</v>
      </c>
      <c r="R700" s="175">
        <f>Q700*H700</f>
        <v>0</v>
      </c>
      <c r="S700" s="175">
        <v>0</v>
      </c>
      <c r="T700" s="176">
        <f>S700*H700</f>
        <v>0</v>
      </c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R700" s="177" t="s">
        <v>133</v>
      </c>
      <c r="AT700" s="177" t="s">
        <v>234</v>
      </c>
      <c r="AU700" s="177" t="s">
        <v>86</v>
      </c>
      <c r="AY700" s="18" t="s">
        <v>232</v>
      </c>
      <c r="BE700" s="178">
        <f>IF(N700="základní",J700,0)</f>
        <v>0</v>
      </c>
      <c r="BF700" s="178">
        <f>IF(N700="snížená",J700,0)</f>
        <v>0</v>
      </c>
      <c r="BG700" s="178">
        <f>IF(N700="zákl. přenesená",J700,0)</f>
        <v>0</v>
      </c>
      <c r="BH700" s="178">
        <f>IF(N700="sníž. přenesená",J700,0)</f>
        <v>0</v>
      </c>
      <c r="BI700" s="178">
        <f>IF(N700="nulová",J700,0)</f>
        <v>0</v>
      </c>
      <c r="BJ700" s="18" t="s">
        <v>32</v>
      </c>
      <c r="BK700" s="178">
        <f>ROUND(I700*H700,2)</f>
        <v>0</v>
      </c>
      <c r="BL700" s="18" t="s">
        <v>133</v>
      </c>
      <c r="BM700" s="177" t="s">
        <v>1006</v>
      </c>
    </row>
    <row r="701" spans="1:65" s="2" customFormat="1" ht="16.5" customHeight="1">
      <c r="A701" s="33"/>
      <c r="B701" s="132"/>
      <c r="C701" s="211" t="s">
        <v>1007</v>
      </c>
      <c r="D701" s="211" t="s">
        <v>585</v>
      </c>
      <c r="E701" s="212" t="s">
        <v>1008</v>
      </c>
      <c r="F701" s="213" t="s">
        <v>1009</v>
      </c>
      <c r="G701" s="214" t="s">
        <v>946</v>
      </c>
      <c r="H701" s="215">
        <v>1.01</v>
      </c>
      <c r="I701" s="216"/>
      <c r="J701" s="217">
        <f>ROUND(I701*H701,2)</f>
        <v>0</v>
      </c>
      <c r="K701" s="213" t="s">
        <v>265</v>
      </c>
      <c r="L701" s="218"/>
      <c r="M701" s="219" t="s">
        <v>1</v>
      </c>
      <c r="N701" s="220" t="s">
        <v>42</v>
      </c>
      <c r="O701" s="59"/>
      <c r="P701" s="175">
        <f>O701*H701</f>
        <v>0</v>
      </c>
      <c r="Q701" s="175">
        <v>0.008</v>
      </c>
      <c r="R701" s="175">
        <f>Q701*H701</f>
        <v>0.00808</v>
      </c>
      <c r="S701" s="175">
        <v>0</v>
      </c>
      <c r="T701" s="176">
        <f>S701*H701</f>
        <v>0</v>
      </c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R701" s="177" t="s">
        <v>185</v>
      </c>
      <c r="AT701" s="177" t="s">
        <v>585</v>
      </c>
      <c r="AU701" s="177" t="s">
        <v>86</v>
      </c>
      <c r="AY701" s="18" t="s">
        <v>232</v>
      </c>
      <c r="BE701" s="178">
        <f>IF(N701="základní",J701,0)</f>
        <v>0</v>
      </c>
      <c r="BF701" s="178">
        <f>IF(N701="snížená",J701,0)</f>
        <v>0</v>
      </c>
      <c r="BG701" s="178">
        <f>IF(N701="zákl. přenesená",J701,0)</f>
        <v>0</v>
      </c>
      <c r="BH701" s="178">
        <f>IF(N701="sníž. přenesená",J701,0)</f>
        <v>0</v>
      </c>
      <c r="BI701" s="178">
        <f>IF(N701="nulová",J701,0)</f>
        <v>0</v>
      </c>
      <c r="BJ701" s="18" t="s">
        <v>32</v>
      </c>
      <c r="BK701" s="178">
        <f>ROUND(I701*H701,2)</f>
        <v>0</v>
      </c>
      <c r="BL701" s="18" t="s">
        <v>133</v>
      </c>
      <c r="BM701" s="177" t="s">
        <v>1010</v>
      </c>
    </row>
    <row r="702" spans="2:51" s="13" customFormat="1" ht="12">
      <c r="B702" s="179"/>
      <c r="D702" s="180" t="s">
        <v>240</v>
      </c>
      <c r="E702" s="181" t="s">
        <v>1</v>
      </c>
      <c r="F702" s="182" t="s">
        <v>1011</v>
      </c>
      <c r="H702" s="183">
        <v>1.01</v>
      </c>
      <c r="I702" s="184"/>
      <c r="L702" s="179"/>
      <c r="M702" s="185"/>
      <c r="N702" s="186"/>
      <c r="O702" s="186"/>
      <c r="P702" s="186"/>
      <c r="Q702" s="186"/>
      <c r="R702" s="186"/>
      <c r="S702" s="186"/>
      <c r="T702" s="187"/>
      <c r="AT702" s="181" t="s">
        <v>240</v>
      </c>
      <c r="AU702" s="181" t="s">
        <v>86</v>
      </c>
      <c r="AV702" s="13" t="s">
        <v>86</v>
      </c>
      <c r="AW702" s="13" t="s">
        <v>31</v>
      </c>
      <c r="AX702" s="13" t="s">
        <v>77</v>
      </c>
      <c r="AY702" s="181" t="s">
        <v>232</v>
      </c>
    </row>
    <row r="703" spans="2:51" s="14" customFormat="1" ht="12">
      <c r="B703" s="188"/>
      <c r="D703" s="180" t="s">
        <v>240</v>
      </c>
      <c r="E703" s="189" t="s">
        <v>1</v>
      </c>
      <c r="F703" s="190" t="s">
        <v>242</v>
      </c>
      <c r="H703" s="191">
        <v>1.01</v>
      </c>
      <c r="I703" s="192"/>
      <c r="L703" s="188"/>
      <c r="M703" s="193"/>
      <c r="N703" s="194"/>
      <c r="O703" s="194"/>
      <c r="P703" s="194"/>
      <c r="Q703" s="194"/>
      <c r="R703" s="194"/>
      <c r="S703" s="194"/>
      <c r="T703" s="195"/>
      <c r="AT703" s="189" t="s">
        <v>240</v>
      </c>
      <c r="AU703" s="189" t="s">
        <v>86</v>
      </c>
      <c r="AV703" s="14" t="s">
        <v>133</v>
      </c>
      <c r="AW703" s="14" t="s">
        <v>31</v>
      </c>
      <c r="AX703" s="14" t="s">
        <v>32</v>
      </c>
      <c r="AY703" s="189" t="s">
        <v>232</v>
      </c>
    </row>
    <row r="704" spans="1:65" s="2" customFormat="1" ht="16.5" customHeight="1">
      <c r="A704" s="33"/>
      <c r="B704" s="132"/>
      <c r="C704" s="211" t="s">
        <v>1012</v>
      </c>
      <c r="D704" s="211" t="s">
        <v>585</v>
      </c>
      <c r="E704" s="212" t="s">
        <v>958</v>
      </c>
      <c r="F704" s="213" t="s">
        <v>959</v>
      </c>
      <c r="G704" s="214" t="s">
        <v>946</v>
      </c>
      <c r="H704" s="215">
        <v>2.02</v>
      </c>
      <c r="I704" s="216"/>
      <c r="J704" s="217">
        <f>ROUND(I704*H704,2)</f>
        <v>0</v>
      </c>
      <c r="K704" s="213" t="s">
        <v>1</v>
      </c>
      <c r="L704" s="218"/>
      <c r="M704" s="219" t="s">
        <v>1</v>
      </c>
      <c r="N704" s="220" t="s">
        <v>42</v>
      </c>
      <c r="O704" s="59"/>
      <c r="P704" s="175">
        <f>O704*H704</f>
        <v>0</v>
      </c>
      <c r="Q704" s="175">
        <v>0.0003</v>
      </c>
      <c r="R704" s="175">
        <f>Q704*H704</f>
        <v>0.000606</v>
      </c>
      <c r="S704" s="175">
        <v>0</v>
      </c>
      <c r="T704" s="176">
        <f>S704*H704</f>
        <v>0</v>
      </c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R704" s="177" t="s">
        <v>185</v>
      </c>
      <c r="AT704" s="177" t="s">
        <v>585</v>
      </c>
      <c r="AU704" s="177" t="s">
        <v>86</v>
      </c>
      <c r="AY704" s="18" t="s">
        <v>232</v>
      </c>
      <c r="BE704" s="178">
        <f>IF(N704="základní",J704,0)</f>
        <v>0</v>
      </c>
      <c r="BF704" s="178">
        <f>IF(N704="snížená",J704,0)</f>
        <v>0</v>
      </c>
      <c r="BG704" s="178">
        <f>IF(N704="zákl. přenesená",J704,0)</f>
        <v>0</v>
      </c>
      <c r="BH704" s="178">
        <f>IF(N704="sníž. přenesená",J704,0)</f>
        <v>0</v>
      </c>
      <c r="BI704" s="178">
        <f>IF(N704="nulová",J704,0)</f>
        <v>0</v>
      </c>
      <c r="BJ704" s="18" t="s">
        <v>32</v>
      </c>
      <c r="BK704" s="178">
        <f>ROUND(I704*H704,2)</f>
        <v>0</v>
      </c>
      <c r="BL704" s="18" t="s">
        <v>133</v>
      </c>
      <c r="BM704" s="177" t="s">
        <v>1013</v>
      </c>
    </row>
    <row r="705" spans="2:51" s="15" customFormat="1" ht="12">
      <c r="B705" s="196"/>
      <c r="D705" s="180" t="s">
        <v>240</v>
      </c>
      <c r="E705" s="197" t="s">
        <v>1</v>
      </c>
      <c r="F705" s="198" t="s">
        <v>961</v>
      </c>
      <c r="H705" s="197" t="s">
        <v>1</v>
      </c>
      <c r="I705" s="199"/>
      <c r="L705" s="196"/>
      <c r="M705" s="200"/>
      <c r="N705" s="201"/>
      <c r="O705" s="201"/>
      <c r="P705" s="201"/>
      <c r="Q705" s="201"/>
      <c r="R705" s="201"/>
      <c r="S705" s="201"/>
      <c r="T705" s="202"/>
      <c r="AT705" s="197" t="s">
        <v>240</v>
      </c>
      <c r="AU705" s="197" t="s">
        <v>86</v>
      </c>
      <c r="AV705" s="15" t="s">
        <v>32</v>
      </c>
      <c r="AW705" s="15" t="s">
        <v>31</v>
      </c>
      <c r="AX705" s="15" t="s">
        <v>77</v>
      </c>
      <c r="AY705" s="197" t="s">
        <v>232</v>
      </c>
    </row>
    <row r="706" spans="2:51" s="13" customFormat="1" ht="12">
      <c r="B706" s="179"/>
      <c r="D706" s="180" t="s">
        <v>240</v>
      </c>
      <c r="E706" s="181" t="s">
        <v>1</v>
      </c>
      <c r="F706" s="182" t="s">
        <v>1014</v>
      </c>
      <c r="H706" s="183">
        <v>2.02</v>
      </c>
      <c r="I706" s="184"/>
      <c r="L706" s="179"/>
      <c r="M706" s="185"/>
      <c r="N706" s="186"/>
      <c r="O706" s="186"/>
      <c r="P706" s="186"/>
      <c r="Q706" s="186"/>
      <c r="R706" s="186"/>
      <c r="S706" s="186"/>
      <c r="T706" s="187"/>
      <c r="AT706" s="181" t="s">
        <v>240</v>
      </c>
      <c r="AU706" s="181" t="s">
        <v>86</v>
      </c>
      <c r="AV706" s="13" t="s">
        <v>86</v>
      </c>
      <c r="AW706" s="13" t="s">
        <v>31</v>
      </c>
      <c r="AX706" s="13" t="s">
        <v>77</v>
      </c>
      <c r="AY706" s="181" t="s">
        <v>232</v>
      </c>
    </row>
    <row r="707" spans="2:51" s="14" customFormat="1" ht="12">
      <c r="B707" s="188"/>
      <c r="D707" s="180" t="s">
        <v>240</v>
      </c>
      <c r="E707" s="189" t="s">
        <v>1</v>
      </c>
      <c r="F707" s="190" t="s">
        <v>242</v>
      </c>
      <c r="H707" s="191">
        <v>2.02</v>
      </c>
      <c r="I707" s="192"/>
      <c r="L707" s="188"/>
      <c r="M707" s="193"/>
      <c r="N707" s="194"/>
      <c r="O707" s="194"/>
      <c r="P707" s="194"/>
      <c r="Q707" s="194"/>
      <c r="R707" s="194"/>
      <c r="S707" s="194"/>
      <c r="T707" s="195"/>
      <c r="AT707" s="189" t="s">
        <v>240</v>
      </c>
      <c r="AU707" s="189" t="s">
        <v>86</v>
      </c>
      <c r="AV707" s="14" t="s">
        <v>133</v>
      </c>
      <c r="AW707" s="14" t="s">
        <v>31</v>
      </c>
      <c r="AX707" s="14" t="s">
        <v>32</v>
      </c>
      <c r="AY707" s="189" t="s">
        <v>232</v>
      </c>
    </row>
    <row r="708" spans="1:65" s="2" customFormat="1" ht="16.5" customHeight="1">
      <c r="A708" s="33"/>
      <c r="B708" s="132"/>
      <c r="C708" s="211" t="s">
        <v>1015</v>
      </c>
      <c r="D708" s="211" t="s">
        <v>585</v>
      </c>
      <c r="E708" s="212" t="s">
        <v>964</v>
      </c>
      <c r="F708" s="213" t="s">
        <v>965</v>
      </c>
      <c r="G708" s="214" t="s">
        <v>946</v>
      </c>
      <c r="H708" s="215">
        <v>2.02</v>
      </c>
      <c r="I708" s="216"/>
      <c r="J708" s="217">
        <f>ROUND(I708*H708,2)</f>
        <v>0</v>
      </c>
      <c r="K708" s="213" t="s">
        <v>1</v>
      </c>
      <c r="L708" s="218"/>
      <c r="M708" s="219" t="s">
        <v>1</v>
      </c>
      <c r="N708" s="220" t="s">
        <v>42</v>
      </c>
      <c r="O708" s="59"/>
      <c r="P708" s="175">
        <f>O708*H708</f>
        <v>0</v>
      </c>
      <c r="Q708" s="175">
        <v>0.0001</v>
      </c>
      <c r="R708" s="175">
        <f>Q708*H708</f>
        <v>0.000202</v>
      </c>
      <c r="S708" s="175">
        <v>0</v>
      </c>
      <c r="T708" s="176">
        <f>S708*H708</f>
        <v>0</v>
      </c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R708" s="177" t="s">
        <v>185</v>
      </c>
      <c r="AT708" s="177" t="s">
        <v>585</v>
      </c>
      <c r="AU708" s="177" t="s">
        <v>86</v>
      </c>
      <c r="AY708" s="18" t="s">
        <v>232</v>
      </c>
      <c r="BE708" s="178">
        <f>IF(N708="základní",J708,0)</f>
        <v>0</v>
      </c>
      <c r="BF708" s="178">
        <f>IF(N708="snížená",J708,0)</f>
        <v>0</v>
      </c>
      <c r="BG708" s="178">
        <f>IF(N708="zákl. přenesená",J708,0)</f>
        <v>0</v>
      </c>
      <c r="BH708" s="178">
        <f>IF(N708="sníž. přenesená",J708,0)</f>
        <v>0</v>
      </c>
      <c r="BI708" s="178">
        <f>IF(N708="nulová",J708,0)</f>
        <v>0</v>
      </c>
      <c r="BJ708" s="18" t="s">
        <v>32</v>
      </c>
      <c r="BK708" s="178">
        <f>ROUND(I708*H708,2)</f>
        <v>0</v>
      </c>
      <c r="BL708" s="18" t="s">
        <v>133</v>
      </c>
      <c r="BM708" s="177" t="s">
        <v>1016</v>
      </c>
    </row>
    <row r="709" spans="2:51" s="13" customFormat="1" ht="12">
      <c r="B709" s="179"/>
      <c r="D709" s="180" t="s">
        <v>240</v>
      </c>
      <c r="E709" s="181" t="s">
        <v>1</v>
      </c>
      <c r="F709" s="182" t="s">
        <v>1014</v>
      </c>
      <c r="H709" s="183">
        <v>2.02</v>
      </c>
      <c r="I709" s="184"/>
      <c r="L709" s="179"/>
      <c r="M709" s="185"/>
      <c r="N709" s="186"/>
      <c r="O709" s="186"/>
      <c r="P709" s="186"/>
      <c r="Q709" s="186"/>
      <c r="R709" s="186"/>
      <c r="S709" s="186"/>
      <c r="T709" s="187"/>
      <c r="AT709" s="181" t="s">
        <v>240</v>
      </c>
      <c r="AU709" s="181" t="s">
        <v>86</v>
      </c>
      <c r="AV709" s="13" t="s">
        <v>86</v>
      </c>
      <c r="AW709" s="13" t="s">
        <v>31</v>
      </c>
      <c r="AX709" s="13" t="s">
        <v>77</v>
      </c>
      <c r="AY709" s="181" t="s">
        <v>232</v>
      </c>
    </row>
    <row r="710" spans="2:51" s="14" customFormat="1" ht="12">
      <c r="B710" s="188"/>
      <c r="D710" s="180" t="s">
        <v>240</v>
      </c>
      <c r="E710" s="189" t="s">
        <v>1</v>
      </c>
      <c r="F710" s="190" t="s">
        <v>242</v>
      </c>
      <c r="H710" s="191">
        <v>2.02</v>
      </c>
      <c r="I710" s="192"/>
      <c r="L710" s="188"/>
      <c r="M710" s="193"/>
      <c r="N710" s="194"/>
      <c r="O710" s="194"/>
      <c r="P710" s="194"/>
      <c r="Q710" s="194"/>
      <c r="R710" s="194"/>
      <c r="S710" s="194"/>
      <c r="T710" s="195"/>
      <c r="AT710" s="189" t="s">
        <v>240</v>
      </c>
      <c r="AU710" s="189" t="s">
        <v>86</v>
      </c>
      <c r="AV710" s="14" t="s">
        <v>133</v>
      </c>
      <c r="AW710" s="14" t="s">
        <v>31</v>
      </c>
      <c r="AX710" s="14" t="s">
        <v>32</v>
      </c>
      <c r="AY710" s="189" t="s">
        <v>232</v>
      </c>
    </row>
    <row r="711" spans="1:65" s="2" customFormat="1" ht="16.5" customHeight="1">
      <c r="A711" s="33"/>
      <c r="B711" s="132"/>
      <c r="C711" s="166" t="s">
        <v>1017</v>
      </c>
      <c r="D711" s="166" t="s">
        <v>234</v>
      </c>
      <c r="E711" s="167" t="s">
        <v>1018</v>
      </c>
      <c r="F711" s="168" t="s">
        <v>1019</v>
      </c>
      <c r="G711" s="169" t="s">
        <v>946</v>
      </c>
      <c r="H711" s="170">
        <v>3</v>
      </c>
      <c r="I711" s="171"/>
      <c r="J711" s="172">
        <f>ROUND(I711*H711,2)</f>
        <v>0</v>
      </c>
      <c r="K711" s="168" t="s">
        <v>265</v>
      </c>
      <c r="L711" s="34"/>
      <c r="M711" s="173" t="s">
        <v>1</v>
      </c>
      <c r="N711" s="174" t="s">
        <v>42</v>
      </c>
      <c r="O711" s="59"/>
      <c r="P711" s="175">
        <f>O711*H711</f>
        <v>0</v>
      </c>
      <c r="Q711" s="175">
        <v>0.00167</v>
      </c>
      <c r="R711" s="175">
        <f>Q711*H711</f>
        <v>0.0050100000000000006</v>
      </c>
      <c r="S711" s="175">
        <v>0</v>
      </c>
      <c r="T711" s="176">
        <f>S711*H711</f>
        <v>0</v>
      </c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R711" s="177" t="s">
        <v>133</v>
      </c>
      <c r="AT711" s="177" t="s">
        <v>234</v>
      </c>
      <c r="AU711" s="177" t="s">
        <v>86</v>
      </c>
      <c r="AY711" s="18" t="s">
        <v>232</v>
      </c>
      <c r="BE711" s="178">
        <f>IF(N711="základní",J711,0)</f>
        <v>0</v>
      </c>
      <c r="BF711" s="178">
        <f>IF(N711="snížená",J711,0)</f>
        <v>0</v>
      </c>
      <c r="BG711" s="178">
        <f>IF(N711="zákl. přenesená",J711,0)</f>
        <v>0</v>
      </c>
      <c r="BH711" s="178">
        <f>IF(N711="sníž. přenesená",J711,0)</f>
        <v>0</v>
      </c>
      <c r="BI711" s="178">
        <f>IF(N711="nulová",J711,0)</f>
        <v>0</v>
      </c>
      <c r="BJ711" s="18" t="s">
        <v>32</v>
      </c>
      <c r="BK711" s="178">
        <f>ROUND(I711*H711,2)</f>
        <v>0</v>
      </c>
      <c r="BL711" s="18" t="s">
        <v>133</v>
      </c>
      <c r="BM711" s="177" t="s">
        <v>1020</v>
      </c>
    </row>
    <row r="712" spans="1:65" s="2" customFormat="1" ht="16.5" customHeight="1">
      <c r="A712" s="33"/>
      <c r="B712" s="132"/>
      <c r="C712" s="211" t="s">
        <v>1021</v>
      </c>
      <c r="D712" s="211" t="s">
        <v>585</v>
      </c>
      <c r="E712" s="212" t="s">
        <v>1022</v>
      </c>
      <c r="F712" s="213" t="s">
        <v>1023</v>
      </c>
      <c r="G712" s="214" t="s">
        <v>946</v>
      </c>
      <c r="H712" s="215">
        <v>1.01</v>
      </c>
      <c r="I712" s="216"/>
      <c r="J712" s="217">
        <f>ROUND(I712*H712,2)</f>
        <v>0</v>
      </c>
      <c r="K712" s="213" t="s">
        <v>265</v>
      </c>
      <c r="L712" s="218"/>
      <c r="M712" s="219" t="s">
        <v>1</v>
      </c>
      <c r="N712" s="220" t="s">
        <v>42</v>
      </c>
      <c r="O712" s="59"/>
      <c r="P712" s="175">
        <f>O712*H712</f>
        <v>0</v>
      </c>
      <c r="Q712" s="175">
        <v>0.0122</v>
      </c>
      <c r="R712" s="175">
        <f>Q712*H712</f>
        <v>0.012322000000000001</v>
      </c>
      <c r="S712" s="175">
        <v>0</v>
      </c>
      <c r="T712" s="176">
        <f>S712*H712</f>
        <v>0</v>
      </c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R712" s="177" t="s">
        <v>185</v>
      </c>
      <c r="AT712" s="177" t="s">
        <v>585</v>
      </c>
      <c r="AU712" s="177" t="s">
        <v>86</v>
      </c>
      <c r="AY712" s="18" t="s">
        <v>232</v>
      </c>
      <c r="BE712" s="178">
        <f>IF(N712="základní",J712,0)</f>
        <v>0</v>
      </c>
      <c r="BF712" s="178">
        <f>IF(N712="snížená",J712,0)</f>
        <v>0</v>
      </c>
      <c r="BG712" s="178">
        <f>IF(N712="zákl. přenesená",J712,0)</f>
        <v>0</v>
      </c>
      <c r="BH712" s="178">
        <f>IF(N712="sníž. přenesená",J712,0)</f>
        <v>0</v>
      </c>
      <c r="BI712" s="178">
        <f>IF(N712="nulová",J712,0)</f>
        <v>0</v>
      </c>
      <c r="BJ712" s="18" t="s">
        <v>32</v>
      </c>
      <c r="BK712" s="178">
        <f>ROUND(I712*H712,2)</f>
        <v>0</v>
      </c>
      <c r="BL712" s="18" t="s">
        <v>133</v>
      </c>
      <c r="BM712" s="177" t="s">
        <v>1024</v>
      </c>
    </row>
    <row r="713" spans="2:51" s="13" customFormat="1" ht="12">
      <c r="B713" s="179"/>
      <c r="D713" s="180" t="s">
        <v>240</v>
      </c>
      <c r="E713" s="181" t="s">
        <v>1</v>
      </c>
      <c r="F713" s="182" t="s">
        <v>1011</v>
      </c>
      <c r="H713" s="183">
        <v>1.01</v>
      </c>
      <c r="I713" s="184"/>
      <c r="L713" s="179"/>
      <c r="M713" s="185"/>
      <c r="N713" s="186"/>
      <c r="O713" s="186"/>
      <c r="P713" s="186"/>
      <c r="Q713" s="186"/>
      <c r="R713" s="186"/>
      <c r="S713" s="186"/>
      <c r="T713" s="187"/>
      <c r="AT713" s="181" t="s">
        <v>240</v>
      </c>
      <c r="AU713" s="181" t="s">
        <v>86</v>
      </c>
      <c r="AV713" s="13" t="s">
        <v>86</v>
      </c>
      <c r="AW713" s="13" t="s">
        <v>31</v>
      </c>
      <c r="AX713" s="13" t="s">
        <v>77</v>
      </c>
      <c r="AY713" s="181" t="s">
        <v>232</v>
      </c>
    </row>
    <row r="714" spans="2:51" s="14" customFormat="1" ht="12">
      <c r="B714" s="188"/>
      <c r="D714" s="180" t="s">
        <v>240</v>
      </c>
      <c r="E714" s="189" t="s">
        <v>1</v>
      </c>
      <c r="F714" s="190" t="s">
        <v>242</v>
      </c>
      <c r="H714" s="191">
        <v>1.01</v>
      </c>
      <c r="I714" s="192"/>
      <c r="L714" s="188"/>
      <c r="M714" s="193"/>
      <c r="N714" s="194"/>
      <c r="O714" s="194"/>
      <c r="P714" s="194"/>
      <c r="Q714" s="194"/>
      <c r="R714" s="194"/>
      <c r="S714" s="194"/>
      <c r="T714" s="195"/>
      <c r="AT714" s="189" t="s">
        <v>240</v>
      </c>
      <c r="AU714" s="189" t="s">
        <v>86</v>
      </c>
      <c r="AV714" s="14" t="s">
        <v>133</v>
      </c>
      <c r="AW714" s="14" t="s">
        <v>31</v>
      </c>
      <c r="AX714" s="14" t="s">
        <v>32</v>
      </c>
      <c r="AY714" s="189" t="s">
        <v>232</v>
      </c>
    </row>
    <row r="715" spans="1:65" s="2" customFormat="1" ht="16.5" customHeight="1">
      <c r="A715" s="33"/>
      <c r="B715" s="132"/>
      <c r="C715" s="211" t="s">
        <v>1025</v>
      </c>
      <c r="D715" s="211" t="s">
        <v>585</v>
      </c>
      <c r="E715" s="212" t="s">
        <v>1026</v>
      </c>
      <c r="F715" s="213" t="s">
        <v>1027</v>
      </c>
      <c r="G715" s="214" t="s">
        <v>946</v>
      </c>
      <c r="H715" s="215">
        <v>1.01</v>
      </c>
      <c r="I715" s="216"/>
      <c r="J715" s="217">
        <f>ROUND(I715*H715,2)</f>
        <v>0</v>
      </c>
      <c r="K715" s="213" t="s">
        <v>265</v>
      </c>
      <c r="L715" s="218"/>
      <c r="M715" s="219" t="s">
        <v>1</v>
      </c>
      <c r="N715" s="220" t="s">
        <v>42</v>
      </c>
      <c r="O715" s="59"/>
      <c r="P715" s="175">
        <f>O715*H715</f>
        <v>0</v>
      </c>
      <c r="Q715" s="175">
        <v>0.0078</v>
      </c>
      <c r="R715" s="175">
        <f>Q715*H715</f>
        <v>0.007878</v>
      </c>
      <c r="S715" s="175">
        <v>0</v>
      </c>
      <c r="T715" s="176">
        <f>S715*H715</f>
        <v>0</v>
      </c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R715" s="177" t="s">
        <v>185</v>
      </c>
      <c r="AT715" s="177" t="s">
        <v>585</v>
      </c>
      <c r="AU715" s="177" t="s">
        <v>86</v>
      </c>
      <c r="AY715" s="18" t="s">
        <v>232</v>
      </c>
      <c r="BE715" s="178">
        <f>IF(N715="základní",J715,0)</f>
        <v>0</v>
      </c>
      <c r="BF715" s="178">
        <f>IF(N715="snížená",J715,0)</f>
        <v>0</v>
      </c>
      <c r="BG715" s="178">
        <f>IF(N715="zákl. přenesená",J715,0)</f>
        <v>0</v>
      </c>
      <c r="BH715" s="178">
        <f>IF(N715="sníž. přenesená",J715,0)</f>
        <v>0</v>
      </c>
      <c r="BI715" s="178">
        <f>IF(N715="nulová",J715,0)</f>
        <v>0</v>
      </c>
      <c r="BJ715" s="18" t="s">
        <v>32</v>
      </c>
      <c r="BK715" s="178">
        <f>ROUND(I715*H715,2)</f>
        <v>0</v>
      </c>
      <c r="BL715" s="18" t="s">
        <v>133</v>
      </c>
      <c r="BM715" s="177" t="s">
        <v>1028</v>
      </c>
    </row>
    <row r="716" spans="2:51" s="13" customFormat="1" ht="12">
      <c r="B716" s="179"/>
      <c r="D716" s="180" t="s">
        <v>240</v>
      </c>
      <c r="E716" s="181" t="s">
        <v>1</v>
      </c>
      <c r="F716" s="182" t="s">
        <v>1011</v>
      </c>
      <c r="H716" s="183">
        <v>1.01</v>
      </c>
      <c r="I716" s="184"/>
      <c r="L716" s="179"/>
      <c r="M716" s="185"/>
      <c r="N716" s="186"/>
      <c r="O716" s="186"/>
      <c r="P716" s="186"/>
      <c r="Q716" s="186"/>
      <c r="R716" s="186"/>
      <c r="S716" s="186"/>
      <c r="T716" s="187"/>
      <c r="AT716" s="181" t="s">
        <v>240</v>
      </c>
      <c r="AU716" s="181" t="s">
        <v>86</v>
      </c>
      <c r="AV716" s="13" t="s">
        <v>86</v>
      </c>
      <c r="AW716" s="13" t="s">
        <v>31</v>
      </c>
      <c r="AX716" s="13" t="s">
        <v>77</v>
      </c>
      <c r="AY716" s="181" t="s">
        <v>232</v>
      </c>
    </row>
    <row r="717" spans="2:51" s="14" customFormat="1" ht="12">
      <c r="B717" s="188"/>
      <c r="D717" s="180" t="s">
        <v>240</v>
      </c>
      <c r="E717" s="189" t="s">
        <v>1</v>
      </c>
      <c r="F717" s="190" t="s">
        <v>242</v>
      </c>
      <c r="H717" s="191">
        <v>1.01</v>
      </c>
      <c r="I717" s="192"/>
      <c r="L717" s="188"/>
      <c r="M717" s="193"/>
      <c r="N717" s="194"/>
      <c r="O717" s="194"/>
      <c r="P717" s="194"/>
      <c r="Q717" s="194"/>
      <c r="R717" s="194"/>
      <c r="S717" s="194"/>
      <c r="T717" s="195"/>
      <c r="AT717" s="189" t="s">
        <v>240</v>
      </c>
      <c r="AU717" s="189" t="s">
        <v>86</v>
      </c>
      <c r="AV717" s="14" t="s">
        <v>133</v>
      </c>
      <c r="AW717" s="14" t="s">
        <v>31</v>
      </c>
      <c r="AX717" s="14" t="s">
        <v>32</v>
      </c>
      <c r="AY717" s="189" t="s">
        <v>232</v>
      </c>
    </row>
    <row r="718" spans="1:65" s="2" customFormat="1" ht="16.5" customHeight="1">
      <c r="A718" s="33"/>
      <c r="B718" s="132"/>
      <c r="C718" s="211" t="s">
        <v>1029</v>
      </c>
      <c r="D718" s="211" t="s">
        <v>585</v>
      </c>
      <c r="E718" s="212" t="s">
        <v>1030</v>
      </c>
      <c r="F718" s="213" t="s">
        <v>1031</v>
      </c>
      <c r="G718" s="214" t="s">
        <v>946</v>
      </c>
      <c r="H718" s="215">
        <v>1.01</v>
      </c>
      <c r="I718" s="216"/>
      <c r="J718" s="217">
        <f>ROUND(I718*H718,2)</f>
        <v>0</v>
      </c>
      <c r="K718" s="213" t="s">
        <v>265</v>
      </c>
      <c r="L718" s="218"/>
      <c r="M718" s="219" t="s">
        <v>1</v>
      </c>
      <c r="N718" s="220" t="s">
        <v>42</v>
      </c>
      <c r="O718" s="59"/>
      <c r="P718" s="175">
        <f>O718*H718</f>
        <v>0</v>
      </c>
      <c r="Q718" s="175">
        <v>0.0069</v>
      </c>
      <c r="R718" s="175">
        <f>Q718*H718</f>
        <v>0.006969</v>
      </c>
      <c r="S718" s="175">
        <v>0</v>
      </c>
      <c r="T718" s="176">
        <f>S718*H718</f>
        <v>0</v>
      </c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R718" s="177" t="s">
        <v>185</v>
      </c>
      <c r="AT718" s="177" t="s">
        <v>585</v>
      </c>
      <c r="AU718" s="177" t="s">
        <v>86</v>
      </c>
      <c r="AY718" s="18" t="s">
        <v>232</v>
      </c>
      <c r="BE718" s="178">
        <f>IF(N718="základní",J718,0)</f>
        <v>0</v>
      </c>
      <c r="BF718" s="178">
        <f>IF(N718="snížená",J718,0)</f>
        <v>0</v>
      </c>
      <c r="BG718" s="178">
        <f>IF(N718="zákl. přenesená",J718,0)</f>
        <v>0</v>
      </c>
      <c r="BH718" s="178">
        <f>IF(N718="sníž. přenesená",J718,0)</f>
        <v>0</v>
      </c>
      <c r="BI718" s="178">
        <f>IF(N718="nulová",J718,0)</f>
        <v>0</v>
      </c>
      <c r="BJ718" s="18" t="s">
        <v>32</v>
      </c>
      <c r="BK718" s="178">
        <f>ROUND(I718*H718,2)</f>
        <v>0</v>
      </c>
      <c r="BL718" s="18" t="s">
        <v>133</v>
      </c>
      <c r="BM718" s="177" t="s">
        <v>1032</v>
      </c>
    </row>
    <row r="719" spans="2:51" s="13" customFormat="1" ht="12">
      <c r="B719" s="179"/>
      <c r="D719" s="180" t="s">
        <v>240</v>
      </c>
      <c r="E719" s="181" t="s">
        <v>1</v>
      </c>
      <c r="F719" s="182" t="s">
        <v>1011</v>
      </c>
      <c r="H719" s="183">
        <v>1.01</v>
      </c>
      <c r="I719" s="184"/>
      <c r="L719" s="179"/>
      <c r="M719" s="185"/>
      <c r="N719" s="186"/>
      <c r="O719" s="186"/>
      <c r="P719" s="186"/>
      <c r="Q719" s="186"/>
      <c r="R719" s="186"/>
      <c r="S719" s="186"/>
      <c r="T719" s="187"/>
      <c r="AT719" s="181" t="s">
        <v>240</v>
      </c>
      <c r="AU719" s="181" t="s">
        <v>86</v>
      </c>
      <c r="AV719" s="13" t="s">
        <v>86</v>
      </c>
      <c r="AW719" s="13" t="s">
        <v>31</v>
      </c>
      <c r="AX719" s="13" t="s">
        <v>77</v>
      </c>
      <c r="AY719" s="181" t="s">
        <v>232</v>
      </c>
    </row>
    <row r="720" spans="2:51" s="14" customFormat="1" ht="12">
      <c r="B720" s="188"/>
      <c r="D720" s="180" t="s">
        <v>240</v>
      </c>
      <c r="E720" s="189" t="s">
        <v>1</v>
      </c>
      <c r="F720" s="190" t="s">
        <v>242</v>
      </c>
      <c r="H720" s="191">
        <v>1.01</v>
      </c>
      <c r="I720" s="192"/>
      <c r="L720" s="188"/>
      <c r="M720" s="193"/>
      <c r="N720" s="194"/>
      <c r="O720" s="194"/>
      <c r="P720" s="194"/>
      <c r="Q720" s="194"/>
      <c r="R720" s="194"/>
      <c r="S720" s="194"/>
      <c r="T720" s="195"/>
      <c r="AT720" s="189" t="s">
        <v>240</v>
      </c>
      <c r="AU720" s="189" t="s">
        <v>86</v>
      </c>
      <c r="AV720" s="14" t="s">
        <v>133</v>
      </c>
      <c r="AW720" s="14" t="s">
        <v>31</v>
      </c>
      <c r="AX720" s="14" t="s">
        <v>32</v>
      </c>
      <c r="AY720" s="189" t="s">
        <v>232</v>
      </c>
    </row>
    <row r="721" spans="1:65" s="2" customFormat="1" ht="16.5" customHeight="1">
      <c r="A721" s="33"/>
      <c r="B721" s="132"/>
      <c r="C721" s="211" t="s">
        <v>1033</v>
      </c>
      <c r="D721" s="211" t="s">
        <v>585</v>
      </c>
      <c r="E721" s="212" t="s">
        <v>958</v>
      </c>
      <c r="F721" s="213" t="s">
        <v>959</v>
      </c>
      <c r="G721" s="214" t="s">
        <v>946</v>
      </c>
      <c r="H721" s="215">
        <v>1.01</v>
      </c>
      <c r="I721" s="216"/>
      <c r="J721" s="217">
        <f>ROUND(I721*H721,2)</f>
        <v>0</v>
      </c>
      <c r="K721" s="213" t="s">
        <v>1</v>
      </c>
      <c r="L721" s="218"/>
      <c r="M721" s="219" t="s">
        <v>1</v>
      </c>
      <c r="N721" s="220" t="s">
        <v>42</v>
      </c>
      <c r="O721" s="59"/>
      <c r="P721" s="175">
        <f>O721*H721</f>
        <v>0</v>
      </c>
      <c r="Q721" s="175">
        <v>0.0003</v>
      </c>
      <c r="R721" s="175">
        <f>Q721*H721</f>
        <v>0.000303</v>
      </c>
      <c r="S721" s="175">
        <v>0</v>
      </c>
      <c r="T721" s="176">
        <f>S721*H721</f>
        <v>0</v>
      </c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R721" s="177" t="s">
        <v>185</v>
      </c>
      <c r="AT721" s="177" t="s">
        <v>585</v>
      </c>
      <c r="AU721" s="177" t="s">
        <v>86</v>
      </c>
      <c r="AY721" s="18" t="s">
        <v>232</v>
      </c>
      <c r="BE721" s="178">
        <f>IF(N721="základní",J721,0)</f>
        <v>0</v>
      </c>
      <c r="BF721" s="178">
        <f>IF(N721="snížená",J721,0)</f>
        <v>0</v>
      </c>
      <c r="BG721" s="178">
        <f>IF(N721="zákl. přenesená",J721,0)</f>
        <v>0</v>
      </c>
      <c r="BH721" s="178">
        <f>IF(N721="sníž. přenesená",J721,0)</f>
        <v>0</v>
      </c>
      <c r="BI721" s="178">
        <f>IF(N721="nulová",J721,0)</f>
        <v>0</v>
      </c>
      <c r="BJ721" s="18" t="s">
        <v>32</v>
      </c>
      <c r="BK721" s="178">
        <f>ROUND(I721*H721,2)</f>
        <v>0</v>
      </c>
      <c r="BL721" s="18" t="s">
        <v>133</v>
      </c>
      <c r="BM721" s="177" t="s">
        <v>1034</v>
      </c>
    </row>
    <row r="722" spans="2:51" s="15" customFormat="1" ht="12">
      <c r="B722" s="196"/>
      <c r="D722" s="180" t="s">
        <v>240</v>
      </c>
      <c r="E722" s="197" t="s">
        <v>1</v>
      </c>
      <c r="F722" s="198" t="s">
        <v>961</v>
      </c>
      <c r="H722" s="197" t="s">
        <v>1</v>
      </c>
      <c r="I722" s="199"/>
      <c r="L722" s="196"/>
      <c r="M722" s="200"/>
      <c r="N722" s="201"/>
      <c r="O722" s="201"/>
      <c r="P722" s="201"/>
      <c r="Q722" s="201"/>
      <c r="R722" s="201"/>
      <c r="S722" s="201"/>
      <c r="T722" s="202"/>
      <c r="AT722" s="197" t="s">
        <v>240</v>
      </c>
      <c r="AU722" s="197" t="s">
        <v>86</v>
      </c>
      <c r="AV722" s="15" t="s">
        <v>32</v>
      </c>
      <c r="AW722" s="15" t="s">
        <v>31</v>
      </c>
      <c r="AX722" s="15" t="s">
        <v>77</v>
      </c>
      <c r="AY722" s="197" t="s">
        <v>232</v>
      </c>
    </row>
    <row r="723" spans="2:51" s="13" customFormat="1" ht="12">
      <c r="B723" s="179"/>
      <c r="D723" s="180" t="s">
        <v>240</v>
      </c>
      <c r="E723" s="181" t="s">
        <v>1</v>
      </c>
      <c r="F723" s="182" t="s">
        <v>1011</v>
      </c>
      <c r="H723" s="183">
        <v>1.01</v>
      </c>
      <c r="I723" s="184"/>
      <c r="L723" s="179"/>
      <c r="M723" s="185"/>
      <c r="N723" s="186"/>
      <c r="O723" s="186"/>
      <c r="P723" s="186"/>
      <c r="Q723" s="186"/>
      <c r="R723" s="186"/>
      <c r="S723" s="186"/>
      <c r="T723" s="187"/>
      <c r="AT723" s="181" t="s">
        <v>240</v>
      </c>
      <c r="AU723" s="181" t="s">
        <v>86</v>
      </c>
      <c r="AV723" s="13" t="s">
        <v>86</v>
      </c>
      <c r="AW723" s="13" t="s">
        <v>31</v>
      </c>
      <c r="AX723" s="13" t="s">
        <v>77</v>
      </c>
      <c r="AY723" s="181" t="s">
        <v>232</v>
      </c>
    </row>
    <row r="724" spans="2:51" s="14" customFormat="1" ht="12">
      <c r="B724" s="188"/>
      <c r="D724" s="180" t="s">
        <v>240</v>
      </c>
      <c r="E724" s="189" t="s">
        <v>1</v>
      </c>
      <c r="F724" s="190" t="s">
        <v>242</v>
      </c>
      <c r="H724" s="191">
        <v>1.01</v>
      </c>
      <c r="I724" s="192"/>
      <c r="L724" s="188"/>
      <c r="M724" s="193"/>
      <c r="N724" s="194"/>
      <c r="O724" s="194"/>
      <c r="P724" s="194"/>
      <c r="Q724" s="194"/>
      <c r="R724" s="194"/>
      <c r="S724" s="194"/>
      <c r="T724" s="195"/>
      <c r="AT724" s="189" t="s">
        <v>240</v>
      </c>
      <c r="AU724" s="189" t="s">
        <v>86</v>
      </c>
      <c r="AV724" s="14" t="s">
        <v>133</v>
      </c>
      <c r="AW724" s="14" t="s">
        <v>31</v>
      </c>
      <c r="AX724" s="14" t="s">
        <v>32</v>
      </c>
      <c r="AY724" s="189" t="s">
        <v>232</v>
      </c>
    </row>
    <row r="725" spans="1:65" s="2" customFormat="1" ht="16.5" customHeight="1">
      <c r="A725" s="33"/>
      <c r="B725" s="132"/>
      <c r="C725" s="211" t="s">
        <v>1035</v>
      </c>
      <c r="D725" s="211" t="s">
        <v>585</v>
      </c>
      <c r="E725" s="212" t="s">
        <v>964</v>
      </c>
      <c r="F725" s="213" t="s">
        <v>965</v>
      </c>
      <c r="G725" s="214" t="s">
        <v>946</v>
      </c>
      <c r="H725" s="215">
        <v>1.01</v>
      </c>
      <c r="I725" s="216"/>
      <c r="J725" s="217">
        <f>ROUND(I725*H725,2)</f>
        <v>0</v>
      </c>
      <c r="K725" s="213" t="s">
        <v>1</v>
      </c>
      <c r="L725" s="218"/>
      <c r="M725" s="219" t="s">
        <v>1</v>
      </c>
      <c r="N725" s="220" t="s">
        <v>42</v>
      </c>
      <c r="O725" s="59"/>
      <c r="P725" s="175">
        <f>O725*H725</f>
        <v>0</v>
      </c>
      <c r="Q725" s="175">
        <v>0.0001</v>
      </c>
      <c r="R725" s="175">
        <f>Q725*H725</f>
        <v>0.000101</v>
      </c>
      <c r="S725" s="175">
        <v>0</v>
      </c>
      <c r="T725" s="176">
        <f>S725*H725</f>
        <v>0</v>
      </c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R725" s="177" t="s">
        <v>185</v>
      </c>
      <c r="AT725" s="177" t="s">
        <v>585</v>
      </c>
      <c r="AU725" s="177" t="s">
        <v>86</v>
      </c>
      <c r="AY725" s="18" t="s">
        <v>232</v>
      </c>
      <c r="BE725" s="178">
        <f>IF(N725="základní",J725,0)</f>
        <v>0</v>
      </c>
      <c r="BF725" s="178">
        <f>IF(N725="snížená",J725,0)</f>
        <v>0</v>
      </c>
      <c r="BG725" s="178">
        <f>IF(N725="zákl. přenesená",J725,0)</f>
        <v>0</v>
      </c>
      <c r="BH725" s="178">
        <f>IF(N725="sníž. přenesená",J725,0)</f>
        <v>0</v>
      </c>
      <c r="BI725" s="178">
        <f>IF(N725="nulová",J725,0)</f>
        <v>0</v>
      </c>
      <c r="BJ725" s="18" t="s">
        <v>32</v>
      </c>
      <c r="BK725" s="178">
        <f>ROUND(I725*H725,2)</f>
        <v>0</v>
      </c>
      <c r="BL725" s="18" t="s">
        <v>133</v>
      </c>
      <c r="BM725" s="177" t="s">
        <v>1036</v>
      </c>
    </row>
    <row r="726" spans="2:51" s="13" customFormat="1" ht="12">
      <c r="B726" s="179"/>
      <c r="D726" s="180" t="s">
        <v>240</v>
      </c>
      <c r="E726" s="181" t="s">
        <v>1</v>
      </c>
      <c r="F726" s="182" t="s">
        <v>1011</v>
      </c>
      <c r="H726" s="183">
        <v>1.01</v>
      </c>
      <c r="I726" s="184"/>
      <c r="L726" s="179"/>
      <c r="M726" s="185"/>
      <c r="N726" s="186"/>
      <c r="O726" s="186"/>
      <c r="P726" s="186"/>
      <c r="Q726" s="186"/>
      <c r="R726" s="186"/>
      <c r="S726" s="186"/>
      <c r="T726" s="187"/>
      <c r="AT726" s="181" t="s">
        <v>240</v>
      </c>
      <c r="AU726" s="181" t="s">
        <v>86</v>
      </c>
      <c r="AV726" s="13" t="s">
        <v>86</v>
      </c>
      <c r="AW726" s="13" t="s">
        <v>31</v>
      </c>
      <c r="AX726" s="13" t="s">
        <v>77</v>
      </c>
      <c r="AY726" s="181" t="s">
        <v>232</v>
      </c>
    </row>
    <row r="727" spans="2:51" s="14" customFormat="1" ht="12">
      <c r="B727" s="188"/>
      <c r="D727" s="180" t="s">
        <v>240</v>
      </c>
      <c r="E727" s="189" t="s">
        <v>1</v>
      </c>
      <c r="F727" s="190" t="s">
        <v>242</v>
      </c>
      <c r="H727" s="191">
        <v>1.01</v>
      </c>
      <c r="I727" s="192"/>
      <c r="L727" s="188"/>
      <c r="M727" s="193"/>
      <c r="N727" s="194"/>
      <c r="O727" s="194"/>
      <c r="P727" s="194"/>
      <c r="Q727" s="194"/>
      <c r="R727" s="194"/>
      <c r="S727" s="194"/>
      <c r="T727" s="195"/>
      <c r="AT727" s="189" t="s">
        <v>240</v>
      </c>
      <c r="AU727" s="189" t="s">
        <v>86</v>
      </c>
      <c r="AV727" s="14" t="s">
        <v>133</v>
      </c>
      <c r="AW727" s="14" t="s">
        <v>31</v>
      </c>
      <c r="AX727" s="14" t="s">
        <v>32</v>
      </c>
      <c r="AY727" s="189" t="s">
        <v>232</v>
      </c>
    </row>
    <row r="728" spans="1:65" s="2" customFormat="1" ht="16.5" customHeight="1">
      <c r="A728" s="33"/>
      <c r="B728" s="132"/>
      <c r="C728" s="166" t="s">
        <v>1037</v>
      </c>
      <c r="D728" s="166" t="s">
        <v>234</v>
      </c>
      <c r="E728" s="167" t="s">
        <v>1038</v>
      </c>
      <c r="F728" s="168" t="s">
        <v>1039</v>
      </c>
      <c r="G728" s="169" t="s">
        <v>946</v>
      </c>
      <c r="H728" s="170">
        <v>1</v>
      </c>
      <c r="I728" s="171"/>
      <c r="J728" s="172">
        <f>ROUND(I728*H728,2)</f>
        <v>0</v>
      </c>
      <c r="K728" s="168" t="s">
        <v>238</v>
      </c>
      <c r="L728" s="34"/>
      <c r="M728" s="173" t="s">
        <v>1</v>
      </c>
      <c r="N728" s="174" t="s">
        <v>42</v>
      </c>
      <c r="O728" s="59"/>
      <c r="P728" s="175">
        <f>O728*H728</f>
        <v>0</v>
      </c>
      <c r="Q728" s="175">
        <v>0</v>
      </c>
      <c r="R728" s="175">
        <f>Q728*H728</f>
        <v>0</v>
      </c>
      <c r="S728" s="175">
        <v>0</v>
      </c>
      <c r="T728" s="176">
        <f>S728*H728</f>
        <v>0</v>
      </c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R728" s="177" t="s">
        <v>133</v>
      </c>
      <c r="AT728" s="177" t="s">
        <v>234</v>
      </c>
      <c r="AU728" s="177" t="s">
        <v>86</v>
      </c>
      <c r="AY728" s="18" t="s">
        <v>232</v>
      </c>
      <c r="BE728" s="178">
        <f>IF(N728="základní",J728,0)</f>
        <v>0</v>
      </c>
      <c r="BF728" s="178">
        <f>IF(N728="snížená",J728,0)</f>
        <v>0</v>
      </c>
      <c r="BG728" s="178">
        <f>IF(N728="zákl. přenesená",J728,0)</f>
        <v>0</v>
      </c>
      <c r="BH728" s="178">
        <f>IF(N728="sníž. přenesená",J728,0)</f>
        <v>0</v>
      </c>
      <c r="BI728" s="178">
        <f>IF(N728="nulová",J728,0)</f>
        <v>0</v>
      </c>
      <c r="BJ728" s="18" t="s">
        <v>32</v>
      </c>
      <c r="BK728" s="178">
        <f>ROUND(I728*H728,2)</f>
        <v>0</v>
      </c>
      <c r="BL728" s="18" t="s">
        <v>133</v>
      </c>
      <c r="BM728" s="177" t="s">
        <v>1040</v>
      </c>
    </row>
    <row r="729" spans="1:65" s="2" customFormat="1" ht="16.5" customHeight="1">
      <c r="A729" s="33"/>
      <c r="B729" s="132"/>
      <c r="C729" s="211" t="s">
        <v>1041</v>
      </c>
      <c r="D729" s="211" t="s">
        <v>585</v>
      </c>
      <c r="E729" s="212" t="s">
        <v>1042</v>
      </c>
      <c r="F729" s="213" t="s">
        <v>1043</v>
      </c>
      <c r="G729" s="214" t="s">
        <v>946</v>
      </c>
      <c r="H729" s="215">
        <v>1.01</v>
      </c>
      <c r="I729" s="216"/>
      <c r="J729" s="217">
        <f>ROUND(I729*H729,2)</f>
        <v>0</v>
      </c>
      <c r="K729" s="213" t="s">
        <v>265</v>
      </c>
      <c r="L729" s="218"/>
      <c r="M729" s="219" t="s">
        <v>1</v>
      </c>
      <c r="N729" s="220" t="s">
        <v>42</v>
      </c>
      <c r="O729" s="59"/>
      <c r="P729" s="175">
        <f>O729*H729</f>
        <v>0</v>
      </c>
      <c r="Q729" s="175">
        <v>0.013</v>
      </c>
      <c r="R729" s="175">
        <f>Q729*H729</f>
        <v>0.01313</v>
      </c>
      <c r="S729" s="175">
        <v>0</v>
      </c>
      <c r="T729" s="176">
        <f>S729*H729</f>
        <v>0</v>
      </c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R729" s="177" t="s">
        <v>185</v>
      </c>
      <c r="AT729" s="177" t="s">
        <v>585</v>
      </c>
      <c r="AU729" s="177" t="s">
        <v>86</v>
      </c>
      <c r="AY729" s="18" t="s">
        <v>232</v>
      </c>
      <c r="BE729" s="178">
        <f>IF(N729="základní",J729,0)</f>
        <v>0</v>
      </c>
      <c r="BF729" s="178">
        <f>IF(N729="snížená",J729,0)</f>
        <v>0</v>
      </c>
      <c r="BG729" s="178">
        <f>IF(N729="zákl. přenesená",J729,0)</f>
        <v>0</v>
      </c>
      <c r="BH729" s="178">
        <f>IF(N729="sníž. přenesená",J729,0)</f>
        <v>0</v>
      </c>
      <c r="BI729" s="178">
        <f>IF(N729="nulová",J729,0)</f>
        <v>0</v>
      </c>
      <c r="BJ729" s="18" t="s">
        <v>32</v>
      </c>
      <c r="BK729" s="178">
        <f>ROUND(I729*H729,2)</f>
        <v>0</v>
      </c>
      <c r="BL729" s="18" t="s">
        <v>133</v>
      </c>
      <c r="BM729" s="177" t="s">
        <v>1044</v>
      </c>
    </row>
    <row r="730" spans="2:51" s="13" customFormat="1" ht="12">
      <c r="B730" s="179"/>
      <c r="D730" s="180" t="s">
        <v>240</v>
      </c>
      <c r="E730" s="181" t="s">
        <v>1</v>
      </c>
      <c r="F730" s="182" t="s">
        <v>1011</v>
      </c>
      <c r="H730" s="183">
        <v>1.01</v>
      </c>
      <c r="I730" s="184"/>
      <c r="L730" s="179"/>
      <c r="M730" s="185"/>
      <c r="N730" s="186"/>
      <c r="O730" s="186"/>
      <c r="P730" s="186"/>
      <c r="Q730" s="186"/>
      <c r="R730" s="186"/>
      <c r="S730" s="186"/>
      <c r="T730" s="187"/>
      <c r="AT730" s="181" t="s">
        <v>240</v>
      </c>
      <c r="AU730" s="181" t="s">
        <v>86</v>
      </c>
      <c r="AV730" s="13" t="s">
        <v>86</v>
      </c>
      <c r="AW730" s="13" t="s">
        <v>31</v>
      </c>
      <c r="AX730" s="13" t="s">
        <v>77</v>
      </c>
      <c r="AY730" s="181" t="s">
        <v>232</v>
      </c>
    </row>
    <row r="731" spans="2:51" s="14" customFormat="1" ht="12">
      <c r="B731" s="188"/>
      <c r="D731" s="180" t="s">
        <v>240</v>
      </c>
      <c r="E731" s="189" t="s">
        <v>1</v>
      </c>
      <c r="F731" s="190" t="s">
        <v>242</v>
      </c>
      <c r="H731" s="191">
        <v>1.01</v>
      </c>
      <c r="I731" s="192"/>
      <c r="L731" s="188"/>
      <c r="M731" s="193"/>
      <c r="N731" s="194"/>
      <c r="O731" s="194"/>
      <c r="P731" s="194"/>
      <c r="Q731" s="194"/>
      <c r="R731" s="194"/>
      <c r="S731" s="194"/>
      <c r="T731" s="195"/>
      <c r="AT731" s="189" t="s">
        <v>240</v>
      </c>
      <c r="AU731" s="189" t="s">
        <v>86</v>
      </c>
      <c r="AV731" s="14" t="s">
        <v>133</v>
      </c>
      <c r="AW731" s="14" t="s">
        <v>31</v>
      </c>
      <c r="AX731" s="14" t="s">
        <v>32</v>
      </c>
      <c r="AY731" s="189" t="s">
        <v>232</v>
      </c>
    </row>
    <row r="732" spans="1:65" s="2" customFormat="1" ht="16.5" customHeight="1">
      <c r="A732" s="33"/>
      <c r="B732" s="132"/>
      <c r="C732" s="211" t="s">
        <v>1045</v>
      </c>
      <c r="D732" s="211" t="s">
        <v>585</v>
      </c>
      <c r="E732" s="212" t="s">
        <v>958</v>
      </c>
      <c r="F732" s="213" t="s">
        <v>959</v>
      </c>
      <c r="G732" s="214" t="s">
        <v>946</v>
      </c>
      <c r="H732" s="215">
        <v>2.02</v>
      </c>
      <c r="I732" s="216"/>
      <c r="J732" s="217">
        <f>ROUND(I732*H732,2)</f>
        <v>0</v>
      </c>
      <c r="K732" s="213" t="s">
        <v>1</v>
      </c>
      <c r="L732" s="218"/>
      <c r="M732" s="219" t="s">
        <v>1</v>
      </c>
      <c r="N732" s="220" t="s">
        <v>42</v>
      </c>
      <c r="O732" s="59"/>
      <c r="P732" s="175">
        <f>O732*H732</f>
        <v>0</v>
      </c>
      <c r="Q732" s="175">
        <v>0.0003</v>
      </c>
      <c r="R732" s="175">
        <f>Q732*H732</f>
        <v>0.000606</v>
      </c>
      <c r="S732" s="175">
        <v>0</v>
      </c>
      <c r="T732" s="176">
        <f>S732*H732</f>
        <v>0</v>
      </c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R732" s="177" t="s">
        <v>185</v>
      </c>
      <c r="AT732" s="177" t="s">
        <v>585</v>
      </c>
      <c r="AU732" s="177" t="s">
        <v>86</v>
      </c>
      <c r="AY732" s="18" t="s">
        <v>232</v>
      </c>
      <c r="BE732" s="178">
        <f>IF(N732="základní",J732,0)</f>
        <v>0</v>
      </c>
      <c r="BF732" s="178">
        <f>IF(N732="snížená",J732,0)</f>
        <v>0</v>
      </c>
      <c r="BG732" s="178">
        <f>IF(N732="zákl. přenesená",J732,0)</f>
        <v>0</v>
      </c>
      <c r="BH732" s="178">
        <f>IF(N732="sníž. přenesená",J732,0)</f>
        <v>0</v>
      </c>
      <c r="BI732" s="178">
        <f>IF(N732="nulová",J732,0)</f>
        <v>0</v>
      </c>
      <c r="BJ732" s="18" t="s">
        <v>32</v>
      </c>
      <c r="BK732" s="178">
        <f>ROUND(I732*H732,2)</f>
        <v>0</v>
      </c>
      <c r="BL732" s="18" t="s">
        <v>133</v>
      </c>
      <c r="BM732" s="177" t="s">
        <v>1046</v>
      </c>
    </row>
    <row r="733" spans="2:51" s="15" customFormat="1" ht="12">
      <c r="B733" s="196"/>
      <c r="D733" s="180" t="s">
        <v>240</v>
      </c>
      <c r="E733" s="197" t="s">
        <v>1</v>
      </c>
      <c r="F733" s="198" t="s">
        <v>1047</v>
      </c>
      <c r="H733" s="197" t="s">
        <v>1</v>
      </c>
      <c r="I733" s="199"/>
      <c r="L733" s="196"/>
      <c r="M733" s="200"/>
      <c r="N733" s="201"/>
      <c r="O733" s="201"/>
      <c r="P733" s="201"/>
      <c r="Q733" s="201"/>
      <c r="R733" s="201"/>
      <c r="S733" s="201"/>
      <c r="T733" s="202"/>
      <c r="AT733" s="197" t="s">
        <v>240</v>
      </c>
      <c r="AU733" s="197" t="s">
        <v>86</v>
      </c>
      <c r="AV733" s="15" t="s">
        <v>32</v>
      </c>
      <c r="AW733" s="15" t="s">
        <v>31</v>
      </c>
      <c r="AX733" s="15" t="s">
        <v>77</v>
      </c>
      <c r="AY733" s="197" t="s">
        <v>232</v>
      </c>
    </row>
    <row r="734" spans="2:51" s="13" customFormat="1" ht="12">
      <c r="B734" s="179"/>
      <c r="D734" s="180" t="s">
        <v>240</v>
      </c>
      <c r="E734" s="181" t="s">
        <v>1</v>
      </c>
      <c r="F734" s="182" t="s">
        <v>1014</v>
      </c>
      <c r="H734" s="183">
        <v>2.02</v>
      </c>
      <c r="I734" s="184"/>
      <c r="L734" s="179"/>
      <c r="M734" s="185"/>
      <c r="N734" s="186"/>
      <c r="O734" s="186"/>
      <c r="P734" s="186"/>
      <c r="Q734" s="186"/>
      <c r="R734" s="186"/>
      <c r="S734" s="186"/>
      <c r="T734" s="187"/>
      <c r="AT734" s="181" t="s">
        <v>240</v>
      </c>
      <c r="AU734" s="181" t="s">
        <v>86</v>
      </c>
      <c r="AV734" s="13" t="s">
        <v>86</v>
      </c>
      <c r="AW734" s="13" t="s">
        <v>31</v>
      </c>
      <c r="AX734" s="13" t="s">
        <v>77</v>
      </c>
      <c r="AY734" s="181" t="s">
        <v>232</v>
      </c>
    </row>
    <row r="735" spans="2:51" s="14" customFormat="1" ht="12">
      <c r="B735" s="188"/>
      <c r="D735" s="180" t="s">
        <v>240</v>
      </c>
      <c r="E735" s="189" t="s">
        <v>1</v>
      </c>
      <c r="F735" s="190" t="s">
        <v>242</v>
      </c>
      <c r="H735" s="191">
        <v>2.02</v>
      </c>
      <c r="I735" s="192"/>
      <c r="L735" s="188"/>
      <c r="M735" s="193"/>
      <c r="N735" s="194"/>
      <c r="O735" s="194"/>
      <c r="P735" s="194"/>
      <c r="Q735" s="194"/>
      <c r="R735" s="194"/>
      <c r="S735" s="194"/>
      <c r="T735" s="195"/>
      <c r="AT735" s="189" t="s">
        <v>240</v>
      </c>
      <c r="AU735" s="189" t="s">
        <v>86</v>
      </c>
      <c r="AV735" s="14" t="s">
        <v>133</v>
      </c>
      <c r="AW735" s="14" t="s">
        <v>31</v>
      </c>
      <c r="AX735" s="14" t="s">
        <v>32</v>
      </c>
      <c r="AY735" s="189" t="s">
        <v>232</v>
      </c>
    </row>
    <row r="736" spans="1:65" s="2" customFormat="1" ht="16.5" customHeight="1">
      <c r="A736" s="33"/>
      <c r="B736" s="132"/>
      <c r="C736" s="211" t="s">
        <v>1048</v>
      </c>
      <c r="D736" s="211" t="s">
        <v>585</v>
      </c>
      <c r="E736" s="212" t="s">
        <v>964</v>
      </c>
      <c r="F736" s="213" t="s">
        <v>965</v>
      </c>
      <c r="G736" s="214" t="s">
        <v>946</v>
      </c>
      <c r="H736" s="215">
        <v>2.02</v>
      </c>
      <c r="I736" s="216"/>
      <c r="J736" s="217">
        <f>ROUND(I736*H736,2)</f>
        <v>0</v>
      </c>
      <c r="K736" s="213" t="s">
        <v>1</v>
      </c>
      <c r="L736" s="218"/>
      <c r="M736" s="219" t="s">
        <v>1</v>
      </c>
      <c r="N736" s="220" t="s">
        <v>42</v>
      </c>
      <c r="O736" s="59"/>
      <c r="P736" s="175">
        <f>O736*H736</f>
        <v>0</v>
      </c>
      <c r="Q736" s="175">
        <v>0.0001</v>
      </c>
      <c r="R736" s="175">
        <f>Q736*H736</f>
        <v>0.000202</v>
      </c>
      <c r="S736" s="175">
        <v>0</v>
      </c>
      <c r="T736" s="176">
        <f>S736*H736</f>
        <v>0</v>
      </c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R736" s="177" t="s">
        <v>185</v>
      </c>
      <c r="AT736" s="177" t="s">
        <v>585</v>
      </c>
      <c r="AU736" s="177" t="s">
        <v>86</v>
      </c>
      <c r="AY736" s="18" t="s">
        <v>232</v>
      </c>
      <c r="BE736" s="178">
        <f>IF(N736="základní",J736,0)</f>
        <v>0</v>
      </c>
      <c r="BF736" s="178">
        <f>IF(N736="snížená",J736,0)</f>
        <v>0</v>
      </c>
      <c r="BG736" s="178">
        <f>IF(N736="zákl. přenesená",J736,0)</f>
        <v>0</v>
      </c>
      <c r="BH736" s="178">
        <f>IF(N736="sníž. přenesená",J736,0)</f>
        <v>0</v>
      </c>
      <c r="BI736" s="178">
        <f>IF(N736="nulová",J736,0)</f>
        <v>0</v>
      </c>
      <c r="BJ736" s="18" t="s">
        <v>32</v>
      </c>
      <c r="BK736" s="178">
        <f>ROUND(I736*H736,2)</f>
        <v>0</v>
      </c>
      <c r="BL736" s="18" t="s">
        <v>133</v>
      </c>
      <c r="BM736" s="177" t="s">
        <v>1049</v>
      </c>
    </row>
    <row r="737" spans="2:51" s="13" customFormat="1" ht="12">
      <c r="B737" s="179"/>
      <c r="D737" s="180" t="s">
        <v>240</v>
      </c>
      <c r="E737" s="181" t="s">
        <v>1</v>
      </c>
      <c r="F737" s="182" t="s">
        <v>1014</v>
      </c>
      <c r="H737" s="183">
        <v>2.02</v>
      </c>
      <c r="I737" s="184"/>
      <c r="L737" s="179"/>
      <c r="M737" s="185"/>
      <c r="N737" s="186"/>
      <c r="O737" s="186"/>
      <c r="P737" s="186"/>
      <c r="Q737" s="186"/>
      <c r="R737" s="186"/>
      <c r="S737" s="186"/>
      <c r="T737" s="187"/>
      <c r="AT737" s="181" t="s">
        <v>240</v>
      </c>
      <c r="AU737" s="181" t="s">
        <v>86</v>
      </c>
      <c r="AV737" s="13" t="s">
        <v>86</v>
      </c>
      <c r="AW737" s="13" t="s">
        <v>31</v>
      </c>
      <c r="AX737" s="13" t="s">
        <v>77</v>
      </c>
      <c r="AY737" s="181" t="s">
        <v>232</v>
      </c>
    </row>
    <row r="738" spans="2:51" s="14" customFormat="1" ht="12">
      <c r="B738" s="188"/>
      <c r="D738" s="180" t="s">
        <v>240</v>
      </c>
      <c r="E738" s="189" t="s">
        <v>1</v>
      </c>
      <c r="F738" s="190" t="s">
        <v>242</v>
      </c>
      <c r="H738" s="191">
        <v>2.02</v>
      </c>
      <c r="I738" s="192"/>
      <c r="L738" s="188"/>
      <c r="M738" s="193"/>
      <c r="N738" s="194"/>
      <c r="O738" s="194"/>
      <c r="P738" s="194"/>
      <c r="Q738" s="194"/>
      <c r="R738" s="194"/>
      <c r="S738" s="194"/>
      <c r="T738" s="195"/>
      <c r="AT738" s="189" t="s">
        <v>240</v>
      </c>
      <c r="AU738" s="189" t="s">
        <v>86</v>
      </c>
      <c r="AV738" s="14" t="s">
        <v>133</v>
      </c>
      <c r="AW738" s="14" t="s">
        <v>31</v>
      </c>
      <c r="AX738" s="14" t="s">
        <v>32</v>
      </c>
      <c r="AY738" s="189" t="s">
        <v>232</v>
      </c>
    </row>
    <row r="739" spans="1:65" s="2" customFormat="1" ht="16.5" customHeight="1">
      <c r="A739" s="33"/>
      <c r="B739" s="132"/>
      <c r="C739" s="166" t="s">
        <v>1050</v>
      </c>
      <c r="D739" s="166" t="s">
        <v>234</v>
      </c>
      <c r="E739" s="167" t="s">
        <v>1051</v>
      </c>
      <c r="F739" s="168" t="s">
        <v>1019</v>
      </c>
      <c r="G739" s="169" t="s">
        <v>946</v>
      </c>
      <c r="H739" s="170">
        <v>2</v>
      </c>
      <c r="I739" s="171"/>
      <c r="J739" s="172">
        <f>ROUND(I739*H739,2)</f>
        <v>0</v>
      </c>
      <c r="K739" s="168" t="s">
        <v>265</v>
      </c>
      <c r="L739" s="34"/>
      <c r="M739" s="173" t="s">
        <v>1</v>
      </c>
      <c r="N739" s="174" t="s">
        <v>42</v>
      </c>
      <c r="O739" s="59"/>
      <c r="P739" s="175">
        <f>O739*H739</f>
        <v>0</v>
      </c>
      <c r="Q739" s="175">
        <v>0.00167</v>
      </c>
      <c r="R739" s="175">
        <f>Q739*H739</f>
        <v>0.00334</v>
      </c>
      <c r="S739" s="175">
        <v>0</v>
      </c>
      <c r="T739" s="176">
        <f>S739*H739</f>
        <v>0</v>
      </c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R739" s="177" t="s">
        <v>133</v>
      </c>
      <c r="AT739" s="177" t="s">
        <v>234</v>
      </c>
      <c r="AU739" s="177" t="s">
        <v>86</v>
      </c>
      <c r="AY739" s="18" t="s">
        <v>232</v>
      </c>
      <c r="BE739" s="178">
        <f>IF(N739="základní",J739,0)</f>
        <v>0</v>
      </c>
      <c r="BF739" s="178">
        <f>IF(N739="snížená",J739,0)</f>
        <v>0</v>
      </c>
      <c r="BG739" s="178">
        <f>IF(N739="zákl. přenesená",J739,0)</f>
        <v>0</v>
      </c>
      <c r="BH739" s="178">
        <f>IF(N739="sníž. přenesená",J739,0)</f>
        <v>0</v>
      </c>
      <c r="BI739" s="178">
        <f>IF(N739="nulová",J739,0)</f>
        <v>0</v>
      </c>
      <c r="BJ739" s="18" t="s">
        <v>32</v>
      </c>
      <c r="BK739" s="178">
        <f>ROUND(I739*H739,2)</f>
        <v>0</v>
      </c>
      <c r="BL739" s="18" t="s">
        <v>133</v>
      </c>
      <c r="BM739" s="177" t="s">
        <v>1052</v>
      </c>
    </row>
    <row r="740" spans="1:65" s="2" customFormat="1" ht="16.5" customHeight="1">
      <c r="A740" s="33"/>
      <c r="B740" s="132"/>
      <c r="C740" s="211" t="s">
        <v>1053</v>
      </c>
      <c r="D740" s="211" t="s">
        <v>585</v>
      </c>
      <c r="E740" s="212" t="s">
        <v>1054</v>
      </c>
      <c r="F740" s="213" t="s">
        <v>1055</v>
      </c>
      <c r="G740" s="214" t="s">
        <v>946</v>
      </c>
      <c r="H740" s="215">
        <v>2.02</v>
      </c>
      <c r="I740" s="216"/>
      <c r="J740" s="217">
        <f>ROUND(I740*H740,2)</f>
        <v>0</v>
      </c>
      <c r="K740" s="213" t="s">
        <v>265</v>
      </c>
      <c r="L740" s="218"/>
      <c r="M740" s="219" t="s">
        <v>1</v>
      </c>
      <c r="N740" s="220" t="s">
        <v>42</v>
      </c>
      <c r="O740" s="59"/>
      <c r="P740" s="175">
        <f>O740*H740</f>
        <v>0</v>
      </c>
      <c r="Q740" s="175">
        <v>0.00504</v>
      </c>
      <c r="R740" s="175">
        <f>Q740*H740</f>
        <v>0.0101808</v>
      </c>
      <c r="S740" s="175">
        <v>0</v>
      </c>
      <c r="T740" s="176">
        <f>S740*H740</f>
        <v>0</v>
      </c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R740" s="177" t="s">
        <v>185</v>
      </c>
      <c r="AT740" s="177" t="s">
        <v>585</v>
      </c>
      <c r="AU740" s="177" t="s">
        <v>86</v>
      </c>
      <c r="AY740" s="18" t="s">
        <v>232</v>
      </c>
      <c r="BE740" s="178">
        <f>IF(N740="základní",J740,0)</f>
        <v>0</v>
      </c>
      <c r="BF740" s="178">
        <f>IF(N740="snížená",J740,0)</f>
        <v>0</v>
      </c>
      <c r="BG740" s="178">
        <f>IF(N740="zákl. přenesená",J740,0)</f>
        <v>0</v>
      </c>
      <c r="BH740" s="178">
        <f>IF(N740="sníž. přenesená",J740,0)</f>
        <v>0</v>
      </c>
      <c r="BI740" s="178">
        <f>IF(N740="nulová",J740,0)</f>
        <v>0</v>
      </c>
      <c r="BJ740" s="18" t="s">
        <v>32</v>
      </c>
      <c r="BK740" s="178">
        <f>ROUND(I740*H740,2)</f>
        <v>0</v>
      </c>
      <c r="BL740" s="18" t="s">
        <v>133</v>
      </c>
      <c r="BM740" s="177" t="s">
        <v>1056</v>
      </c>
    </row>
    <row r="741" spans="2:51" s="13" customFormat="1" ht="12">
      <c r="B741" s="179"/>
      <c r="D741" s="180" t="s">
        <v>240</v>
      </c>
      <c r="E741" s="181" t="s">
        <v>1</v>
      </c>
      <c r="F741" s="182" t="s">
        <v>1014</v>
      </c>
      <c r="H741" s="183">
        <v>2.02</v>
      </c>
      <c r="I741" s="184"/>
      <c r="L741" s="179"/>
      <c r="M741" s="185"/>
      <c r="N741" s="186"/>
      <c r="O741" s="186"/>
      <c r="P741" s="186"/>
      <c r="Q741" s="186"/>
      <c r="R741" s="186"/>
      <c r="S741" s="186"/>
      <c r="T741" s="187"/>
      <c r="AT741" s="181" t="s">
        <v>240</v>
      </c>
      <c r="AU741" s="181" t="s">
        <v>86</v>
      </c>
      <c r="AV741" s="13" t="s">
        <v>86</v>
      </c>
      <c r="AW741" s="13" t="s">
        <v>31</v>
      </c>
      <c r="AX741" s="13" t="s">
        <v>77</v>
      </c>
      <c r="AY741" s="181" t="s">
        <v>232</v>
      </c>
    </row>
    <row r="742" spans="2:51" s="14" customFormat="1" ht="12">
      <c r="B742" s="188"/>
      <c r="D742" s="180" t="s">
        <v>240</v>
      </c>
      <c r="E742" s="189" t="s">
        <v>1</v>
      </c>
      <c r="F742" s="190" t="s">
        <v>242</v>
      </c>
      <c r="H742" s="191">
        <v>2.02</v>
      </c>
      <c r="I742" s="192"/>
      <c r="L742" s="188"/>
      <c r="M742" s="193"/>
      <c r="N742" s="194"/>
      <c r="O742" s="194"/>
      <c r="P742" s="194"/>
      <c r="Q742" s="194"/>
      <c r="R742" s="194"/>
      <c r="S742" s="194"/>
      <c r="T742" s="195"/>
      <c r="AT742" s="189" t="s">
        <v>240</v>
      </c>
      <c r="AU742" s="189" t="s">
        <v>86</v>
      </c>
      <c r="AV742" s="14" t="s">
        <v>133</v>
      </c>
      <c r="AW742" s="14" t="s">
        <v>31</v>
      </c>
      <c r="AX742" s="14" t="s">
        <v>32</v>
      </c>
      <c r="AY742" s="189" t="s">
        <v>232</v>
      </c>
    </row>
    <row r="743" spans="1:65" s="2" customFormat="1" ht="16.5" customHeight="1">
      <c r="A743" s="33"/>
      <c r="B743" s="132"/>
      <c r="C743" s="166" t="s">
        <v>1057</v>
      </c>
      <c r="D743" s="166" t="s">
        <v>234</v>
      </c>
      <c r="E743" s="167" t="s">
        <v>1058</v>
      </c>
      <c r="F743" s="168" t="s">
        <v>1059</v>
      </c>
      <c r="G743" s="169" t="s">
        <v>946</v>
      </c>
      <c r="H743" s="170">
        <v>2</v>
      </c>
      <c r="I743" s="171"/>
      <c r="J743" s="172">
        <f>ROUND(I743*H743,2)</f>
        <v>0</v>
      </c>
      <c r="K743" s="168" t="s">
        <v>265</v>
      </c>
      <c r="L743" s="34"/>
      <c r="M743" s="173" t="s">
        <v>1</v>
      </c>
      <c r="N743" s="174" t="s">
        <v>42</v>
      </c>
      <c r="O743" s="59"/>
      <c r="P743" s="175">
        <f>O743*H743</f>
        <v>0</v>
      </c>
      <c r="Q743" s="175">
        <v>0.00171</v>
      </c>
      <c r="R743" s="175">
        <f>Q743*H743</f>
        <v>0.00342</v>
      </c>
      <c r="S743" s="175">
        <v>0</v>
      </c>
      <c r="T743" s="176">
        <f>S743*H743</f>
        <v>0</v>
      </c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R743" s="177" t="s">
        <v>133</v>
      </c>
      <c r="AT743" s="177" t="s">
        <v>234</v>
      </c>
      <c r="AU743" s="177" t="s">
        <v>86</v>
      </c>
      <c r="AY743" s="18" t="s">
        <v>232</v>
      </c>
      <c r="BE743" s="178">
        <f>IF(N743="základní",J743,0)</f>
        <v>0</v>
      </c>
      <c r="BF743" s="178">
        <f>IF(N743="snížená",J743,0)</f>
        <v>0</v>
      </c>
      <c r="BG743" s="178">
        <f>IF(N743="zákl. přenesená",J743,0)</f>
        <v>0</v>
      </c>
      <c r="BH743" s="178">
        <f>IF(N743="sníž. přenesená",J743,0)</f>
        <v>0</v>
      </c>
      <c r="BI743" s="178">
        <f>IF(N743="nulová",J743,0)</f>
        <v>0</v>
      </c>
      <c r="BJ743" s="18" t="s">
        <v>32</v>
      </c>
      <c r="BK743" s="178">
        <f>ROUND(I743*H743,2)</f>
        <v>0</v>
      </c>
      <c r="BL743" s="18" t="s">
        <v>133</v>
      </c>
      <c r="BM743" s="177" t="s">
        <v>1060</v>
      </c>
    </row>
    <row r="744" spans="1:65" s="2" customFormat="1" ht="16.5" customHeight="1">
      <c r="A744" s="33"/>
      <c r="B744" s="132"/>
      <c r="C744" s="211" t="s">
        <v>1061</v>
      </c>
      <c r="D744" s="211" t="s">
        <v>585</v>
      </c>
      <c r="E744" s="212" t="s">
        <v>1062</v>
      </c>
      <c r="F744" s="213" t="s">
        <v>1063</v>
      </c>
      <c r="G744" s="214" t="s">
        <v>946</v>
      </c>
      <c r="H744" s="215">
        <v>2.02</v>
      </c>
      <c r="I744" s="216"/>
      <c r="J744" s="217">
        <f>ROUND(I744*H744,2)</f>
        <v>0</v>
      </c>
      <c r="K744" s="213" t="s">
        <v>238</v>
      </c>
      <c r="L744" s="218"/>
      <c r="M744" s="219" t="s">
        <v>1</v>
      </c>
      <c r="N744" s="220" t="s">
        <v>42</v>
      </c>
      <c r="O744" s="59"/>
      <c r="P744" s="175">
        <f>O744*H744</f>
        <v>0</v>
      </c>
      <c r="Q744" s="175">
        <v>0.0149</v>
      </c>
      <c r="R744" s="175">
        <f>Q744*H744</f>
        <v>0.030098</v>
      </c>
      <c r="S744" s="175">
        <v>0</v>
      </c>
      <c r="T744" s="176">
        <f>S744*H744</f>
        <v>0</v>
      </c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R744" s="177" t="s">
        <v>185</v>
      </c>
      <c r="AT744" s="177" t="s">
        <v>585</v>
      </c>
      <c r="AU744" s="177" t="s">
        <v>86</v>
      </c>
      <c r="AY744" s="18" t="s">
        <v>232</v>
      </c>
      <c r="BE744" s="178">
        <f>IF(N744="základní",J744,0)</f>
        <v>0</v>
      </c>
      <c r="BF744" s="178">
        <f>IF(N744="snížená",J744,0)</f>
        <v>0</v>
      </c>
      <c r="BG744" s="178">
        <f>IF(N744="zákl. přenesená",J744,0)</f>
        <v>0</v>
      </c>
      <c r="BH744" s="178">
        <f>IF(N744="sníž. přenesená",J744,0)</f>
        <v>0</v>
      </c>
      <c r="BI744" s="178">
        <f>IF(N744="nulová",J744,0)</f>
        <v>0</v>
      </c>
      <c r="BJ744" s="18" t="s">
        <v>32</v>
      </c>
      <c r="BK744" s="178">
        <f>ROUND(I744*H744,2)</f>
        <v>0</v>
      </c>
      <c r="BL744" s="18" t="s">
        <v>133</v>
      </c>
      <c r="BM744" s="177" t="s">
        <v>1064</v>
      </c>
    </row>
    <row r="745" spans="2:51" s="13" customFormat="1" ht="12">
      <c r="B745" s="179"/>
      <c r="D745" s="180" t="s">
        <v>240</v>
      </c>
      <c r="E745" s="181" t="s">
        <v>1</v>
      </c>
      <c r="F745" s="182" t="s">
        <v>1014</v>
      </c>
      <c r="H745" s="183">
        <v>2.02</v>
      </c>
      <c r="I745" s="184"/>
      <c r="L745" s="179"/>
      <c r="M745" s="185"/>
      <c r="N745" s="186"/>
      <c r="O745" s="186"/>
      <c r="P745" s="186"/>
      <c r="Q745" s="186"/>
      <c r="R745" s="186"/>
      <c r="S745" s="186"/>
      <c r="T745" s="187"/>
      <c r="AT745" s="181" t="s">
        <v>240</v>
      </c>
      <c r="AU745" s="181" t="s">
        <v>86</v>
      </c>
      <c r="AV745" s="13" t="s">
        <v>86</v>
      </c>
      <c r="AW745" s="13" t="s">
        <v>31</v>
      </c>
      <c r="AX745" s="13" t="s">
        <v>77</v>
      </c>
      <c r="AY745" s="181" t="s">
        <v>232</v>
      </c>
    </row>
    <row r="746" spans="2:51" s="14" customFormat="1" ht="12">
      <c r="B746" s="188"/>
      <c r="D746" s="180" t="s">
        <v>240</v>
      </c>
      <c r="E746" s="189" t="s">
        <v>1</v>
      </c>
      <c r="F746" s="190" t="s">
        <v>242</v>
      </c>
      <c r="H746" s="191">
        <v>2.02</v>
      </c>
      <c r="I746" s="192"/>
      <c r="L746" s="188"/>
      <c r="M746" s="193"/>
      <c r="N746" s="194"/>
      <c r="O746" s="194"/>
      <c r="P746" s="194"/>
      <c r="Q746" s="194"/>
      <c r="R746" s="194"/>
      <c r="S746" s="194"/>
      <c r="T746" s="195"/>
      <c r="AT746" s="189" t="s">
        <v>240</v>
      </c>
      <c r="AU746" s="189" t="s">
        <v>86</v>
      </c>
      <c r="AV746" s="14" t="s">
        <v>133</v>
      </c>
      <c r="AW746" s="14" t="s">
        <v>31</v>
      </c>
      <c r="AX746" s="14" t="s">
        <v>32</v>
      </c>
      <c r="AY746" s="189" t="s">
        <v>232</v>
      </c>
    </row>
    <row r="747" spans="1:65" s="2" customFormat="1" ht="16.5" customHeight="1">
      <c r="A747" s="33"/>
      <c r="B747" s="132"/>
      <c r="C747" s="166" t="s">
        <v>1065</v>
      </c>
      <c r="D747" s="166" t="s">
        <v>234</v>
      </c>
      <c r="E747" s="167" t="s">
        <v>1066</v>
      </c>
      <c r="F747" s="168" t="s">
        <v>1067</v>
      </c>
      <c r="G747" s="169" t="s">
        <v>946</v>
      </c>
      <c r="H747" s="170">
        <v>2</v>
      </c>
      <c r="I747" s="171"/>
      <c r="J747" s="172">
        <f>ROUND(I747*H747,2)</f>
        <v>0</v>
      </c>
      <c r="K747" s="168" t="s">
        <v>238</v>
      </c>
      <c r="L747" s="34"/>
      <c r="M747" s="173" t="s">
        <v>1</v>
      </c>
      <c r="N747" s="174" t="s">
        <v>42</v>
      </c>
      <c r="O747" s="59"/>
      <c r="P747" s="175">
        <f>O747*H747</f>
        <v>0</v>
      </c>
      <c r="Q747" s="175">
        <v>0</v>
      </c>
      <c r="R747" s="175">
        <f>Q747*H747</f>
        <v>0</v>
      </c>
      <c r="S747" s="175">
        <v>0</v>
      </c>
      <c r="T747" s="176">
        <f>S747*H747</f>
        <v>0</v>
      </c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R747" s="177" t="s">
        <v>133</v>
      </c>
      <c r="AT747" s="177" t="s">
        <v>234</v>
      </c>
      <c r="AU747" s="177" t="s">
        <v>86</v>
      </c>
      <c r="AY747" s="18" t="s">
        <v>232</v>
      </c>
      <c r="BE747" s="178">
        <f>IF(N747="základní",J747,0)</f>
        <v>0</v>
      </c>
      <c r="BF747" s="178">
        <f>IF(N747="snížená",J747,0)</f>
        <v>0</v>
      </c>
      <c r="BG747" s="178">
        <f>IF(N747="zákl. přenesená",J747,0)</f>
        <v>0</v>
      </c>
      <c r="BH747" s="178">
        <f>IF(N747="sníž. přenesená",J747,0)</f>
        <v>0</v>
      </c>
      <c r="BI747" s="178">
        <f>IF(N747="nulová",J747,0)</f>
        <v>0</v>
      </c>
      <c r="BJ747" s="18" t="s">
        <v>32</v>
      </c>
      <c r="BK747" s="178">
        <f>ROUND(I747*H747,2)</f>
        <v>0</v>
      </c>
      <c r="BL747" s="18" t="s">
        <v>133</v>
      </c>
      <c r="BM747" s="177" t="s">
        <v>1068</v>
      </c>
    </row>
    <row r="748" spans="1:65" s="2" customFormat="1" ht="16.5" customHeight="1">
      <c r="A748" s="33"/>
      <c r="B748" s="132"/>
      <c r="C748" s="211" t="s">
        <v>1069</v>
      </c>
      <c r="D748" s="211" t="s">
        <v>585</v>
      </c>
      <c r="E748" s="212" t="s">
        <v>1070</v>
      </c>
      <c r="F748" s="213" t="s">
        <v>1071</v>
      </c>
      <c r="G748" s="214" t="s">
        <v>946</v>
      </c>
      <c r="H748" s="215">
        <v>2.02</v>
      </c>
      <c r="I748" s="216"/>
      <c r="J748" s="217">
        <f>ROUND(I748*H748,2)</f>
        <v>0</v>
      </c>
      <c r="K748" s="213" t="s">
        <v>265</v>
      </c>
      <c r="L748" s="218"/>
      <c r="M748" s="219" t="s">
        <v>1</v>
      </c>
      <c r="N748" s="220" t="s">
        <v>42</v>
      </c>
      <c r="O748" s="59"/>
      <c r="P748" s="175">
        <f>O748*H748</f>
        <v>0</v>
      </c>
      <c r="Q748" s="175">
        <v>0.0108</v>
      </c>
      <c r="R748" s="175">
        <f>Q748*H748</f>
        <v>0.021816000000000002</v>
      </c>
      <c r="S748" s="175">
        <v>0</v>
      </c>
      <c r="T748" s="176">
        <f>S748*H748</f>
        <v>0</v>
      </c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R748" s="177" t="s">
        <v>185</v>
      </c>
      <c r="AT748" s="177" t="s">
        <v>585</v>
      </c>
      <c r="AU748" s="177" t="s">
        <v>86</v>
      </c>
      <c r="AY748" s="18" t="s">
        <v>232</v>
      </c>
      <c r="BE748" s="178">
        <f>IF(N748="základní",J748,0)</f>
        <v>0</v>
      </c>
      <c r="BF748" s="178">
        <f>IF(N748="snížená",J748,0)</f>
        <v>0</v>
      </c>
      <c r="BG748" s="178">
        <f>IF(N748="zákl. přenesená",J748,0)</f>
        <v>0</v>
      </c>
      <c r="BH748" s="178">
        <f>IF(N748="sníž. přenesená",J748,0)</f>
        <v>0</v>
      </c>
      <c r="BI748" s="178">
        <f>IF(N748="nulová",J748,0)</f>
        <v>0</v>
      </c>
      <c r="BJ748" s="18" t="s">
        <v>32</v>
      </c>
      <c r="BK748" s="178">
        <f>ROUND(I748*H748,2)</f>
        <v>0</v>
      </c>
      <c r="BL748" s="18" t="s">
        <v>133</v>
      </c>
      <c r="BM748" s="177" t="s">
        <v>1072</v>
      </c>
    </row>
    <row r="749" spans="2:51" s="13" customFormat="1" ht="12">
      <c r="B749" s="179"/>
      <c r="D749" s="180" t="s">
        <v>240</v>
      </c>
      <c r="E749" s="181" t="s">
        <v>1</v>
      </c>
      <c r="F749" s="182" t="s">
        <v>1014</v>
      </c>
      <c r="H749" s="183">
        <v>2.02</v>
      </c>
      <c r="I749" s="184"/>
      <c r="L749" s="179"/>
      <c r="M749" s="185"/>
      <c r="N749" s="186"/>
      <c r="O749" s="186"/>
      <c r="P749" s="186"/>
      <c r="Q749" s="186"/>
      <c r="R749" s="186"/>
      <c r="S749" s="186"/>
      <c r="T749" s="187"/>
      <c r="AT749" s="181" t="s">
        <v>240</v>
      </c>
      <c r="AU749" s="181" t="s">
        <v>86</v>
      </c>
      <c r="AV749" s="13" t="s">
        <v>86</v>
      </c>
      <c r="AW749" s="13" t="s">
        <v>31</v>
      </c>
      <c r="AX749" s="13" t="s">
        <v>77</v>
      </c>
      <c r="AY749" s="181" t="s">
        <v>232</v>
      </c>
    </row>
    <row r="750" spans="2:51" s="14" customFormat="1" ht="12">
      <c r="B750" s="188"/>
      <c r="D750" s="180" t="s">
        <v>240</v>
      </c>
      <c r="E750" s="189" t="s">
        <v>1</v>
      </c>
      <c r="F750" s="190" t="s">
        <v>242</v>
      </c>
      <c r="H750" s="191">
        <v>2.02</v>
      </c>
      <c r="I750" s="192"/>
      <c r="L750" s="188"/>
      <c r="M750" s="193"/>
      <c r="N750" s="194"/>
      <c r="O750" s="194"/>
      <c r="P750" s="194"/>
      <c r="Q750" s="194"/>
      <c r="R750" s="194"/>
      <c r="S750" s="194"/>
      <c r="T750" s="195"/>
      <c r="AT750" s="189" t="s">
        <v>240</v>
      </c>
      <c r="AU750" s="189" t="s">
        <v>86</v>
      </c>
      <c r="AV750" s="14" t="s">
        <v>133</v>
      </c>
      <c r="AW750" s="14" t="s">
        <v>31</v>
      </c>
      <c r="AX750" s="14" t="s">
        <v>32</v>
      </c>
      <c r="AY750" s="189" t="s">
        <v>232</v>
      </c>
    </row>
    <row r="751" spans="1:65" s="2" customFormat="1" ht="16.5" customHeight="1">
      <c r="A751" s="33"/>
      <c r="B751" s="132"/>
      <c r="C751" s="211" t="s">
        <v>1073</v>
      </c>
      <c r="D751" s="211" t="s">
        <v>585</v>
      </c>
      <c r="E751" s="212" t="s">
        <v>1074</v>
      </c>
      <c r="F751" s="213" t="s">
        <v>1075</v>
      </c>
      <c r="G751" s="214" t="s">
        <v>946</v>
      </c>
      <c r="H751" s="215">
        <v>4.04</v>
      </c>
      <c r="I751" s="216"/>
      <c r="J751" s="217">
        <f>ROUND(I751*H751,2)</f>
        <v>0</v>
      </c>
      <c r="K751" s="213" t="s">
        <v>1</v>
      </c>
      <c r="L751" s="218"/>
      <c r="M751" s="219" t="s">
        <v>1</v>
      </c>
      <c r="N751" s="220" t="s">
        <v>42</v>
      </c>
      <c r="O751" s="59"/>
      <c r="P751" s="175">
        <f>O751*H751</f>
        <v>0</v>
      </c>
      <c r="Q751" s="175">
        <v>0.0004</v>
      </c>
      <c r="R751" s="175">
        <f>Q751*H751</f>
        <v>0.001616</v>
      </c>
      <c r="S751" s="175">
        <v>0</v>
      </c>
      <c r="T751" s="176">
        <f>S751*H751</f>
        <v>0</v>
      </c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R751" s="177" t="s">
        <v>185</v>
      </c>
      <c r="AT751" s="177" t="s">
        <v>585</v>
      </c>
      <c r="AU751" s="177" t="s">
        <v>86</v>
      </c>
      <c r="AY751" s="18" t="s">
        <v>232</v>
      </c>
      <c r="BE751" s="178">
        <f>IF(N751="základní",J751,0)</f>
        <v>0</v>
      </c>
      <c r="BF751" s="178">
        <f>IF(N751="snížená",J751,0)</f>
        <v>0</v>
      </c>
      <c r="BG751" s="178">
        <f>IF(N751="zákl. přenesená",J751,0)</f>
        <v>0</v>
      </c>
      <c r="BH751" s="178">
        <f>IF(N751="sníž. přenesená",J751,0)</f>
        <v>0</v>
      </c>
      <c r="BI751" s="178">
        <f>IF(N751="nulová",J751,0)</f>
        <v>0</v>
      </c>
      <c r="BJ751" s="18" t="s">
        <v>32</v>
      </c>
      <c r="BK751" s="178">
        <f>ROUND(I751*H751,2)</f>
        <v>0</v>
      </c>
      <c r="BL751" s="18" t="s">
        <v>133</v>
      </c>
      <c r="BM751" s="177" t="s">
        <v>1076</v>
      </c>
    </row>
    <row r="752" spans="2:51" s="15" customFormat="1" ht="12">
      <c r="B752" s="196"/>
      <c r="D752" s="180" t="s">
        <v>240</v>
      </c>
      <c r="E752" s="197" t="s">
        <v>1</v>
      </c>
      <c r="F752" s="198" t="s">
        <v>961</v>
      </c>
      <c r="H752" s="197" t="s">
        <v>1</v>
      </c>
      <c r="I752" s="199"/>
      <c r="L752" s="196"/>
      <c r="M752" s="200"/>
      <c r="N752" s="201"/>
      <c r="O752" s="201"/>
      <c r="P752" s="201"/>
      <c r="Q752" s="201"/>
      <c r="R752" s="201"/>
      <c r="S752" s="201"/>
      <c r="T752" s="202"/>
      <c r="AT752" s="197" t="s">
        <v>240</v>
      </c>
      <c r="AU752" s="197" t="s">
        <v>86</v>
      </c>
      <c r="AV752" s="15" t="s">
        <v>32</v>
      </c>
      <c r="AW752" s="15" t="s">
        <v>31</v>
      </c>
      <c r="AX752" s="15" t="s">
        <v>77</v>
      </c>
      <c r="AY752" s="197" t="s">
        <v>232</v>
      </c>
    </row>
    <row r="753" spans="2:51" s="13" customFormat="1" ht="12">
      <c r="B753" s="179"/>
      <c r="D753" s="180" t="s">
        <v>240</v>
      </c>
      <c r="E753" s="181" t="s">
        <v>1</v>
      </c>
      <c r="F753" s="182" t="s">
        <v>1077</v>
      </c>
      <c r="H753" s="183">
        <v>4.04</v>
      </c>
      <c r="I753" s="184"/>
      <c r="L753" s="179"/>
      <c r="M753" s="185"/>
      <c r="N753" s="186"/>
      <c r="O753" s="186"/>
      <c r="P753" s="186"/>
      <c r="Q753" s="186"/>
      <c r="R753" s="186"/>
      <c r="S753" s="186"/>
      <c r="T753" s="187"/>
      <c r="AT753" s="181" t="s">
        <v>240</v>
      </c>
      <c r="AU753" s="181" t="s">
        <v>86</v>
      </c>
      <c r="AV753" s="13" t="s">
        <v>86</v>
      </c>
      <c r="AW753" s="13" t="s">
        <v>31</v>
      </c>
      <c r="AX753" s="13" t="s">
        <v>77</v>
      </c>
      <c r="AY753" s="181" t="s">
        <v>232</v>
      </c>
    </row>
    <row r="754" spans="2:51" s="14" customFormat="1" ht="12">
      <c r="B754" s="188"/>
      <c r="D754" s="180" t="s">
        <v>240</v>
      </c>
      <c r="E754" s="189" t="s">
        <v>1</v>
      </c>
      <c r="F754" s="190" t="s">
        <v>242</v>
      </c>
      <c r="H754" s="191">
        <v>4.04</v>
      </c>
      <c r="I754" s="192"/>
      <c r="L754" s="188"/>
      <c r="M754" s="193"/>
      <c r="N754" s="194"/>
      <c r="O754" s="194"/>
      <c r="P754" s="194"/>
      <c r="Q754" s="194"/>
      <c r="R754" s="194"/>
      <c r="S754" s="194"/>
      <c r="T754" s="195"/>
      <c r="AT754" s="189" t="s">
        <v>240</v>
      </c>
      <c r="AU754" s="189" t="s">
        <v>86</v>
      </c>
      <c r="AV754" s="14" t="s">
        <v>133</v>
      </c>
      <c r="AW754" s="14" t="s">
        <v>31</v>
      </c>
      <c r="AX754" s="14" t="s">
        <v>32</v>
      </c>
      <c r="AY754" s="189" t="s">
        <v>232</v>
      </c>
    </row>
    <row r="755" spans="1:65" s="2" customFormat="1" ht="16.5" customHeight="1">
      <c r="A755" s="33"/>
      <c r="B755" s="132"/>
      <c r="C755" s="211" t="s">
        <v>1078</v>
      </c>
      <c r="D755" s="211" t="s">
        <v>585</v>
      </c>
      <c r="E755" s="212" t="s">
        <v>1079</v>
      </c>
      <c r="F755" s="213" t="s">
        <v>1080</v>
      </c>
      <c r="G755" s="214" t="s">
        <v>946</v>
      </c>
      <c r="H755" s="215">
        <v>4.04</v>
      </c>
      <c r="I755" s="216"/>
      <c r="J755" s="217">
        <f>ROUND(I755*H755,2)</f>
        <v>0</v>
      </c>
      <c r="K755" s="213" t="s">
        <v>1</v>
      </c>
      <c r="L755" s="218"/>
      <c r="M755" s="219" t="s">
        <v>1</v>
      </c>
      <c r="N755" s="220" t="s">
        <v>42</v>
      </c>
      <c r="O755" s="59"/>
      <c r="P755" s="175">
        <f>O755*H755</f>
        <v>0</v>
      </c>
      <c r="Q755" s="175">
        <v>0.0001</v>
      </c>
      <c r="R755" s="175">
        <f>Q755*H755</f>
        <v>0.000404</v>
      </c>
      <c r="S755" s="175">
        <v>0</v>
      </c>
      <c r="T755" s="176">
        <f>S755*H755</f>
        <v>0</v>
      </c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R755" s="177" t="s">
        <v>185</v>
      </c>
      <c r="AT755" s="177" t="s">
        <v>585</v>
      </c>
      <c r="AU755" s="177" t="s">
        <v>86</v>
      </c>
      <c r="AY755" s="18" t="s">
        <v>232</v>
      </c>
      <c r="BE755" s="178">
        <f>IF(N755="základní",J755,0)</f>
        <v>0</v>
      </c>
      <c r="BF755" s="178">
        <f>IF(N755="snížená",J755,0)</f>
        <v>0</v>
      </c>
      <c r="BG755" s="178">
        <f>IF(N755="zákl. přenesená",J755,0)</f>
        <v>0</v>
      </c>
      <c r="BH755" s="178">
        <f>IF(N755="sníž. přenesená",J755,0)</f>
        <v>0</v>
      </c>
      <c r="BI755" s="178">
        <f>IF(N755="nulová",J755,0)</f>
        <v>0</v>
      </c>
      <c r="BJ755" s="18" t="s">
        <v>32</v>
      </c>
      <c r="BK755" s="178">
        <f>ROUND(I755*H755,2)</f>
        <v>0</v>
      </c>
      <c r="BL755" s="18" t="s">
        <v>133</v>
      </c>
      <c r="BM755" s="177" t="s">
        <v>1081</v>
      </c>
    </row>
    <row r="756" spans="2:51" s="13" customFormat="1" ht="12">
      <c r="B756" s="179"/>
      <c r="D756" s="180" t="s">
        <v>240</v>
      </c>
      <c r="E756" s="181" t="s">
        <v>1</v>
      </c>
      <c r="F756" s="182" t="s">
        <v>1077</v>
      </c>
      <c r="H756" s="183">
        <v>4.04</v>
      </c>
      <c r="I756" s="184"/>
      <c r="L756" s="179"/>
      <c r="M756" s="185"/>
      <c r="N756" s="186"/>
      <c r="O756" s="186"/>
      <c r="P756" s="186"/>
      <c r="Q756" s="186"/>
      <c r="R756" s="186"/>
      <c r="S756" s="186"/>
      <c r="T756" s="187"/>
      <c r="AT756" s="181" t="s">
        <v>240</v>
      </c>
      <c r="AU756" s="181" t="s">
        <v>86</v>
      </c>
      <c r="AV756" s="13" t="s">
        <v>86</v>
      </c>
      <c r="AW756" s="13" t="s">
        <v>31</v>
      </c>
      <c r="AX756" s="13" t="s">
        <v>77</v>
      </c>
      <c r="AY756" s="181" t="s">
        <v>232</v>
      </c>
    </row>
    <row r="757" spans="2:51" s="14" customFormat="1" ht="12">
      <c r="B757" s="188"/>
      <c r="D757" s="180" t="s">
        <v>240</v>
      </c>
      <c r="E757" s="189" t="s">
        <v>1</v>
      </c>
      <c r="F757" s="190" t="s">
        <v>242</v>
      </c>
      <c r="H757" s="191">
        <v>4.04</v>
      </c>
      <c r="I757" s="192"/>
      <c r="L757" s="188"/>
      <c r="M757" s="193"/>
      <c r="N757" s="194"/>
      <c r="O757" s="194"/>
      <c r="P757" s="194"/>
      <c r="Q757" s="194"/>
      <c r="R757" s="194"/>
      <c r="S757" s="194"/>
      <c r="T757" s="195"/>
      <c r="AT757" s="189" t="s">
        <v>240</v>
      </c>
      <c r="AU757" s="189" t="s">
        <v>86</v>
      </c>
      <c r="AV757" s="14" t="s">
        <v>133</v>
      </c>
      <c r="AW757" s="14" t="s">
        <v>31</v>
      </c>
      <c r="AX757" s="14" t="s">
        <v>32</v>
      </c>
      <c r="AY757" s="189" t="s">
        <v>232</v>
      </c>
    </row>
    <row r="758" spans="1:65" s="2" customFormat="1" ht="16.5" customHeight="1">
      <c r="A758" s="33"/>
      <c r="B758" s="132"/>
      <c r="C758" s="166" t="s">
        <v>1082</v>
      </c>
      <c r="D758" s="166" t="s">
        <v>234</v>
      </c>
      <c r="E758" s="167" t="s">
        <v>1083</v>
      </c>
      <c r="F758" s="168" t="s">
        <v>1084</v>
      </c>
      <c r="G758" s="169" t="s">
        <v>946</v>
      </c>
      <c r="H758" s="170">
        <v>1</v>
      </c>
      <c r="I758" s="171"/>
      <c r="J758" s="172">
        <f>ROUND(I758*H758,2)</f>
        <v>0</v>
      </c>
      <c r="K758" s="168" t="s">
        <v>238</v>
      </c>
      <c r="L758" s="34"/>
      <c r="M758" s="173" t="s">
        <v>1</v>
      </c>
      <c r="N758" s="174" t="s">
        <v>42</v>
      </c>
      <c r="O758" s="59"/>
      <c r="P758" s="175">
        <f>O758*H758</f>
        <v>0</v>
      </c>
      <c r="Q758" s="175">
        <v>0</v>
      </c>
      <c r="R758" s="175">
        <f>Q758*H758</f>
        <v>0</v>
      </c>
      <c r="S758" s="175">
        <v>0</v>
      </c>
      <c r="T758" s="176">
        <f>S758*H758</f>
        <v>0</v>
      </c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R758" s="177" t="s">
        <v>133</v>
      </c>
      <c r="AT758" s="177" t="s">
        <v>234</v>
      </c>
      <c r="AU758" s="177" t="s">
        <v>86</v>
      </c>
      <c r="AY758" s="18" t="s">
        <v>232</v>
      </c>
      <c r="BE758" s="178">
        <f>IF(N758="základní",J758,0)</f>
        <v>0</v>
      </c>
      <c r="BF758" s="178">
        <f>IF(N758="snížená",J758,0)</f>
        <v>0</v>
      </c>
      <c r="BG758" s="178">
        <f>IF(N758="zákl. přenesená",J758,0)</f>
        <v>0</v>
      </c>
      <c r="BH758" s="178">
        <f>IF(N758="sníž. přenesená",J758,0)</f>
        <v>0</v>
      </c>
      <c r="BI758" s="178">
        <f>IF(N758="nulová",J758,0)</f>
        <v>0</v>
      </c>
      <c r="BJ758" s="18" t="s">
        <v>32</v>
      </c>
      <c r="BK758" s="178">
        <f>ROUND(I758*H758,2)</f>
        <v>0</v>
      </c>
      <c r="BL758" s="18" t="s">
        <v>133</v>
      </c>
      <c r="BM758" s="177" t="s">
        <v>1085</v>
      </c>
    </row>
    <row r="759" spans="1:65" s="2" customFormat="1" ht="16.5" customHeight="1">
      <c r="A759" s="33"/>
      <c r="B759" s="132"/>
      <c r="C759" s="211" t="s">
        <v>1086</v>
      </c>
      <c r="D759" s="211" t="s">
        <v>585</v>
      </c>
      <c r="E759" s="212" t="s">
        <v>1087</v>
      </c>
      <c r="F759" s="213" t="s">
        <v>1088</v>
      </c>
      <c r="G759" s="214" t="s">
        <v>946</v>
      </c>
      <c r="H759" s="215">
        <v>1.01</v>
      </c>
      <c r="I759" s="216"/>
      <c r="J759" s="217">
        <f>ROUND(I759*H759,2)</f>
        <v>0</v>
      </c>
      <c r="K759" s="213" t="s">
        <v>265</v>
      </c>
      <c r="L759" s="218"/>
      <c r="M759" s="219" t="s">
        <v>1</v>
      </c>
      <c r="N759" s="220" t="s">
        <v>42</v>
      </c>
      <c r="O759" s="59"/>
      <c r="P759" s="175">
        <f>O759*H759</f>
        <v>0</v>
      </c>
      <c r="Q759" s="175">
        <v>0.015</v>
      </c>
      <c r="R759" s="175">
        <f>Q759*H759</f>
        <v>0.01515</v>
      </c>
      <c r="S759" s="175">
        <v>0</v>
      </c>
      <c r="T759" s="176">
        <f>S759*H759</f>
        <v>0</v>
      </c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R759" s="177" t="s">
        <v>185</v>
      </c>
      <c r="AT759" s="177" t="s">
        <v>585</v>
      </c>
      <c r="AU759" s="177" t="s">
        <v>86</v>
      </c>
      <c r="AY759" s="18" t="s">
        <v>232</v>
      </c>
      <c r="BE759" s="178">
        <f>IF(N759="základní",J759,0)</f>
        <v>0</v>
      </c>
      <c r="BF759" s="178">
        <f>IF(N759="snížená",J759,0)</f>
        <v>0</v>
      </c>
      <c r="BG759" s="178">
        <f>IF(N759="zákl. přenesená",J759,0)</f>
        <v>0</v>
      </c>
      <c r="BH759" s="178">
        <f>IF(N759="sníž. přenesená",J759,0)</f>
        <v>0</v>
      </c>
      <c r="BI759" s="178">
        <f>IF(N759="nulová",J759,0)</f>
        <v>0</v>
      </c>
      <c r="BJ759" s="18" t="s">
        <v>32</v>
      </c>
      <c r="BK759" s="178">
        <f>ROUND(I759*H759,2)</f>
        <v>0</v>
      </c>
      <c r="BL759" s="18" t="s">
        <v>133</v>
      </c>
      <c r="BM759" s="177" t="s">
        <v>1089</v>
      </c>
    </row>
    <row r="760" spans="2:51" s="13" customFormat="1" ht="12">
      <c r="B760" s="179"/>
      <c r="D760" s="180" t="s">
        <v>240</v>
      </c>
      <c r="E760" s="181" t="s">
        <v>1</v>
      </c>
      <c r="F760" s="182" t="s">
        <v>1011</v>
      </c>
      <c r="H760" s="183">
        <v>1.01</v>
      </c>
      <c r="I760" s="184"/>
      <c r="L760" s="179"/>
      <c r="M760" s="185"/>
      <c r="N760" s="186"/>
      <c r="O760" s="186"/>
      <c r="P760" s="186"/>
      <c r="Q760" s="186"/>
      <c r="R760" s="186"/>
      <c r="S760" s="186"/>
      <c r="T760" s="187"/>
      <c r="AT760" s="181" t="s">
        <v>240</v>
      </c>
      <c r="AU760" s="181" t="s">
        <v>86</v>
      </c>
      <c r="AV760" s="13" t="s">
        <v>86</v>
      </c>
      <c r="AW760" s="13" t="s">
        <v>31</v>
      </c>
      <c r="AX760" s="13" t="s">
        <v>77</v>
      </c>
      <c r="AY760" s="181" t="s">
        <v>232</v>
      </c>
    </row>
    <row r="761" spans="2:51" s="14" customFormat="1" ht="12">
      <c r="B761" s="188"/>
      <c r="D761" s="180" t="s">
        <v>240</v>
      </c>
      <c r="E761" s="189" t="s">
        <v>1</v>
      </c>
      <c r="F761" s="190" t="s">
        <v>242</v>
      </c>
      <c r="H761" s="191">
        <v>1.01</v>
      </c>
      <c r="I761" s="192"/>
      <c r="L761" s="188"/>
      <c r="M761" s="193"/>
      <c r="N761" s="194"/>
      <c r="O761" s="194"/>
      <c r="P761" s="194"/>
      <c r="Q761" s="194"/>
      <c r="R761" s="194"/>
      <c r="S761" s="194"/>
      <c r="T761" s="195"/>
      <c r="AT761" s="189" t="s">
        <v>240</v>
      </c>
      <c r="AU761" s="189" t="s">
        <v>86</v>
      </c>
      <c r="AV761" s="14" t="s">
        <v>133</v>
      </c>
      <c r="AW761" s="14" t="s">
        <v>31</v>
      </c>
      <c r="AX761" s="14" t="s">
        <v>32</v>
      </c>
      <c r="AY761" s="189" t="s">
        <v>232</v>
      </c>
    </row>
    <row r="762" spans="1:65" s="2" customFormat="1" ht="16.5" customHeight="1">
      <c r="A762" s="33"/>
      <c r="B762" s="132"/>
      <c r="C762" s="211" t="s">
        <v>1090</v>
      </c>
      <c r="D762" s="211" t="s">
        <v>585</v>
      </c>
      <c r="E762" s="212" t="s">
        <v>1074</v>
      </c>
      <c r="F762" s="213" t="s">
        <v>1075</v>
      </c>
      <c r="G762" s="214" t="s">
        <v>946</v>
      </c>
      <c r="H762" s="215">
        <v>4.04</v>
      </c>
      <c r="I762" s="216"/>
      <c r="J762" s="217">
        <f>ROUND(I762*H762,2)</f>
        <v>0</v>
      </c>
      <c r="K762" s="213" t="s">
        <v>1</v>
      </c>
      <c r="L762" s="218"/>
      <c r="M762" s="219" t="s">
        <v>1</v>
      </c>
      <c r="N762" s="220" t="s">
        <v>42</v>
      </c>
      <c r="O762" s="59"/>
      <c r="P762" s="175">
        <f>O762*H762</f>
        <v>0</v>
      </c>
      <c r="Q762" s="175">
        <v>0.0004</v>
      </c>
      <c r="R762" s="175">
        <f>Q762*H762</f>
        <v>0.001616</v>
      </c>
      <c r="S762" s="175">
        <v>0</v>
      </c>
      <c r="T762" s="176">
        <f>S762*H762</f>
        <v>0</v>
      </c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R762" s="177" t="s">
        <v>185</v>
      </c>
      <c r="AT762" s="177" t="s">
        <v>585</v>
      </c>
      <c r="AU762" s="177" t="s">
        <v>86</v>
      </c>
      <c r="AY762" s="18" t="s">
        <v>232</v>
      </c>
      <c r="BE762" s="178">
        <f>IF(N762="základní",J762,0)</f>
        <v>0</v>
      </c>
      <c r="BF762" s="178">
        <f>IF(N762="snížená",J762,0)</f>
        <v>0</v>
      </c>
      <c r="BG762" s="178">
        <f>IF(N762="zákl. přenesená",J762,0)</f>
        <v>0</v>
      </c>
      <c r="BH762" s="178">
        <f>IF(N762="sníž. přenesená",J762,0)</f>
        <v>0</v>
      </c>
      <c r="BI762" s="178">
        <f>IF(N762="nulová",J762,0)</f>
        <v>0</v>
      </c>
      <c r="BJ762" s="18" t="s">
        <v>32</v>
      </c>
      <c r="BK762" s="178">
        <f>ROUND(I762*H762,2)</f>
        <v>0</v>
      </c>
      <c r="BL762" s="18" t="s">
        <v>133</v>
      </c>
      <c r="BM762" s="177" t="s">
        <v>1091</v>
      </c>
    </row>
    <row r="763" spans="2:51" s="15" customFormat="1" ht="12">
      <c r="B763" s="196"/>
      <c r="D763" s="180" t="s">
        <v>240</v>
      </c>
      <c r="E763" s="197" t="s">
        <v>1</v>
      </c>
      <c r="F763" s="198" t="s">
        <v>1092</v>
      </c>
      <c r="H763" s="197" t="s">
        <v>1</v>
      </c>
      <c r="I763" s="199"/>
      <c r="L763" s="196"/>
      <c r="M763" s="200"/>
      <c r="N763" s="201"/>
      <c r="O763" s="201"/>
      <c r="P763" s="201"/>
      <c r="Q763" s="201"/>
      <c r="R763" s="201"/>
      <c r="S763" s="201"/>
      <c r="T763" s="202"/>
      <c r="AT763" s="197" t="s">
        <v>240</v>
      </c>
      <c r="AU763" s="197" t="s">
        <v>86</v>
      </c>
      <c r="AV763" s="15" t="s">
        <v>32</v>
      </c>
      <c r="AW763" s="15" t="s">
        <v>31</v>
      </c>
      <c r="AX763" s="15" t="s">
        <v>77</v>
      </c>
      <c r="AY763" s="197" t="s">
        <v>232</v>
      </c>
    </row>
    <row r="764" spans="2:51" s="13" customFormat="1" ht="12">
      <c r="B764" s="179"/>
      <c r="D764" s="180" t="s">
        <v>240</v>
      </c>
      <c r="E764" s="181" t="s">
        <v>1</v>
      </c>
      <c r="F764" s="182" t="s">
        <v>1077</v>
      </c>
      <c r="H764" s="183">
        <v>4.04</v>
      </c>
      <c r="I764" s="184"/>
      <c r="L764" s="179"/>
      <c r="M764" s="185"/>
      <c r="N764" s="186"/>
      <c r="O764" s="186"/>
      <c r="P764" s="186"/>
      <c r="Q764" s="186"/>
      <c r="R764" s="186"/>
      <c r="S764" s="186"/>
      <c r="T764" s="187"/>
      <c r="AT764" s="181" t="s">
        <v>240</v>
      </c>
      <c r="AU764" s="181" t="s">
        <v>86</v>
      </c>
      <c r="AV764" s="13" t="s">
        <v>86</v>
      </c>
      <c r="AW764" s="13" t="s">
        <v>31</v>
      </c>
      <c r="AX764" s="13" t="s">
        <v>77</v>
      </c>
      <c r="AY764" s="181" t="s">
        <v>232</v>
      </c>
    </row>
    <row r="765" spans="2:51" s="14" customFormat="1" ht="12">
      <c r="B765" s="188"/>
      <c r="D765" s="180" t="s">
        <v>240</v>
      </c>
      <c r="E765" s="189" t="s">
        <v>1</v>
      </c>
      <c r="F765" s="190" t="s">
        <v>242</v>
      </c>
      <c r="H765" s="191">
        <v>4.04</v>
      </c>
      <c r="I765" s="192"/>
      <c r="L765" s="188"/>
      <c r="M765" s="193"/>
      <c r="N765" s="194"/>
      <c r="O765" s="194"/>
      <c r="P765" s="194"/>
      <c r="Q765" s="194"/>
      <c r="R765" s="194"/>
      <c r="S765" s="194"/>
      <c r="T765" s="195"/>
      <c r="AT765" s="189" t="s">
        <v>240</v>
      </c>
      <c r="AU765" s="189" t="s">
        <v>86</v>
      </c>
      <c r="AV765" s="14" t="s">
        <v>133</v>
      </c>
      <c r="AW765" s="14" t="s">
        <v>31</v>
      </c>
      <c r="AX765" s="14" t="s">
        <v>32</v>
      </c>
      <c r="AY765" s="189" t="s">
        <v>232</v>
      </c>
    </row>
    <row r="766" spans="1:65" s="2" customFormat="1" ht="16.5" customHeight="1">
      <c r="A766" s="33"/>
      <c r="B766" s="132"/>
      <c r="C766" s="211" t="s">
        <v>1093</v>
      </c>
      <c r="D766" s="211" t="s">
        <v>585</v>
      </c>
      <c r="E766" s="212" t="s">
        <v>1079</v>
      </c>
      <c r="F766" s="213" t="s">
        <v>1080</v>
      </c>
      <c r="G766" s="214" t="s">
        <v>946</v>
      </c>
      <c r="H766" s="215">
        <v>4.04</v>
      </c>
      <c r="I766" s="216"/>
      <c r="J766" s="217">
        <f>ROUND(I766*H766,2)</f>
        <v>0</v>
      </c>
      <c r="K766" s="213" t="s">
        <v>1</v>
      </c>
      <c r="L766" s="218"/>
      <c r="M766" s="219" t="s">
        <v>1</v>
      </c>
      <c r="N766" s="220" t="s">
        <v>42</v>
      </c>
      <c r="O766" s="59"/>
      <c r="P766" s="175">
        <f>O766*H766</f>
        <v>0</v>
      </c>
      <c r="Q766" s="175">
        <v>0.0001</v>
      </c>
      <c r="R766" s="175">
        <f>Q766*H766</f>
        <v>0.000404</v>
      </c>
      <c r="S766" s="175">
        <v>0</v>
      </c>
      <c r="T766" s="176">
        <f>S766*H766</f>
        <v>0</v>
      </c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R766" s="177" t="s">
        <v>185</v>
      </c>
      <c r="AT766" s="177" t="s">
        <v>585</v>
      </c>
      <c r="AU766" s="177" t="s">
        <v>86</v>
      </c>
      <c r="AY766" s="18" t="s">
        <v>232</v>
      </c>
      <c r="BE766" s="178">
        <f>IF(N766="základní",J766,0)</f>
        <v>0</v>
      </c>
      <c r="BF766" s="178">
        <f>IF(N766="snížená",J766,0)</f>
        <v>0</v>
      </c>
      <c r="BG766" s="178">
        <f>IF(N766="zákl. přenesená",J766,0)</f>
        <v>0</v>
      </c>
      <c r="BH766" s="178">
        <f>IF(N766="sníž. přenesená",J766,0)</f>
        <v>0</v>
      </c>
      <c r="BI766" s="178">
        <f>IF(N766="nulová",J766,0)</f>
        <v>0</v>
      </c>
      <c r="BJ766" s="18" t="s">
        <v>32</v>
      </c>
      <c r="BK766" s="178">
        <f>ROUND(I766*H766,2)</f>
        <v>0</v>
      </c>
      <c r="BL766" s="18" t="s">
        <v>133</v>
      </c>
      <c r="BM766" s="177" t="s">
        <v>1094</v>
      </c>
    </row>
    <row r="767" spans="2:51" s="13" customFormat="1" ht="12">
      <c r="B767" s="179"/>
      <c r="D767" s="180" t="s">
        <v>240</v>
      </c>
      <c r="E767" s="181" t="s">
        <v>1</v>
      </c>
      <c r="F767" s="182" t="s">
        <v>1077</v>
      </c>
      <c r="H767" s="183">
        <v>4.04</v>
      </c>
      <c r="I767" s="184"/>
      <c r="L767" s="179"/>
      <c r="M767" s="185"/>
      <c r="N767" s="186"/>
      <c r="O767" s="186"/>
      <c r="P767" s="186"/>
      <c r="Q767" s="186"/>
      <c r="R767" s="186"/>
      <c r="S767" s="186"/>
      <c r="T767" s="187"/>
      <c r="AT767" s="181" t="s">
        <v>240</v>
      </c>
      <c r="AU767" s="181" t="s">
        <v>86</v>
      </c>
      <c r="AV767" s="13" t="s">
        <v>86</v>
      </c>
      <c r="AW767" s="13" t="s">
        <v>31</v>
      </c>
      <c r="AX767" s="13" t="s">
        <v>77</v>
      </c>
      <c r="AY767" s="181" t="s">
        <v>232</v>
      </c>
    </row>
    <row r="768" spans="2:51" s="14" customFormat="1" ht="12">
      <c r="B768" s="188"/>
      <c r="D768" s="180" t="s">
        <v>240</v>
      </c>
      <c r="E768" s="189" t="s">
        <v>1</v>
      </c>
      <c r="F768" s="190" t="s">
        <v>242</v>
      </c>
      <c r="H768" s="191">
        <v>4.04</v>
      </c>
      <c r="I768" s="192"/>
      <c r="L768" s="188"/>
      <c r="M768" s="193"/>
      <c r="N768" s="194"/>
      <c r="O768" s="194"/>
      <c r="P768" s="194"/>
      <c r="Q768" s="194"/>
      <c r="R768" s="194"/>
      <c r="S768" s="194"/>
      <c r="T768" s="195"/>
      <c r="AT768" s="189" t="s">
        <v>240</v>
      </c>
      <c r="AU768" s="189" t="s">
        <v>86</v>
      </c>
      <c r="AV768" s="14" t="s">
        <v>133</v>
      </c>
      <c r="AW768" s="14" t="s">
        <v>31</v>
      </c>
      <c r="AX768" s="14" t="s">
        <v>32</v>
      </c>
      <c r="AY768" s="189" t="s">
        <v>232</v>
      </c>
    </row>
    <row r="769" spans="1:65" s="2" customFormat="1" ht="16.5" customHeight="1">
      <c r="A769" s="33"/>
      <c r="B769" s="132"/>
      <c r="C769" s="166" t="s">
        <v>1095</v>
      </c>
      <c r="D769" s="166" t="s">
        <v>234</v>
      </c>
      <c r="E769" s="167" t="s">
        <v>1096</v>
      </c>
      <c r="F769" s="168" t="s">
        <v>1097</v>
      </c>
      <c r="G769" s="169" t="s">
        <v>946</v>
      </c>
      <c r="H769" s="170">
        <v>1</v>
      </c>
      <c r="I769" s="171"/>
      <c r="J769" s="172">
        <f>ROUND(I769*H769,2)</f>
        <v>0</v>
      </c>
      <c r="K769" s="168" t="s">
        <v>238</v>
      </c>
      <c r="L769" s="34"/>
      <c r="M769" s="173" t="s">
        <v>1</v>
      </c>
      <c r="N769" s="174" t="s">
        <v>42</v>
      </c>
      <c r="O769" s="59"/>
      <c r="P769" s="175">
        <f>O769*H769</f>
        <v>0</v>
      </c>
      <c r="Q769" s="175">
        <v>0</v>
      </c>
      <c r="R769" s="175">
        <f>Q769*H769</f>
        <v>0</v>
      </c>
      <c r="S769" s="175">
        <v>0</v>
      </c>
      <c r="T769" s="176">
        <f>S769*H769</f>
        <v>0</v>
      </c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R769" s="177" t="s">
        <v>133</v>
      </c>
      <c r="AT769" s="177" t="s">
        <v>234</v>
      </c>
      <c r="AU769" s="177" t="s">
        <v>86</v>
      </c>
      <c r="AY769" s="18" t="s">
        <v>232</v>
      </c>
      <c r="BE769" s="178">
        <f>IF(N769="základní",J769,0)</f>
        <v>0</v>
      </c>
      <c r="BF769" s="178">
        <f>IF(N769="snížená",J769,0)</f>
        <v>0</v>
      </c>
      <c r="BG769" s="178">
        <f>IF(N769="zákl. přenesená",J769,0)</f>
        <v>0</v>
      </c>
      <c r="BH769" s="178">
        <f>IF(N769="sníž. přenesená",J769,0)</f>
        <v>0</v>
      </c>
      <c r="BI769" s="178">
        <f>IF(N769="nulová",J769,0)</f>
        <v>0</v>
      </c>
      <c r="BJ769" s="18" t="s">
        <v>32</v>
      </c>
      <c r="BK769" s="178">
        <f>ROUND(I769*H769,2)</f>
        <v>0</v>
      </c>
      <c r="BL769" s="18" t="s">
        <v>133</v>
      </c>
      <c r="BM769" s="177" t="s">
        <v>1098</v>
      </c>
    </row>
    <row r="770" spans="1:65" s="2" customFormat="1" ht="16.5" customHeight="1">
      <c r="A770" s="33"/>
      <c r="B770" s="132"/>
      <c r="C770" s="211" t="s">
        <v>1099</v>
      </c>
      <c r="D770" s="211" t="s">
        <v>585</v>
      </c>
      <c r="E770" s="212" t="s">
        <v>1100</v>
      </c>
      <c r="F770" s="213" t="s">
        <v>1101</v>
      </c>
      <c r="G770" s="214" t="s">
        <v>946</v>
      </c>
      <c r="H770" s="215">
        <v>1.01</v>
      </c>
      <c r="I770" s="216"/>
      <c r="J770" s="217">
        <f>ROUND(I770*H770,2)</f>
        <v>0</v>
      </c>
      <c r="K770" s="213" t="s">
        <v>265</v>
      </c>
      <c r="L770" s="218"/>
      <c r="M770" s="219" t="s">
        <v>1</v>
      </c>
      <c r="N770" s="220" t="s">
        <v>42</v>
      </c>
      <c r="O770" s="59"/>
      <c r="P770" s="175">
        <f>O770*H770</f>
        <v>0</v>
      </c>
      <c r="Q770" s="175">
        <v>0.014</v>
      </c>
      <c r="R770" s="175">
        <f>Q770*H770</f>
        <v>0.01414</v>
      </c>
      <c r="S770" s="175">
        <v>0</v>
      </c>
      <c r="T770" s="176">
        <f>S770*H770</f>
        <v>0</v>
      </c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R770" s="177" t="s">
        <v>185</v>
      </c>
      <c r="AT770" s="177" t="s">
        <v>585</v>
      </c>
      <c r="AU770" s="177" t="s">
        <v>86</v>
      </c>
      <c r="AY770" s="18" t="s">
        <v>232</v>
      </c>
      <c r="BE770" s="178">
        <f>IF(N770="základní",J770,0)</f>
        <v>0</v>
      </c>
      <c r="BF770" s="178">
        <f>IF(N770="snížená",J770,0)</f>
        <v>0</v>
      </c>
      <c r="BG770" s="178">
        <f>IF(N770="zákl. přenesená",J770,0)</f>
        <v>0</v>
      </c>
      <c r="BH770" s="178">
        <f>IF(N770="sníž. přenesená",J770,0)</f>
        <v>0</v>
      </c>
      <c r="BI770" s="178">
        <f>IF(N770="nulová",J770,0)</f>
        <v>0</v>
      </c>
      <c r="BJ770" s="18" t="s">
        <v>32</v>
      </c>
      <c r="BK770" s="178">
        <f>ROUND(I770*H770,2)</f>
        <v>0</v>
      </c>
      <c r="BL770" s="18" t="s">
        <v>133</v>
      </c>
      <c r="BM770" s="177" t="s">
        <v>1102</v>
      </c>
    </row>
    <row r="771" spans="2:51" s="13" customFormat="1" ht="12">
      <c r="B771" s="179"/>
      <c r="D771" s="180" t="s">
        <v>240</v>
      </c>
      <c r="E771" s="181" t="s">
        <v>1</v>
      </c>
      <c r="F771" s="182" t="s">
        <v>1011</v>
      </c>
      <c r="H771" s="183">
        <v>1.01</v>
      </c>
      <c r="I771" s="184"/>
      <c r="L771" s="179"/>
      <c r="M771" s="185"/>
      <c r="N771" s="186"/>
      <c r="O771" s="186"/>
      <c r="P771" s="186"/>
      <c r="Q771" s="186"/>
      <c r="R771" s="186"/>
      <c r="S771" s="186"/>
      <c r="T771" s="187"/>
      <c r="AT771" s="181" t="s">
        <v>240</v>
      </c>
      <c r="AU771" s="181" t="s">
        <v>86</v>
      </c>
      <c r="AV771" s="13" t="s">
        <v>86</v>
      </c>
      <c r="AW771" s="13" t="s">
        <v>31</v>
      </c>
      <c r="AX771" s="13" t="s">
        <v>77</v>
      </c>
      <c r="AY771" s="181" t="s">
        <v>232</v>
      </c>
    </row>
    <row r="772" spans="2:51" s="14" customFormat="1" ht="12">
      <c r="B772" s="188"/>
      <c r="D772" s="180" t="s">
        <v>240</v>
      </c>
      <c r="E772" s="189" t="s">
        <v>1</v>
      </c>
      <c r="F772" s="190" t="s">
        <v>242</v>
      </c>
      <c r="H772" s="191">
        <v>1.01</v>
      </c>
      <c r="I772" s="192"/>
      <c r="L772" s="188"/>
      <c r="M772" s="193"/>
      <c r="N772" s="194"/>
      <c r="O772" s="194"/>
      <c r="P772" s="194"/>
      <c r="Q772" s="194"/>
      <c r="R772" s="194"/>
      <c r="S772" s="194"/>
      <c r="T772" s="195"/>
      <c r="AT772" s="189" t="s">
        <v>240</v>
      </c>
      <c r="AU772" s="189" t="s">
        <v>86</v>
      </c>
      <c r="AV772" s="14" t="s">
        <v>133</v>
      </c>
      <c r="AW772" s="14" t="s">
        <v>31</v>
      </c>
      <c r="AX772" s="14" t="s">
        <v>32</v>
      </c>
      <c r="AY772" s="189" t="s">
        <v>232</v>
      </c>
    </row>
    <row r="773" spans="1:65" s="2" customFormat="1" ht="16.5" customHeight="1">
      <c r="A773" s="33"/>
      <c r="B773" s="132"/>
      <c r="C773" s="211" t="s">
        <v>1103</v>
      </c>
      <c r="D773" s="211" t="s">
        <v>585</v>
      </c>
      <c r="E773" s="212" t="s">
        <v>1104</v>
      </c>
      <c r="F773" s="213" t="s">
        <v>1105</v>
      </c>
      <c r="G773" s="214" t="s">
        <v>946</v>
      </c>
      <c r="H773" s="215">
        <v>2.02</v>
      </c>
      <c r="I773" s="216"/>
      <c r="J773" s="217">
        <f>ROUND(I773*H773,2)</f>
        <v>0</v>
      </c>
      <c r="K773" s="213" t="s">
        <v>1</v>
      </c>
      <c r="L773" s="218"/>
      <c r="M773" s="219" t="s">
        <v>1</v>
      </c>
      <c r="N773" s="220" t="s">
        <v>42</v>
      </c>
      <c r="O773" s="59"/>
      <c r="P773" s="175">
        <f>O773*H773</f>
        <v>0</v>
      </c>
      <c r="Q773" s="175">
        <v>0.0005</v>
      </c>
      <c r="R773" s="175">
        <f>Q773*H773</f>
        <v>0.00101</v>
      </c>
      <c r="S773" s="175">
        <v>0</v>
      </c>
      <c r="T773" s="176">
        <f>S773*H773</f>
        <v>0</v>
      </c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R773" s="177" t="s">
        <v>185</v>
      </c>
      <c r="AT773" s="177" t="s">
        <v>585</v>
      </c>
      <c r="AU773" s="177" t="s">
        <v>86</v>
      </c>
      <c r="AY773" s="18" t="s">
        <v>232</v>
      </c>
      <c r="BE773" s="178">
        <f>IF(N773="základní",J773,0)</f>
        <v>0</v>
      </c>
      <c r="BF773" s="178">
        <f>IF(N773="snížená",J773,0)</f>
        <v>0</v>
      </c>
      <c r="BG773" s="178">
        <f>IF(N773="zákl. přenesená",J773,0)</f>
        <v>0</v>
      </c>
      <c r="BH773" s="178">
        <f>IF(N773="sníž. přenesená",J773,0)</f>
        <v>0</v>
      </c>
      <c r="BI773" s="178">
        <f>IF(N773="nulová",J773,0)</f>
        <v>0</v>
      </c>
      <c r="BJ773" s="18" t="s">
        <v>32</v>
      </c>
      <c r="BK773" s="178">
        <f>ROUND(I773*H773,2)</f>
        <v>0</v>
      </c>
      <c r="BL773" s="18" t="s">
        <v>133</v>
      </c>
      <c r="BM773" s="177" t="s">
        <v>1106</v>
      </c>
    </row>
    <row r="774" spans="2:51" s="15" customFormat="1" ht="12">
      <c r="B774" s="196"/>
      <c r="D774" s="180" t="s">
        <v>240</v>
      </c>
      <c r="E774" s="197" t="s">
        <v>1</v>
      </c>
      <c r="F774" s="198" t="s">
        <v>961</v>
      </c>
      <c r="H774" s="197" t="s">
        <v>1</v>
      </c>
      <c r="I774" s="199"/>
      <c r="L774" s="196"/>
      <c r="M774" s="200"/>
      <c r="N774" s="201"/>
      <c r="O774" s="201"/>
      <c r="P774" s="201"/>
      <c r="Q774" s="201"/>
      <c r="R774" s="201"/>
      <c r="S774" s="201"/>
      <c r="T774" s="202"/>
      <c r="AT774" s="197" t="s">
        <v>240</v>
      </c>
      <c r="AU774" s="197" t="s">
        <v>86</v>
      </c>
      <c r="AV774" s="15" t="s">
        <v>32</v>
      </c>
      <c r="AW774" s="15" t="s">
        <v>31</v>
      </c>
      <c r="AX774" s="15" t="s">
        <v>77</v>
      </c>
      <c r="AY774" s="197" t="s">
        <v>232</v>
      </c>
    </row>
    <row r="775" spans="2:51" s="13" customFormat="1" ht="12">
      <c r="B775" s="179"/>
      <c r="D775" s="180" t="s">
        <v>240</v>
      </c>
      <c r="E775" s="181" t="s">
        <v>1</v>
      </c>
      <c r="F775" s="182" t="s">
        <v>1014</v>
      </c>
      <c r="H775" s="183">
        <v>2.02</v>
      </c>
      <c r="I775" s="184"/>
      <c r="L775" s="179"/>
      <c r="M775" s="185"/>
      <c r="N775" s="186"/>
      <c r="O775" s="186"/>
      <c r="P775" s="186"/>
      <c r="Q775" s="186"/>
      <c r="R775" s="186"/>
      <c r="S775" s="186"/>
      <c r="T775" s="187"/>
      <c r="AT775" s="181" t="s">
        <v>240</v>
      </c>
      <c r="AU775" s="181" t="s">
        <v>86</v>
      </c>
      <c r="AV775" s="13" t="s">
        <v>86</v>
      </c>
      <c r="AW775" s="13" t="s">
        <v>31</v>
      </c>
      <c r="AX775" s="13" t="s">
        <v>77</v>
      </c>
      <c r="AY775" s="181" t="s">
        <v>232</v>
      </c>
    </row>
    <row r="776" spans="2:51" s="14" customFormat="1" ht="12">
      <c r="B776" s="188"/>
      <c r="D776" s="180" t="s">
        <v>240</v>
      </c>
      <c r="E776" s="189" t="s">
        <v>1</v>
      </c>
      <c r="F776" s="190" t="s">
        <v>242</v>
      </c>
      <c r="H776" s="191">
        <v>2.02</v>
      </c>
      <c r="I776" s="192"/>
      <c r="L776" s="188"/>
      <c r="M776" s="193"/>
      <c r="N776" s="194"/>
      <c r="O776" s="194"/>
      <c r="P776" s="194"/>
      <c r="Q776" s="194"/>
      <c r="R776" s="194"/>
      <c r="S776" s="194"/>
      <c r="T776" s="195"/>
      <c r="AT776" s="189" t="s">
        <v>240</v>
      </c>
      <c r="AU776" s="189" t="s">
        <v>86</v>
      </c>
      <c r="AV776" s="14" t="s">
        <v>133</v>
      </c>
      <c r="AW776" s="14" t="s">
        <v>31</v>
      </c>
      <c r="AX776" s="14" t="s">
        <v>32</v>
      </c>
      <c r="AY776" s="189" t="s">
        <v>232</v>
      </c>
    </row>
    <row r="777" spans="1:65" s="2" customFormat="1" ht="16.5" customHeight="1">
      <c r="A777" s="33"/>
      <c r="B777" s="132"/>
      <c r="C777" s="211" t="s">
        <v>1107</v>
      </c>
      <c r="D777" s="211" t="s">
        <v>585</v>
      </c>
      <c r="E777" s="212" t="s">
        <v>1108</v>
      </c>
      <c r="F777" s="213" t="s">
        <v>1109</v>
      </c>
      <c r="G777" s="214" t="s">
        <v>946</v>
      </c>
      <c r="H777" s="215">
        <v>2.02</v>
      </c>
      <c r="I777" s="216"/>
      <c r="J777" s="217">
        <f>ROUND(I777*H777,2)</f>
        <v>0</v>
      </c>
      <c r="K777" s="213" t="s">
        <v>1</v>
      </c>
      <c r="L777" s="218"/>
      <c r="M777" s="219" t="s">
        <v>1</v>
      </c>
      <c r="N777" s="220" t="s">
        <v>42</v>
      </c>
      <c r="O777" s="59"/>
      <c r="P777" s="175">
        <f>O777*H777</f>
        <v>0</v>
      </c>
      <c r="Q777" s="175">
        <v>0.0001</v>
      </c>
      <c r="R777" s="175">
        <f>Q777*H777</f>
        <v>0.000202</v>
      </c>
      <c r="S777" s="175">
        <v>0</v>
      </c>
      <c r="T777" s="176">
        <f>S777*H777</f>
        <v>0</v>
      </c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R777" s="177" t="s">
        <v>185</v>
      </c>
      <c r="AT777" s="177" t="s">
        <v>585</v>
      </c>
      <c r="AU777" s="177" t="s">
        <v>86</v>
      </c>
      <c r="AY777" s="18" t="s">
        <v>232</v>
      </c>
      <c r="BE777" s="178">
        <f>IF(N777="základní",J777,0)</f>
        <v>0</v>
      </c>
      <c r="BF777" s="178">
        <f>IF(N777="snížená",J777,0)</f>
        <v>0</v>
      </c>
      <c r="BG777" s="178">
        <f>IF(N777="zákl. přenesená",J777,0)</f>
        <v>0</v>
      </c>
      <c r="BH777" s="178">
        <f>IF(N777="sníž. přenesená",J777,0)</f>
        <v>0</v>
      </c>
      <c r="BI777" s="178">
        <f>IF(N777="nulová",J777,0)</f>
        <v>0</v>
      </c>
      <c r="BJ777" s="18" t="s">
        <v>32</v>
      </c>
      <c r="BK777" s="178">
        <f>ROUND(I777*H777,2)</f>
        <v>0</v>
      </c>
      <c r="BL777" s="18" t="s">
        <v>133</v>
      </c>
      <c r="BM777" s="177" t="s">
        <v>1110</v>
      </c>
    </row>
    <row r="778" spans="2:51" s="13" customFormat="1" ht="12">
      <c r="B778" s="179"/>
      <c r="D778" s="180" t="s">
        <v>240</v>
      </c>
      <c r="E778" s="181" t="s">
        <v>1</v>
      </c>
      <c r="F778" s="182" t="s">
        <v>1014</v>
      </c>
      <c r="H778" s="183">
        <v>2.02</v>
      </c>
      <c r="I778" s="184"/>
      <c r="L778" s="179"/>
      <c r="M778" s="185"/>
      <c r="N778" s="186"/>
      <c r="O778" s="186"/>
      <c r="P778" s="186"/>
      <c r="Q778" s="186"/>
      <c r="R778" s="186"/>
      <c r="S778" s="186"/>
      <c r="T778" s="187"/>
      <c r="AT778" s="181" t="s">
        <v>240</v>
      </c>
      <c r="AU778" s="181" t="s">
        <v>86</v>
      </c>
      <c r="AV778" s="13" t="s">
        <v>86</v>
      </c>
      <c r="AW778" s="13" t="s">
        <v>31</v>
      </c>
      <c r="AX778" s="13" t="s">
        <v>77</v>
      </c>
      <c r="AY778" s="181" t="s">
        <v>232</v>
      </c>
    </row>
    <row r="779" spans="2:51" s="14" customFormat="1" ht="12">
      <c r="B779" s="188"/>
      <c r="D779" s="180" t="s">
        <v>240</v>
      </c>
      <c r="E779" s="189" t="s">
        <v>1</v>
      </c>
      <c r="F779" s="190" t="s">
        <v>242</v>
      </c>
      <c r="H779" s="191">
        <v>2.02</v>
      </c>
      <c r="I779" s="192"/>
      <c r="L779" s="188"/>
      <c r="M779" s="193"/>
      <c r="N779" s="194"/>
      <c r="O779" s="194"/>
      <c r="P779" s="194"/>
      <c r="Q779" s="194"/>
      <c r="R779" s="194"/>
      <c r="S779" s="194"/>
      <c r="T779" s="195"/>
      <c r="AT779" s="189" t="s">
        <v>240</v>
      </c>
      <c r="AU779" s="189" t="s">
        <v>86</v>
      </c>
      <c r="AV779" s="14" t="s">
        <v>133</v>
      </c>
      <c r="AW779" s="14" t="s">
        <v>31</v>
      </c>
      <c r="AX779" s="14" t="s">
        <v>32</v>
      </c>
      <c r="AY779" s="189" t="s">
        <v>232</v>
      </c>
    </row>
    <row r="780" spans="1:65" s="2" customFormat="1" ht="16.5" customHeight="1">
      <c r="A780" s="33"/>
      <c r="B780" s="132"/>
      <c r="C780" s="166" t="s">
        <v>1111</v>
      </c>
      <c r="D780" s="166" t="s">
        <v>234</v>
      </c>
      <c r="E780" s="167" t="s">
        <v>1112</v>
      </c>
      <c r="F780" s="168" t="s">
        <v>1113</v>
      </c>
      <c r="G780" s="169" t="s">
        <v>946</v>
      </c>
      <c r="H780" s="170">
        <v>3</v>
      </c>
      <c r="I780" s="171"/>
      <c r="J780" s="172">
        <f>ROUND(I780*H780,2)</f>
        <v>0</v>
      </c>
      <c r="K780" s="168" t="s">
        <v>265</v>
      </c>
      <c r="L780" s="34"/>
      <c r="M780" s="173" t="s">
        <v>1</v>
      </c>
      <c r="N780" s="174" t="s">
        <v>42</v>
      </c>
      <c r="O780" s="59"/>
      <c r="P780" s="175">
        <f>O780*H780</f>
        <v>0</v>
      </c>
      <c r="Q780" s="175">
        <v>0.00296</v>
      </c>
      <c r="R780" s="175">
        <f>Q780*H780</f>
        <v>0.008879999999999999</v>
      </c>
      <c r="S780" s="175">
        <v>0</v>
      </c>
      <c r="T780" s="176">
        <f>S780*H780</f>
        <v>0</v>
      </c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R780" s="177" t="s">
        <v>133</v>
      </c>
      <c r="AT780" s="177" t="s">
        <v>234</v>
      </c>
      <c r="AU780" s="177" t="s">
        <v>86</v>
      </c>
      <c r="AY780" s="18" t="s">
        <v>232</v>
      </c>
      <c r="BE780" s="178">
        <f>IF(N780="základní",J780,0)</f>
        <v>0</v>
      </c>
      <c r="BF780" s="178">
        <f>IF(N780="snížená",J780,0)</f>
        <v>0</v>
      </c>
      <c r="BG780" s="178">
        <f>IF(N780="zákl. přenesená",J780,0)</f>
        <v>0</v>
      </c>
      <c r="BH780" s="178">
        <f>IF(N780="sníž. přenesená",J780,0)</f>
        <v>0</v>
      </c>
      <c r="BI780" s="178">
        <f>IF(N780="nulová",J780,0)</f>
        <v>0</v>
      </c>
      <c r="BJ780" s="18" t="s">
        <v>32</v>
      </c>
      <c r="BK780" s="178">
        <f>ROUND(I780*H780,2)</f>
        <v>0</v>
      </c>
      <c r="BL780" s="18" t="s">
        <v>133</v>
      </c>
      <c r="BM780" s="177" t="s">
        <v>1114</v>
      </c>
    </row>
    <row r="781" spans="1:65" s="2" customFormat="1" ht="16.5" customHeight="1">
      <c r="A781" s="33"/>
      <c r="B781" s="132"/>
      <c r="C781" s="211" t="s">
        <v>1115</v>
      </c>
      <c r="D781" s="211" t="s">
        <v>585</v>
      </c>
      <c r="E781" s="212" t="s">
        <v>1116</v>
      </c>
      <c r="F781" s="213" t="s">
        <v>1117</v>
      </c>
      <c r="G781" s="214" t="s">
        <v>946</v>
      </c>
      <c r="H781" s="215">
        <v>1.01</v>
      </c>
      <c r="I781" s="216"/>
      <c r="J781" s="217">
        <f>ROUND(I781*H781,2)</f>
        <v>0</v>
      </c>
      <c r="K781" s="213" t="s">
        <v>265</v>
      </c>
      <c r="L781" s="218"/>
      <c r="M781" s="219" t="s">
        <v>1</v>
      </c>
      <c r="N781" s="220" t="s">
        <v>42</v>
      </c>
      <c r="O781" s="59"/>
      <c r="P781" s="175">
        <f>O781*H781</f>
        <v>0</v>
      </c>
      <c r="Q781" s="175">
        <v>0.0156</v>
      </c>
      <c r="R781" s="175">
        <f>Q781*H781</f>
        <v>0.015756</v>
      </c>
      <c r="S781" s="175">
        <v>0</v>
      </c>
      <c r="T781" s="176">
        <f>S781*H781</f>
        <v>0</v>
      </c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R781" s="177" t="s">
        <v>185</v>
      </c>
      <c r="AT781" s="177" t="s">
        <v>585</v>
      </c>
      <c r="AU781" s="177" t="s">
        <v>86</v>
      </c>
      <c r="AY781" s="18" t="s">
        <v>232</v>
      </c>
      <c r="BE781" s="178">
        <f>IF(N781="základní",J781,0)</f>
        <v>0</v>
      </c>
      <c r="BF781" s="178">
        <f>IF(N781="snížená",J781,0)</f>
        <v>0</v>
      </c>
      <c r="BG781" s="178">
        <f>IF(N781="zákl. přenesená",J781,0)</f>
        <v>0</v>
      </c>
      <c r="BH781" s="178">
        <f>IF(N781="sníž. přenesená",J781,0)</f>
        <v>0</v>
      </c>
      <c r="BI781" s="178">
        <f>IF(N781="nulová",J781,0)</f>
        <v>0</v>
      </c>
      <c r="BJ781" s="18" t="s">
        <v>32</v>
      </c>
      <c r="BK781" s="178">
        <f>ROUND(I781*H781,2)</f>
        <v>0</v>
      </c>
      <c r="BL781" s="18" t="s">
        <v>133</v>
      </c>
      <c r="BM781" s="177" t="s">
        <v>1118</v>
      </c>
    </row>
    <row r="782" spans="2:51" s="13" customFormat="1" ht="12">
      <c r="B782" s="179"/>
      <c r="D782" s="180" t="s">
        <v>240</v>
      </c>
      <c r="E782" s="181" t="s">
        <v>1</v>
      </c>
      <c r="F782" s="182" t="s">
        <v>1011</v>
      </c>
      <c r="H782" s="183">
        <v>1.01</v>
      </c>
      <c r="I782" s="184"/>
      <c r="L782" s="179"/>
      <c r="M782" s="185"/>
      <c r="N782" s="186"/>
      <c r="O782" s="186"/>
      <c r="P782" s="186"/>
      <c r="Q782" s="186"/>
      <c r="R782" s="186"/>
      <c r="S782" s="186"/>
      <c r="T782" s="187"/>
      <c r="AT782" s="181" t="s">
        <v>240</v>
      </c>
      <c r="AU782" s="181" t="s">
        <v>86</v>
      </c>
      <c r="AV782" s="13" t="s">
        <v>86</v>
      </c>
      <c r="AW782" s="13" t="s">
        <v>31</v>
      </c>
      <c r="AX782" s="13" t="s">
        <v>77</v>
      </c>
      <c r="AY782" s="181" t="s">
        <v>232</v>
      </c>
    </row>
    <row r="783" spans="2:51" s="14" customFormat="1" ht="12">
      <c r="B783" s="188"/>
      <c r="D783" s="180" t="s">
        <v>240</v>
      </c>
      <c r="E783" s="189" t="s">
        <v>1</v>
      </c>
      <c r="F783" s="190" t="s">
        <v>242</v>
      </c>
      <c r="H783" s="191">
        <v>1.01</v>
      </c>
      <c r="I783" s="192"/>
      <c r="L783" s="188"/>
      <c r="M783" s="193"/>
      <c r="N783" s="194"/>
      <c r="O783" s="194"/>
      <c r="P783" s="194"/>
      <c r="Q783" s="194"/>
      <c r="R783" s="194"/>
      <c r="S783" s="194"/>
      <c r="T783" s="195"/>
      <c r="AT783" s="189" t="s">
        <v>240</v>
      </c>
      <c r="AU783" s="189" t="s">
        <v>86</v>
      </c>
      <c r="AV783" s="14" t="s">
        <v>133</v>
      </c>
      <c r="AW783" s="14" t="s">
        <v>31</v>
      </c>
      <c r="AX783" s="14" t="s">
        <v>32</v>
      </c>
      <c r="AY783" s="189" t="s">
        <v>232</v>
      </c>
    </row>
    <row r="784" spans="1:65" s="2" customFormat="1" ht="16.5" customHeight="1">
      <c r="A784" s="33"/>
      <c r="B784" s="132"/>
      <c r="C784" s="211" t="s">
        <v>1119</v>
      </c>
      <c r="D784" s="211" t="s">
        <v>585</v>
      </c>
      <c r="E784" s="212" t="s">
        <v>1120</v>
      </c>
      <c r="F784" s="213" t="s">
        <v>1121</v>
      </c>
      <c r="G784" s="214" t="s">
        <v>946</v>
      </c>
      <c r="H784" s="215">
        <v>2.02</v>
      </c>
      <c r="I784" s="216"/>
      <c r="J784" s="217">
        <f>ROUND(I784*H784,2)</f>
        <v>0</v>
      </c>
      <c r="K784" s="213" t="s">
        <v>265</v>
      </c>
      <c r="L784" s="218"/>
      <c r="M784" s="219" t="s">
        <v>1</v>
      </c>
      <c r="N784" s="220" t="s">
        <v>42</v>
      </c>
      <c r="O784" s="59"/>
      <c r="P784" s="175">
        <f>O784*H784</f>
        <v>0</v>
      </c>
      <c r="Q784" s="175">
        <v>0.016</v>
      </c>
      <c r="R784" s="175">
        <f>Q784*H784</f>
        <v>0.03232</v>
      </c>
      <c r="S784" s="175">
        <v>0</v>
      </c>
      <c r="T784" s="176">
        <f>S784*H784</f>
        <v>0</v>
      </c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R784" s="177" t="s">
        <v>185</v>
      </c>
      <c r="AT784" s="177" t="s">
        <v>585</v>
      </c>
      <c r="AU784" s="177" t="s">
        <v>86</v>
      </c>
      <c r="AY784" s="18" t="s">
        <v>232</v>
      </c>
      <c r="BE784" s="178">
        <f>IF(N784="základní",J784,0)</f>
        <v>0</v>
      </c>
      <c r="BF784" s="178">
        <f>IF(N784="snížená",J784,0)</f>
        <v>0</v>
      </c>
      <c r="BG784" s="178">
        <f>IF(N784="zákl. přenesená",J784,0)</f>
        <v>0</v>
      </c>
      <c r="BH784" s="178">
        <f>IF(N784="sníž. přenesená",J784,0)</f>
        <v>0</v>
      </c>
      <c r="BI784" s="178">
        <f>IF(N784="nulová",J784,0)</f>
        <v>0</v>
      </c>
      <c r="BJ784" s="18" t="s">
        <v>32</v>
      </c>
      <c r="BK784" s="178">
        <f>ROUND(I784*H784,2)</f>
        <v>0</v>
      </c>
      <c r="BL784" s="18" t="s">
        <v>133</v>
      </c>
      <c r="BM784" s="177" t="s">
        <v>1122</v>
      </c>
    </row>
    <row r="785" spans="2:51" s="13" customFormat="1" ht="12">
      <c r="B785" s="179"/>
      <c r="D785" s="180" t="s">
        <v>240</v>
      </c>
      <c r="E785" s="181" t="s">
        <v>1</v>
      </c>
      <c r="F785" s="182" t="s">
        <v>1014</v>
      </c>
      <c r="H785" s="183">
        <v>2.02</v>
      </c>
      <c r="I785" s="184"/>
      <c r="L785" s="179"/>
      <c r="M785" s="185"/>
      <c r="N785" s="186"/>
      <c r="O785" s="186"/>
      <c r="P785" s="186"/>
      <c r="Q785" s="186"/>
      <c r="R785" s="186"/>
      <c r="S785" s="186"/>
      <c r="T785" s="187"/>
      <c r="AT785" s="181" t="s">
        <v>240</v>
      </c>
      <c r="AU785" s="181" t="s">
        <v>86</v>
      </c>
      <c r="AV785" s="13" t="s">
        <v>86</v>
      </c>
      <c r="AW785" s="13" t="s">
        <v>31</v>
      </c>
      <c r="AX785" s="13" t="s">
        <v>77</v>
      </c>
      <c r="AY785" s="181" t="s">
        <v>232</v>
      </c>
    </row>
    <row r="786" spans="2:51" s="14" customFormat="1" ht="12">
      <c r="B786" s="188"/>
      <c r="D786" s="180" t="s">
        <v>240</v>
      </c>
      <c r="E786" s="189" t="s">
        <v>1</v>
      </c>
      <c r="F786" s="190" t="s">
        <v>242</v>
      </c>
      <c r="H786" s="191">
        <v>2.02</v>
      </c>
      <c r="I786" s="192"/>
      <c r="L786" s="188"/>
      <c r="M786" s="193"/>
      <c r="N786" s="194"/>
      <c r="O786" s="194"/>
      <c r="P786" s="194"/>
      <c r="Q786" s="194"/>
      <c r="R786" s="194"/>
      <c r="S786" s="194"/>
      <c r="T786" s="195"/>
      <c r="AT786" s="189" t="s">
        <v>240</v>
      </c>
      <c r="AU786" s="189" t="s">
        <v>86</v>
      </c>
      <c r="AV786" s="14" t="s">
        <v>133</v>
      </c>
      <c r="AW786" s="14" t="s">
        <v>31</v>
      </c>
      <c r="AX786" s="14" t="s">
        <v>32</v>
      </c>
      <c r="AY786" s="189" t="s">
        <v>232</v>
      </c>
    </row>
    <row r="787" spans="1:65" s="2" customFormat="1" ht="16.5" customHeight="1">
      <c r="A787" s="33"/>
      <c r="B787" s="132"/>
      <c r="C787" s="211" t="s">
        <v>1123</v>
      </c>
      <c r="D787" s="211" t="s">
        <v>585</v>
      </c>
      <c r="E787" s="212" t="s">
        <v>1104</v>
      </c>
      <c r="F787" s="213" t="s">
        <v>1105</v>
      </c>
      <c r="G787" s="214" t="s">
        <v>946</v>
      </c>
      <c r="H787" s="215">
        <v>2.02</v>
      </c>
      <c r="I787" s="216"/>
      <c r="J787" s="217">
        <f>ROUND(I787*H787,2)</f>
        <v>0</v>
      </c>
      <c r="K787" s="213" t="s">
        <v>1</v>
      </c>
      <c r="L787" s="218"/>
      <c r="M787" s="219" t="s">
        <v>1</v>
      </c>
      <c r="N787" s="220" t="s">
        <v>42</v>
      </c>
      <c r="O787" s="59"/>
      <c r="P787" s="175">
        <f>O787*H787</f>
        <v>0</v>
      </c>
      <c r="Q787" s="175">
        <v>0.0005</v>
      </c>
      <c r="R787" s="175">
        <f>Q787*H787</f>
        <v>0.00101</v>
      </c>
      <c r="S787" s="175">
        <v>0</v>
      </c>
      <c r="T787" s="176">
        <f>S787*H787</f>
        <v>0</v>
      </c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R787" s="177" t="s">
        <v>185</v>
      </c>
      <c r="AT787" s="177" t="s">
        <v>585</v>
      </c>
      <c r="AU787" s="177" t="s">
        <v>86</v>
      </c>
      <c r="AY787" s="18" t="s">
        <v>232</v>
      </c>
      <c r="BE787" s="178">
        <f>IF(N787="základní",J787,0)</f>
        <v>0</v>
      </c>
      <c r="BF787" s="178">
        <f>IF(N787="snížená",J787,0)</f>
        <v>0</v>
      </c>
      <c r="BG787" s="178">
        <f>IF(N787="zákl. přenesená",J787,0)</f>
        <v>0</v>
      </c>
      <c r="BH787" s="178">
        <f>IF(N787="sníž. přenesená",J787,0)</f>
        <v>0</v>
      </c>
      <c r="BI787" s="178">
        <f>IF(N787="nulová",J787,0)</f>
        <v>0</v>
      </c>
      <c r="BJ787" s="18" t="s">
        <v>32</v>
      </c>
      <c r="BK787" s="178">
        <f>ROUND(I787*H787,2)</f>
        <v>0</v>
      </c>
      <c r="BL787" s="18" t="s">
        <v>133</v>
      </c>
      <c r="BM787" s="177" t="s">
        <v>1124</v>
      </c>
    </row>
    <row r="788" spans="2:51" s="13" customFormat="1" ht="12">
      <c r="B788" s="179"/>
      <c r="D788" s="180" t="s">
        <v>240</v>
      </c>
      <c r="E788" s="181" t="s">
        <v>1</v>
      </c>
      <c r="F788" s="182" t="s">
        <v>1014</v>
      </c>
      <c r="H788" s="183">
        <v>2.02</v>
      </c>
      <c r="I788" s="184"/>
      <c r="L788" s="179"/>
      <c r="M788" s="185"/>
      <c r="N788" s="186"/>
      <c r="O788" s="186"/>
      <c r="P788" s="186"/>
      <c r="Q788" s="186"/>
      <c r="R788" s="186"/>
      <c r="S788" s="186"/>
      <c r="T788" s="187"/>
      <c r="AT788" s="181" t="s">
        <v>240</v>
      </c>
      <c r="AU788" s="181" t="s">
        <v>86</v>
      </c>
      <c r="AV788" s="13" t="s">
        <v>86</v>
      </c>
      <c r="AW788" s="13" t="s">
        <v>31</v>
      </c>
      <c r="AX788" s="13" t="s">
        <v>77</v>
      </c>
      <c r="AY788" s="181" t="s">
        <v>232</v>
      </c>
    </row>
    <row r="789" spans="2:51" s="14" customFormat="1" ht="12">
      <c r="B789" s="188"/>
      <c r="D789" s="180" t="s">
        <v>240</v>
      </c>
      <c r="E789" s="189" t="s">
        <v>1</v>
      </c>
      <c r="F789" s="190" t="s">
        <v>242</v>
      </c>
      <c r="H789" s="191">
        <v>2.02</v>
      </c>
      <c r="I789" s="192"/>
      <c r="L789" s="188"/>
      <c r="M789" s="193"/>
      <c r="N789" s="194"/>
      <c r="O789" s="194"/>
      <c r="P789" s="194"/>
      <c r="Q789" s="194"/>
      <c r="R789" s="194"/>
      <c r="S789" s="194"/>
      <c r="T789" s="195"/>
      <c r="AT789" s="189" t="s">
        <v>240</v>
      </c>
      <c r="AU789" s="189" t="s">
        <v>86</v>
      </c>
      <c r="AV789" s="14" t="s">
        <v>133</v>
      </c>
      <c r="AW789" s="14" t="s">
        <v>31</v>
      </c>
      <c r="AX789" s="14" t="s">
        <v>32</v>
      </c>
      <c r="AY789" s="189" t="s">
        <v>232</v>
      </c>
    </row>
    <row r="790" spans="1:65" s="2" customFormat="1" ht="16.5" customHeight="1">
      <c r="A790" s="33"/>
      <c r="B790" s="132"/>
      <c r="C790" s="211" t="s">
        <v>1125</v>
      </c>
      <c r="D790" s="211" t="s">
        <v>585</v>
      </c>
      <c r="E790" s="212" t="s">
        <v>1108</v>
      </c>
      <c r="F790" s="213" t="s">
        <v>1109</v>
      </c>
      <c r="G790" s="214" t="s">
        <v>946</v>
      </c>
      <c r="H790" s="215">
        <v>2.02</v>
      </c>
      <c r="I790" s="216"/>
      <c r="J790" s="217">
        <f>ROUND(I790*H790,2)</f>
        <v>0</v>
      </c>
      <c r="K790" s="213" t="s">
        <v>1</v>
      </c>
      <c r="L790" s="218"/>
      <c r="M790" s="219" t="s">
        <v>1</v>
      </c>
      <c r="N790" s="220" t="s">
        <v>42</v>
      </c>
      <c r="O790" s="59"/>
      <c r="P790" s="175">
        <f>O790*H790</f>
        <v>0</v>
      </c>
      <c r="Q790" s="175">
        <v>0.0001</v>
      </c>
      <c r="R790" s="175">
        <f>Q790*H790</f>
        <v>0.000202</v>
      </c>
      <c r="S790" s="175">
        <v>0</v>
      </c>
      <c r="T790" s="176">
        <f>S790*H790</f>
        <v>0</v>
      </c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R790" s="177" t="s">
        <v>185</v>
      </c>
      <c r="AT790" s="177" t="s">
        <v>585</v>
      </c>
      <c r="AU790" s="177" t="s">
        <v>86</v>
      </c>
      <c r="AY790" s="18" t="s">
        <v>232</v>
      </c>
      <c r="BE790" s="178">
        <f>IF(N790="základní",J790,0)</f>
        <v>0</v>
      </c>
      <c r="BF790" s="178">
        <f>IF(N790="snížená",J790,0)</f>
        <v>0</v>
      </c>
      <c r="BG790" s="178">
        <f>IF(N790="zákl. přenesená",J790,0)</f>
        <v>0</v>
      </c>
      <c r="BH790" s="178">
        <f>IF(N790="sníž. přenesená",J790,0)</f>
        <v>0</v>
      </c>
      <c r="BI790" s="178">
        <f>IF(N790="nulová",J790,0)</f>
        <v>0</v>
      </c>
      <c r="BJ790" s="18" t="s">
        <v>32</v>
      </c>
      <c r="BK790" s="178">
        <f>ROUND(I790*H790,2)</f>
        <v>0</v>
      </c>
      <c r="BL790" s="18" t="s">
        <v>133</v>
      </c>
      <c r="BM790" s="177" t="s">
        <v>1126</v>
      </c>
    </row>
    <row r="791" spans="2:51" s="13" customFormat="1" ht="12">
      <c r="B791" s="179"/>
      <c r="D791" s="180" t="s">
        <v>240</v>
      </c>
      <c r="E791" s="181" t="s">
        <v>1</v>
      </c>
      <c r="F791" s="182" t="s">
        <v>1014</v>
      </c>
      <c r="H791" s="183">
        <v>2.02</v>
      </c>
      <c r="I791" s="184"/>
      <c r="L791" s="179"/>
      <c r="M791" s="185"/>
      <c r="N791" s="186"/>
      <c r="O791" s="186"/>
      <c r="P791" s="186"/>
      <c r="Q791" s="186"/>
      <c r="R791" s="186"/>
      <c r="S791" s="186"/>
      <c r="T791" s="187"/>
      <c r="AT791" s="181" t="s">
        <v>240</v>
      </c>
      <c r="AU791" s="181" t="s">
        <v>86</v>
      </c>
      <c r="AV791" s="13" t="s">
        <v>86</v>
      </c>
      <c r="AW791" s="13" t="s">
        <v>31</v>
      </c>
      <c r="AX791" s="13" t="s">
        <v>77</v>
      </c>
      <c r="AY791" s="181" t="s">
        <v>232</v>
      </c>
    </row>
    <row r="792" spans="2:51" s="14" customFormat="1" ht="12">
      <c r="B792" s="188"/>
      <c r="D792" s="180" t="s">
        <v>240</v>
      </c>
      <c r="E792" s="189" t="s">
        <v>1</v>
      </c>
      <c r="F792" s="190" t="s">
        <v>242</v>
      </c>
      <c r="H792" s="191">
        <v>2.02</v>
      </c>
      <c r="I792" s="192"/>
      <c r="L792" s="188"/>
      <c r="M792" s="193"/>
      <c r="N792" s="194"/>
      <c r="O792" s="194"/>
      <c r="P792" s="194"/>
      <c r="Q792" s="194"/>
      <c r="R792" s="194"/>
      <c r="S792" s="194"/>
      <c r="T792" s="195"/>
      <c r="AT792" s="189" t="s">
        <v>240</v>
      </c>
      <c r="AU792" s="189" t="s">
        <v>86</v>
      </c>
      <c r="AV792" s="14" t="s">
        <v>133</v>
      </c>
      <c r="AW792" s="14" t="s">
        <v>31</v>
      </c>
      <c r="AX792" s="14" t="s">
        <v>32</v>
      </c>
      <c r="AY792" s="189" t="s">
        <v>232</v>
      </c>
    </row>
    <row r="793" spans="1:65" s="2" customFormat="1" ht="16.5" customHeight="1">
      <c r="A793" s="33"/>
      <c r="B793" s="132"/>
      <c r="C793" s="166" t="s">
        <v>1127</v>
      </c>
      <c r="D793" s="166" t="s">
        <v>234</v>
      </c>
      <c r="E793" s="167" t="s">
        <v>1128</v>
      </c>
      <c r="F793" s="168" t="s">
        <v>1129</v>
      </c>
      <c r="G793" s="169" t="s">
        <v>946</v>
      </c>
      <c r="H793" s="170">
        <v>2</v>
      </c>
      <c r="I793" s="171"/>
      <c r="J793" s="172">
        <f>ROUND(I793*H793,2)</f>
        <v>0</v>
      </c>
      <c r="K793" s="168" t="s">
        <v>265</v>
      </c>
      <c r="L793" s="34"/>
      <c r="M793" s="173" t="s">
        <v>1</v>
      </c>
      <c r="N793" s="174" t="s">
        <v>42</v>
      </c>
      <c r="O793" s="59"/>
      <c r="P793" s="175">
        <f>O793*H793</f>
        <v>0</v>
      </c>
      <c r="Q793" s="175">
        <v>0.0038</v>
      </c>
      <c r="R793" s="175">
        <f>Q793*H793</f>
        <v>0.0076</v>
      </c>
      <c r="S793" s="175">
        <v>0</v>
      </c>
      <c r="T793" s="176">
        <f>S793*H793</f>
        <v>0</v>
      </c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R793" s="177" t="s">
        <v>133</v>
      </c>
      <c r="AT793" s="177" t="s">
        <v>234</v>
      </c>
      <c r="AU793" s="177" t="s">
        <v>86</v>
      </c>
      <c r="AY793" s="18" t="s">
        <v>232</v>
      </c>
      <c r="BE793" s="178">
        <f>IF(N793="základní",J793,0)</f>
        <v>0</v>
      </c>
      <c r="BF793" s="178">
        <f>IF(N793="snížená",J793,0)</f>
        <v>0</v>
      </c>
      <c r="BG793" s="178">
        <f>IF(N793="zákl. přenesená",J793,0)</f>
        <v>0</v>
      </c>
      <c r="BH793" s="178">
        <f>IF(N793="sníž. přenesená",J793,0)</f>
        <v>0</v>
      </c>
      <c r="BI793" s="178">
        <f>IF(N793="nulová",J793,0)</f>
        <v>0</v>
      </c>
      <c r="BJ793" s="18" t="s">
        <v>32</v>
      </c>
      <c r="BK793" s="178">
        <f>ROUND(I793*H793,2)</f>
        <v>0</v>
      </c>
      <c r="BL793" s="18" t="s">
        <v>133</v>
      </c>
      <c r="BM793" s="177" t="s">
        <v>1130</v>
      </c>
    </row>
    <row r="794" spans="1:65" s="2" customFormat="1" ht="16.5" customHeight="1">
      <c r="A794" s="33"/>
      <c r="B794" s="132"/>
      <c r="C794" s="211" t="s">
        <v>1131</v>
      </c>
      <c r="D794" s="211" t="s">
        <v>585</v>
      </c>
      <c r="E794" s="212" t="s">
        <v>1132</v>
      </c>
      <c r="F794" s="213" t="s">
        <v>1133</v>
      </c>
      <c r="G794" s="214" t="s">
        <v>946</v>
      </c>
      <c r="H794" s="215">
        <v>2</v>
      </c>
      <c r="I794" s="216"/>
      <c r="J794" s="217">
        <f>ROUND(I794*H794,2)</f>
        <v>0</v>
      </c>
      <c r="K794" s="213" t="s">
        <v>265</v>
      </c>
      <c r="L794" s="218"/>
      <c r="M794" s="219" t="s">
        <v>1</v>
      </c>
      <c r="N794" s="220" t="s">
        <v>42</v>
      </c>
      <c r="O794" s="59"/>
      <c r="P794" s="175">
        <f>O794*H794</f>
        <v>0</v>
      </c>
      <c r="Q794" s="175">
        <v>0.0276</v>
      </c>
      <c r="R794" s="175">
        <f>Q794*H794</f>
        <v>0.0552</v>
      </c>
      <c r="S794" s="175">
        <v>0</v>
      </c>
      <c r="T794" s="176">
        <f>S794*H794</f>
        <v>0</v>
      </c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R794" s="177" t="s">
        <v>185</v>
      </c>
      <c r="AT794" s="177" t="s">
        <v>585</v>
      </c>
      <c r="AU794" s="177" t="s">
        <v>86</v>
      </c>
      <c r="AY794" s="18" t="s">
        <v>232</v>
      </c>
      <c r="BE794" s="178">
        <f>IF(N794="základní",J794,0)</f>
        <v>0</v>
      </c>
      <c r="BF794" s="178">
        <f>IF(N794="snížená",J794,0)</f>
        <v>0</v>
      </c>
      <c r="BG794" s="178">
        <f>IF(N794="zákl. přenesená",J794,0)</f>
        <v>0</v>
      </c>
      <c r="BH794" s="178">
        <f>IF(N794="sníž. přenesená",J794,0)</f>
        <v>0</v>
      </c>
      <c r="BI794" s="178">
        <f>IF(N794="nulová",J794,0)</f>
        <v>0</v>
      </c>
      <c r="BJ794" s="18" t="s">
        <v>32</v>
      </c>
      <c r="BK794" s="178">
        <f>ROUND(I794*H794,2)</f>
        <v>0</v>
      </c>
      <c r="BL794" s="18" t="s">
        <v>133</v>
      </c>
      <c r="BM794" s="177" t="s">
        <v>1134</v>
      </c>
    </row>
    <row r="795" spans="1:65" s="2" customFormat="1" ht="16.5" customHeight="1">
      <c r="A795" s="33"/>
      <c r="B795" s="132"/>
      <c r="C795" s="166" t="s">
        <v>1135</v>
      </c>
      <c r="D795" s="166" t="s">
        <v>234</v>
      </c>
      <c r="E795" s="167" t="s">
        <v>1136</v>
      </c>
      <c r="F795" s="168" t="s">
        <v>1137</v>
      </c>
      <c r="G795" s="169" t="s">
        <v>237</v>
      </c>
      <c r="H795" s="170">
        <v>88.9</v>
      </c>
      <c r="I795" s="171"/>
      <c r="J795" s="172">
        <f>ROUND(I795*H795,2)</f>
        <v>0</v>
      </c>
      <c r="K795" s="168" t="s">
        <v>238</v>
      </c>
      <c r="L795" s="34"/>
      <c r="M795" s="173" t="s">
        <v>1</v>
      </c>
      <c r="N795" s="174" t="s">
        <v>42</v>
      </c>
      <c r="O795" s="59"/>
      <c r="P795" s="175">
        <f>O795*H795</f>
        <v>0</v>
      </c>
      <c r="Q795" s="175">
        <v>0</v>
      </c>
      <c r="R795" s="175">
        <f>Q795*H795</f>
        <v>0</v>
      </c>
      <c r="S795" s="175">
        <v>0</v>
      </c>
      <c r="T795" s="176">
        <f>S795*H795</f>
        <v>0</v>
      </c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R795" s="177" t="s">
        <v>133</v>
      </c>
      <c r="AT795" s="177" t="s">
        <v>234</v>
      </c>
      <c r="AU795" s="177" t="s">
        <v>86</v>
      </c>
      <c r="AY795" s="18" t="s">
        <v>232</v>
      </c>
      <c r="BE795" s="178">
        <f>IF(N795="základní",J795,0)</f>
        <v>0</v>
      </c>
      <c r="BF795" s="178">
        <f>IF(N795="snížená",J795,0)</f>
        <v>0</v>
      </c>
      <c r="BG795" s="178">
        <f>IF(N795="zákl. přenesená",J795,0)</f>
        <v>0</v>
      </c>
      <c r="BH795" s="178">
        <f>IF(N795="sníž. přenesená",J795,0)</f>
        <v>0</v>
      </c>
      <c r="BI795" s="178">
        <f>IF(N795="nulová",J795,0)</f>
        <v>0</v>
      </c>
      <c r="BJ795" s="18" t="s">
        <v>32</v>
      </c>
      <c r="BK795" s="178">
        <f>ROUND(I795*H795,2)</f>
        <v>0</v>
      </c>
      <c r="BL795" s="18" t="s">
        <v>133</v>
      </c>
      <c r="BM795" s="177" t="s">
        <v>1138</v>
      </c>
    </row>
    <row r="796" spans="2:51" s="13" customFormat="1" ht="12">
      <c r="B796" s="179"/>
      <c r="D796" s="180" t="s">
        <v>240</v>
      </c>
      <c r="E796" s="181" t="s">
        <v>1</v>
      </c>
      <c r="F796" s="182" t="s">
        <v>1139</v>
      </c>
      <c r="H796" s="183">
        <v>88.9</v>
      </c>
      <c r="I796" s="184"/>
      <c r="L796" s="179"/>
      <c r="M796" s="185"/>
      <c r="N796" s="186"/>
      <c r="O796" s="186"/>
      <c r="P796" s="186"/>
      <c r="Q796" s="186"/>
      <c r="R796" s="186"/>
      <c r="S796" s="186"/>
      <c r="T796" s="187"/>
      <c r="AT796" s="181" t="s">
        <v>240</v>
      </c>
      <c r="AU796" s="181" t="s">
        <v>86</v>
      </c>
      <c r="AV796" s="13" t="s">
        <v>86</v>
      </c>
      <c r="AW796" s="13" t="s">
        <v>31</v>
      </c>
      <c r="AX796" s="13" t="s">
        <v>77</v>
      </c>
      <c r="AY796" s="181" t="s">
        <v>232</v>
      </c>
    </row>
    <row r="797" spans="2:51" s="14" customFormat="1" ht="12">
      <c r="B797" s="188"/>
      <c r="D797" s="180" t="s">
        <v>240</v>
      </c>
      <c r="E797" s="189" t="s">
        <v>136</v>
      </c>
      <c r="F797" s="190" t="s">
        <v>242</v>
      </c>
      <c r="H797" s="191">
        <v>88.9</v>
      </c>
      <c r="I797" s="192"/>
      <c r="L797" s="188"/>
      <c r="M797" s="193"/>
      <c r="N797" s="194"/>
      <c r="O797" s="194"/>
      <c r="P797" s="194"/>
      <c r="Q797" s="194"/>
      <c r="R797" s="194"/>
      <c r="S797" s="194"/>
      <c r="T797" s="195"/>
      <c r="AT797" s="189" t="s">
        <v>240</v>
      </c>
      <c r="AU797" s="189" t="s">
        <v>86</v>
      </c>
      <c r="AV797" s="14" t="s">
        <v>133</v>
      </c>
      <c r="AW797" s="14" t="s">
        <v>31</v>
      </c>
      <c r="AX797" s="14" t="s">
        <v>32</v>
      </c>
      <c r="AY797" s="189" t="s">
        <v>232</v>
      </c>
    </row>
    <row r="798" spans="1:65" s="2" customFormat="1" ht="16.5" customHeight="1">
      <c r="A798" s="33"/>
      <c r="B798" s="132"/>
      <c r="C798" s="211" t="s">
        <v>1140</v>
      </c>
      <c r="D798" s="211" t="s">
        <v>585</v>
      </c>
      <c r="E798" s="212" t="s">
        <v>1141</v>
      </c>
      <c r="F798" s="213" t="s">
        <v>1142</v>
      </c>
      <c r="G798" s="214" t="s">
        <v>237</v>
      </c>
      <c r="H798" s="215">
        <v>90.234</v>
      </c>
      <c r="I798" s="216"/>
      <c r="J798" s="217">
        <f>ROUND(I798*H798,2)</f>
        <v>0</v>
      </c>
      <c r="K798" s="213" t="s">
        <v>238</v>
      </c>
      <c r="L798" s="218"/>
      <c r="M798" s="219" t="s">
        <v>1</v>
      </c>
      <c r="N798" s="220" t="s">
        <v>42</v>
      </c>
      <c r="O798" s="59"/>
      <c r="P798" s="175">
        <f>O798*H798</f>
        <v>0</v>
      </c>
      <c r="Q798" s="175">
        <v>0.00211</v>
      </c>
      <c r="R798" s="175">
        <f>Q798*H798</f>
        <v>0.19039373999999998</v>
      </c>
      <c r="S798" s="175">
        <v>0</v>
      </c>
      <c r="T798" s="176">
        <f>S798*H798</f>
        <v>0</v>
      </c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R798" s="177" t="s">
        <v>185</v>
      </c>
      <c r="AT798" s="177" t="s">
        <v>585</v>
      </c>
      <c r="AU798" s="177" t="s">
        <v>86</v>
      </c>
      <c r="AY798" s="18" t="s">
        <v>232</v>
      </c>
      <c r="BE798" s="178">
        <f>IF(N798="základní",J798,0)</f>
        <v>0</v>
      </c>
      <c r="BF798" s="178">
        <f>IF(N798="snížená",J798,0)</f>
        <v>0</v>
      </c>
      <c r="BG798" s="178">
        <f>IF(N798="zákl. přenesená",J798,0)</f>
        <v>0</v>
      </c>
      <c r="BH798" s="178">
        <f>IF(N798="sníž. přenesená",J798,0)</f>
        <v>0</v>
      </c>
      <c r="BI798" s="178">
        <f>IF(N798="nulová",J798,0)</f>
        <v>0</v>
      </c>
      <c r="BJ798" s="18" t="s">
        <v>32</v>
      </c>
      <c r="BK798" s="178">
        <f>ROUND(I798*H798,2)</f>
        <v>0</v>
      </c>
      <c r="BL798" s="18" t="s">
        <v>133</v>
      </c>
      <c r="BM798" s="177" t="s">
        <v>1143</v>
      </c>
    </row>
    <row r="799" spans="2:51" s="13" customFormat="1" ht="12">
      <c r="B799" s="179"/>
      <c r="D799" s="180" t="s">
        <v>240</v>
      </c>
      <c r="F799" s="182" t="s">
        <v>1144</v>
      </c>
      <c r="H799" s="183">
        <v>90.234</v>
      </c>
      <c r="I799" s="184"/>
      <c r="L799" s="179"/>
      <c r="M799" s="185"/>
      <c r="N799" s="186"/>
      <c r="O799" s="186"/>
      <c r="P799" s="186"/>
      <c r="Q799" s="186"/>
      <c r="R799" s="186"/>
      <c r="S799" s="186"/>
      <c r="T799" s="187"/>
      <c r="AT799" s="181" t="s">
        <v>240</v>
      </c>
      <c r="AU799" s="181" t="s">
        <v>86</v>
      </c>
      <c r="AV799" s="13" t="s">
        <v>86</v>
      </c>
      <c r="AW799" s="13" t="s">
        <v>3</v>
      </c>
      <c r="AX799" s="13" t="s">
        <v>32</v>
      </c>
      <c r="AY799" s="181" t="s">
        <v>232</v>
      </c>
    </row>
    <row r="800" spans="1:65" s="2" customFormat="1" ht="16.5" customHeight="1">
      <c r="A800" s="33"/>
      <c r="B800" s="132"/>
      <c r="C800" s="166" t="s">
        <v>1145</v>
      </c>
      <c r="D800" s="166" t="s">
        <v>234</v>
      </c>
      <c r="E800" s="167" t="s">
        <v>1146</v>
      </c>
      <c r="F800" s="168" t="s">
        <v>1147</v>
      </c>
      <c r="G800" s="169" t="s">
        <v>946</v>
      </c>
      <c r="H800" s="170">
        <v>41</v>
      </c>
      <c r="I800" s="171"/>
      <c r="J800" s="172">
        <f>ROUND(I800*H800,2)</f>
        <v>0</v>
      </c>
      <c r="K800" s="168" t="s">
        <v>238</v>
      </c>
      <c r="L800" s="34"/>
      <c r="M800" s="173" t="s">
        <v>1</v>
      </c>
      <c r="N800" s="174" t="s">
        <v>42</v>
      </c>
      <c r="O800" s="59"/>
      <c r="P800" s="175">
        <f>O800*H800</f>
        <v>0</v>
      </c>
      <c r="Q800" s="175">
        <v>0</v>
      </c>
      <c r="R800" s="175">
        <f>Q800*H800</f>
        <v>0</v>
      </c>
      <c r="S800" s="175">
        <v>0</v>
      </c>
      <c r="T800" s="176">
        <f>S800*H800</f>
        <v>0</v>
      </c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R800" s="177" t="s">
        <v>133</v>
      </c>
      <c r="AT800" s="177" t="s">
        <v>234</v>
      </c>
      <c r="AU800" s="177" t="s">
        <v>86</v>
      </c>
      <c r="AY800" s="18" t="s">
        <v>232</v>
      </c>
      <c r="BE800" s="178">
        <f>IF(N800="základní",J800,0)</f>
        <v>0</v>
      </c>
      <c r="BF800" s="178">
        <f>IF(N800="snížená",J800,0)</f>
        <v>0</v>
      </c>
      <c r="BG800" s="178">
        <f>IF(N800="zákl. přenesená",J800,0)</f>
        <v>0</v>
      </c>
      <c r="BH800" s="178">
        <f>IF(N800="sníž. přenesená",J800,0)</f>
        <v>0</v>
      </c>
      <c r="BI800" s="178">
        <f>IF(N800="nulová",J800,0)</f>
        <v>0</v>
      </c>
      <c r="BJ800" s="18" t="s">
        <v>32</v>
      </c>
      <c r="BK800" s="178">
        <f>ROUND(I800*H800,2)</f>
        <v>0</v>
      </c>
      <c r="BL800" s="18" t="s">
        <v>133</v>
      </c>
      <c r="BM800" s="177" t="s">
        <v>1148</v>
      </c>
    </row>
    <row r="801" spans="2:51" s="13" customFormat="1" ht="12">
      <c r="B801" s="179"/>
      <c r="D801" s="180" t="s">
        <v>240</v>
      </c>
      <c r="E801" s="181" t="s">
        <v>1</v>
      </c>
      <c r="F801" s="182" t="s">
        <v>1149</v>
      </c>
      <c r="H801" s="183">
        <v>30</v>
      </c>
      <c r="I801" s="184"/>
      <c r="L801" s="179"/>
      <c r="M801" s="185"/>
      <c r="N801" s="186"/>
      <c r="O801" s="186"/>
      <c r="P801" s="186"/>
      <c r="Q801" s="186"/>
      <c r="R801" s="186"/>
      <c r="S801" s="186"/>
      <c r="T801" s="187"/>
      <c r="AT801" s="181" t="s">
        <v>240</v>
      </c>
      <c r="AU801" s="181" t="s">
        <v>86</v>
      </c>
      <c r="AV801" s="13" t="s">
        <v>86</v>
      </c>
      <c r="AW801" s="13" t="s">
        <v>31</v>
      </c>
      <c r="AX801" s="13" t="s">
        <v>77</v>
      </c>
      <c r="AY801" s="181" t="s">
        <v>232</v>
      </c>
    </row>
    <row r="802" spans="2:51" s="13" customFormat="1" ht="12">
      <c r="B802" s="179"/>
      <c r="D802" s="180" t="s">
        <v>240</v>
      </c>
      <c r="E802" s="181" t="s">
        <v>1</v>
      </c>
      <c r="F802" s="182" t="s">
        <v>1150</v>
      </c>
      <c r="H802" s="183">
        <v>3</v>
      </c>
      <c r="I802" s="184"/>
      <c r="L802" s="179"/>
      <c r="M802" s="185"/>
      <c r="N802" s="186"/>
      <c r="O802" s="186"/>
      <c r="P802" s="186"/>
      <c r="Q802" s="186"/>
      <c r="R802" s="186"/>
      <c r="S802" s="186"/>
      <c r="T802" s="187"/>
      <c r="AT802" s="181" t="s">
        <v>240</v>
      </c>
      <c r="AU802" s="181" t="s">
        <v>86</v>
      </c>
      <c r="AV802" s="13" t="s">
        <v>86</v>
      </c>
      <c r="AW802" s="13" t="s">
        <v>31</v>
      </c>
      <c r="AX802" s="13" t="s">
        <v>77</v>
      </c>
      <c r="AY802" s="181" t="s">
        <v>232</v>
      </c>
    </row>
    <row r="803" spans="2:51" s="13" customFormat="1" ht="12">
      <c r="B803" s="179"/>
      <c r="D803" s="180" t="s">
        <v>240</v>
      </c>
      <c r="E803" s="181" t="s">
        <v>1</v>
      </c>
      <c r="F803" s="182" t="s">
        <v>1151</v>
      </c>
      <c r="H803" s="183">
        <v>2</v>
      </c>
      <c r="I803" s="184"/>
      <c r="L803" s="179"/>
      <c r="M803" s="185"/>
      <c r="N803" s="186"/>
      <c r="O803" s="186"/>
      <c r="P803" s="186"/>
      <c r="Q803" s="186"/>
      <c r="R803" s="186"/>
      <c r="S803" s="186"/>
      <c r="T803" s="187"/>
      <c r="AT803" s="181" t="s">
        <v>240</v>
      </c>
      <c r="AU803" s="181" t="s">
        <v>86</v>
      </c>
      <c r="AV803" s="13" t="s">
        <v>86</v>
      </c>
      <c r="AW803" s="13" t="s">
        <v>31</v>
      </c>
      <c r="AX803" s="13" t="s">
        <v>77</v>
      </c>
      <c r="AY803" s="181" t="s">
        <v>232</v>
      </c>
    </row>
    <row r="804" spans="2:51" s="13" customFormat="1" ht="12">
      <c r="B804" s="179"/>
      <c r="D804" s="180" t="s">
        <v>240</v>
      </c>
      <c r="E804" s="181" t="s">
        <v>1</v>
      </c>
      <c r="F804" s="182" t="s">
        <v>1152</v>
      </c>
      <c r="H804" s="183">
        <v>5</v>
      </c>
      <c r="I804" s="184"/>
      <c r="L804" s="179"/>
      <c r="M804" s="185"/>
      <c r="N804" s="186"/>
      <c r="O804" s="186"/>
      <c r="P804" s="186"/>
      <c r="Q804" s="186"/>
      <c r="R804" s="186"/>
      <c r="S804" s="186"/>
      <c r="T804" s="187"/>
      <c r="AT804" s="181" t="s">
        <v>240</v>
      </c>
      <c r="AU804" s="181" t="s">
        <v>86</v>
      </c>
      <c r="AV804" s="13" t="s">
        <v>86</v>
      </c>
      <c r="AW804" s="13" t="s">
        <v>31</v>
      </c>
      <c r="AX804" s="13" t="s">
        <v>77</v>
      </c>
      <c r="AY804" s="181" t="s">
        <v>232</v>
      </c>
    </row>
    <row r="805" spans="2:51" s="13" customFormat="1" ht="12">
      <c r="B805" s="179"/>
      <c r="D805" s="180" t="s">
        <v>240</v>
      </c>
      <c r="E805" s="181" t="s">
        <v>1</v>
      </c>
      <c r="F805" s="182" t="s">
        <v>1153</v>
      </c>
      <c r="H805" s="183">
        <v>1</v>
      </c>
      <c r="I805" s="184"/>
      <c r="L805" s="179"/>
      <c r="M805" s="185"/>
      <c r="N805" s="186"/>
      <c r="O805" s="186"/>
      <c r="P805" s="186"/>
      <c r="Q805" s="186"/>
      <c r="R805" s="186"/>
      <c r="S805" s="186"/>
      <c r="T805" s="187"/>
      <c r="AT805" s="181" t="s">
        <v>240</v>
      </c>
      <c r="AU805" s="181" t="s">
        <v>86</v>
      </c>
      <c r="AV805" s="13" t="s">
        <v>86</v>
      </c>
      <c r="AW805" s="13" t="s">
        <v>31</v>
      </c>
      <c r="AX805" s="13" t="s">
        <v>77</v>
      </c>
      <c r="AY805" s="181" t="s">
        <v>232</v>
      </c>
    </row>
    <row r="806" spans="2:51" s="14" customFormat="1" ht="12">
      <c r="B806" s="188"/>
      <c r="D806" s="180" t="s">
        <v>240</v>
      </c>
      <c r="E806" s="189" t="s">
        <v>1</v>
      </c>
      <c r="F806" s="190" t="s">
        <v>242</v>
      </c>
      <c r="H806" s="191">
        <v>41</v>
      </c>
      <c r="I806" s="192"/>
      <c r="L806" s="188"/>
      <c r="M806" s="193"/>
      <c r="N806" s="194"/>
      <c r="O806" s="194"/>
      <c r="P806" s="194"/>
      <c r="Q806" s="194"/>
      <c r="R806" s="194"/>
      <c r="S806" s="194"/>
      <c r="T806" s="195"/>
      <c r="AT806" s="189" t="s">
        <v>240</v>
      </c>
      <c r="AU806" s="189" t="s">
        <v>86</v>
      </c>
      <c r="AV806" s="14" t="s">
        <v>133</v>
      </c>
      <c r="AW806" s="14" t="s">
        <v>31</v>
      </c>
      <c r="AX806" s="14" t="s">
        <v>32</v>
      </c>
      <c r="AY806" s="189" t="s">
        <v>232</v>
      </c>
    </row>
    <row r="807" spans="1:65" s="2" customFormat="1" ht="16.5" customHeight="1">
      <c r="A807" s="33"/>
      <c r="B807" s="132"/>
      <c r="C807" s="211" t="s">
        <v>1154</v>
      </c>
      <c r="D807" s="211" t="s">
        <v>585</v>
      </c>
      <c r="E807" s="212" t="s">
        <v>1155</v>
      </c>
      <c r="F807" s="213" t="s">
        <v>1156</v>
      </c>
      <c r="G807" s="214" t="s">
        <v>946</v>
      </c>
      <c r="H807" s="215">
        <v>30.45</v>
      </c>
      <c r="I807" s="216"/>
      <c r="J807" s="217">
        <f>ROUND(I807*H807,2)</f>
        <v>0</v>
      </c>
      <c r="K807" s="213" t="s">
        <v>238</v>
      </c>
      <c r="L807" s="218"/>
      <c r="M807" s="219" t="s">
        <v>1</v>
      </c>
      <c r="N807" s="220" t="s">
        <v>42</v>
      </c>
      <c r="O807" s="59"/>
      <c r="P807" s="175">
        <f>O807*H807</f>
        <v>0</v>
      </c>
      <c r="Q807" s="175">
        <v>0.00039</v>
      </c>
      <c r="R807" s="175">
        <f>Q807*H807</f>
        <v>0.011875499999999999</v>
      </c>
      <c r="S807" s="175">
        <v>0</v>
      </c>
      <c r="T807" s="176">
        <f>S807*H807</f>
        <v>0</v>
      </c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R807" s="177" t="s">
        <v>185</v>
      </c>
      <c r="AT807" s="177" t="s">
        <v>585</v>
      </c>
      <c r="AU807" s="177" t="s">
        <v>86</v>
      </c>
      <c r="AY807" s="18" t="s">
        <v>232</v>
      </c>
      <c r="BE807" s="178">
        <f>IF(N807="základní",J807,0)</f>
        <v>0</v>
      </c>
      <c r="BF807" s="178">
        <f>IF(N807="snížená",J807,0)</f>
        <v>0</v>
      </c>
      <c r="BG807" s="178">
        <f>IF(N807="zákl. přenesená",J807,0)</f>
        <v>0</v>
      </c>
      <c r="BH807" s="178">
        <f>IF(N807="sníž. přenesená",J807,0)</f>
        <v>0</v>
      </c>
      <c r="BI807" s="178">
        <f>IF(N807="nulová",J807,0)</f>
        <v>0</v>
      </c>
      <c r="BJ807" s="18" t="s">
        <v>32</v>
      </c>
      <c r="BK807" s="178">
        <f>ROUND(I807*H807,2)</f>
        <v>0</v>
      </c>
      <c r="BL807" s="18" t="s">
        <v>133</v>
      </c>
      <c r="BM807" s="177" t="s">
        <v>1157</v>
      </c>
    </row>
    <row r="808" spans="2:51" s="13" customFormat="1" ht="12">
      <c r="B808" s="179"/>
      <c r="D808" s="180" t="s">
        <v>240</v>
      </c>
      <c r="E808" s="181" t="s">
        <v>1</v>
      </c>
      <c r="F808" s="182" t="s">
        <v>1158</v>
      </c>
      <c r="H808" s="183">
        <v>30.45</v>
      </c>
      <c r="I808" s="184"/>
      <c r="L808" s="179"/>
      <c r="M808" s="185"/>
      <c r="N808" s="186"/>
      <c r="O808" s="186"/>
      <c r="P808" s="186"/>
      <c r="Q808" s="186"/>
      <c r="R808" s="186"/>
      <c r="S808" s="186"/>
      <c r="T808" s="187"/>
      <c r="AT808" s="181" t="s">
        <v>240</v>
      </c>
      <c r="AU808" s="181" t="s">
        <v>86</v>
      </c>
      <c r="AV808" s="13" t="s">
        <v>86</v>
      </c>
      <c r="AW808" s="13" t="s">
        <v>31</v>
      </c>
      <c r="AX808" s="13" t="s">
        <v>77</v>
      </c>
      <c r="AY808" s="181" t="s">
        <v>232</v>
      </c>
    </row>
    <row r="809" spans="2:51" s="14" customFormat="1" ht="12">
      <c r="B809" s="188"/>
      <c r="D809" s="180" t="s">
        <v>240</v>
      </c>
      <c r="E809" s="189" t="s">
        <v>1</v>
      </c>
      <c r="F809" s="190" t="s">
        <v>242</v>
      </c>
      <c r="H809" s="191">
        <v>30.45</v>
      </c>
      <c r="I809" s="192"/>
      <c r="L809" s="188"/>
      <c r="M809" s="193"/>
      <c r="N809" s="194"/>
      <c r="O809" s="194"/>
      <c r="P809" s="194"/>
      <c r="Q809" s="194"/>
      <c r="R809" s="194"/>
      <c r="S809" s="194"/>
      <c r="T809" s="195"/>
      <c r="AT809" s="189" t="s">
        <v>240</v>
      </c>
      <c r="AU809" s="189" t="s">
        <v>86</v>
      </c>
      <c r="AV809" s="14" t="s">
        <v>133</v>
      </c>
      <c r="AW809" s="14" t="s">
        <v>31</v>
      </c>
      <c r="AX809" s="14" t="s">
        <v>32</v>
      </c>
      <c r="AY809" s="189" t="s">
        <v>232</v>
      </c>
    </row>
    <row r="810" spans="1:65" s="2" customFormat="1" ht="16.5" customHeight="1">
      <c r="A810" s="33"/>
      <c r="B810" s="132"/>
      <c r="C810" s="211" t="s">
        <v>1159</v>
      </c>
      <c r="D810" s="211" t="s">
        <v>585</v>
      </c>
      <c r="E810" s="212" t="s">
        <v>1160</v>
      </c>
      <c r="F810" s="213" t="s">
        <v>1161</v>
      </c>
      <c r="G810" s="214" t="s">
        <v>946</v>
      </c>
      <c r="H810" s="215">
        <v>3.045</v>
      </c>
      <c r="I810" s="216"/>
      <c r="J810" s="217">
        <f>ROUND(I810*H810,2)</f>
        <v>0</v>
      </c>
      <c r="K810" s="213" t="s">
        <v>238</v>
      </c>
      <c r="L810" s="218"/>
      <c r="M810" s="219" t="s">
        <v>1</v>
      </c>
      <c r="N810" s="220" t="s">
        <v>42</v>
      </c>
      <c r="O810" s="59"/>
      <c r="P810" s="175">
        <f>O810*H810</f>
        <v>0</v>
      </c>
      <c r="Q810" s="175">
        <v>0.00072</v>
      </c>
      <c r="R810" s="175">
        <f>Q810*H810</f>
        <v>0.0021924</v>
      </c>
      <c r="S810" s="175">
        <v>0</v>
      </c>
      <c r="T810" s="176">
        <f>S810*H810</f>
        <v>0</v>
      </c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R810" s="177" t="s">
        <v>185</v>
      </c>
      <c r="AT810" s="177" t="s">
        <v>585</v>
      </c>
      <c r="AU810" s="177" t="s">
        <v>86</v>
      </c>
      <c r="AY810" s="18" t="s">
        <v>232</v>
      </c>
      <c r="BE810" s="178">
        <f>IF(N810="základní",J810,0)</f>
        <v>0</v>
      </c>
      <c r="BF810" s="178">
        <f>IF(N810="snížená",J810,0)</f>
        <v>0</v>
      </c>
      <c r="BG810" s="178">
        <f>IF(N810="zákl. přenesená",J810,0)</f>
        <v>0</v>
      </c>
      <c r="BH810" s="178">
        <f>IF(N810="sníž. přenesená",J810,0)</f>
        <v>0</v>
      </c>
      <c r="BI810" s="178">
        <f>IF(N810="nulová",J810,0)</f>
        <v>0</v>
      </c>
      <c r="BJ810" s="18" t="s">
        <v>32</v>
      </c>
      <c r="BK810" s="178">
        <f>ROUND(I810*H810,2)</f>
        <v>0</v>
      </c>
      <c r="BL810" s="18" t="s">
        <v>133</v>
      </c>
      <c r="BM810" s="177" t="s">
        <v>1162</v>
      </c>
    </row>
    <row r="811" spans="2:51" s="13" customFormat="1" ht="12">
      <c r="B811" s="179"/>
      <c r="D811" s="180" t="s">
        <v>240</v>
      </c>
      <c r="E811" s="181" t="s">
        <v>1</v>
      </c>
      <c r="F811" s="182" t="s">
        <v>1163</v>
      </c>
      <c r="H811" s="183">
        <v>3.045</v>
      </c>
      <c r="I811" s="184"/>
      <c r="L811" s="179"/>
      <c r="M811" s="185"/>
      <c r="N811" s="186"/>
      <c r="O811" s="186"/>
      <c r="P811" s="186"/>
      <c r="Q811" s="186"/>
      <c r="R811" s="186"/>
      <c r="S811" s="186"/>
      <c r="T811" s="187"/>
      <c r="AT811" s="181" t="s">
        <v>240</v>
      </c>
      <c r="AU811" s="181" t="s">
        <v>86</v>
      </c>
      <c r="AV811" s="13" t="s">
        <v>86</v>
      </c>
      <c r="AW811" s="13" t="s">
        <v>31</v>
      </c>
      <c r="AX811" s="13" t="s">
        <v>77</v>
      </c>
      <c r="AY811" s="181" t="s">
        <v>232</v>
      </c>
    </row>
    <row r="812" spans="2:51" s="14" customFormat="1" ht="12">
      <c r="B812" s="188"/>
      <c r="D812" s="180" t="s">
        <v>240</v>
      </c>
      <c r="E812" s="189" t="s">
        <v>1</v>
      </c>
      <c r="F812" s="190" t="s">
        <v>242</v>
      </c>
      <c r="H812" s="191">
        <v>3.045</v>
      </c>
      <c r="I812" s="192"/>
      <c r="L812" s="188"/>
      <c r="M812" s="193"/>
      <c r="N812" s="194"/>
      <c r="O812" s="194"/>
      <c r="P812" s="194"/>
      <c r="Q812" s="194"/>
      <c r="R812" s="194"/>
      <c r="S812" s="194"/>
      <c r="T812" s="195"/>
      <c r="AT812" s="189" t="s">
        <v>240</v>
      </c>
      <c r="AU812" s="189" t="s">
        <v>86</v>
      </c>
      <c r="AV812" s="14" t="s">
        <v>133</v>
      </c>
      <c r="AW812" s="14" t="s">
        <v>31</v>
      </c>
      <c r="AX812" s="14" t="s">
        <v>32</v>
      </c>
      <c r="AY812" s="189" t="s">
        <v>232</v>
      </c>
    </row>
    <row r="813" spans="1:65" s="2" customFormat="1" ht="24.2" customHeight="1">
      <c r="A813" s="33"/>
      <c r="B813" s="132"/>
      <c r="C813" s="211" t="s">
        <v>1164</v>
      </c>
      <c r="D813" s="211" t="s">
        <v>585</v>
      </c>
      <c r="E813" s="212" t="s">
        <v>1165</v>
      </c>
      <c r="F813" s="213" t="s">
        <v>1166</v>
      </c>
      <c r="G813" s="214" t="s">
        <v>946</v>
      </c>
      <c r="H813" s="215">
        <v>2.03</v>
      </c>
      <c r="I813" s="216"/>
      <c r="J813" s="217">
        <f>ROUND(I813*H813,2)</f>
        <v>0</v>
      </c>
      <c r="K813" s="213" t="s">
        <v>265</v>
      </c>
      <c r="L813" s="218"/>
      <c r="M813" s="219" t="s">
        <v>1</v>
      </c>
      <c r="N813" s="220" t="s">
        <v>42</v>
      </c>
      <c r="O813" s="59"/>
      <c r="P813" s="175">
        <f>O813*H813</f>
        <v>0</v>
      </c>
      <c r="Q813" s="175">
        <v>0.0011</v>
      </c>
      <c r="R813" s="175">
        <f>Q813*H813</f>
        <v>0.0022329999999999997</v>
      </c>
      <c r="S813" s="175">
        <v>0</v>
      </c>
      <c r="T813" s="176">
        <f>S813*H813</f>
        <v>0</v>
      </c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R813" s="177" t="s">
        <v>185</v>
      </c>
      <c r="AT813" s="177" t="s">
        <v>585</v>
      </c>
      <c r="AU813" s="177" t="s">
        <v>86</v>
      </c>
      <c r="AY813" s="18" t="s">
        <v>232</v>
      </c>
      <c r="BE813" s="178">
        <f>IF(N813="základní",J813,0)</f>
        <v>0</v>
      </c>
      <c r="BF813" s="178">
        <f>IF(N813="snížená",J813,0)</f>
        <v>0</v>
      </c>
      <c r="BG813" s="178">
        <f>IF(N813="zákl. přenesená",J813,0)</f>
        <v>0</v>
      </c>
      <c r="BH813" s="178">
        <f>IF(N813="sníž. přenesená",J813,0)</f>
        <v>0</v>
      </c>
      <c r="BI813" s="178">
        <f>IF(N813="nulová",J813,0)</f>
        <v>0</v>
      </c>
      <c r="BJ813" s="18" t="s">
        <v>32</v>
      </c>
      <c r="BK813" s="178">
        <f>ROUND(I813*H813,2)</f>
        <v>0</v>
      </c>
      <c r="BL813" s="18" t="s">
        <v>133</v>
      </c>
      <c r="BM813" s="177" t="s">
        <v>1167</v>
      </c>
    </row>
    <row r="814" spans="2:51" s="13" customFormat="1" ht="12">
      <c r="B814" s="179"/>
      <c r="D814" s="180" t="s">
        <v>240</v>
      </c>
      <c r="E814" s="181" t="s">
        <v>1</v>
      </c>
      <c r="F814" s="182" t="s">
        <v>1168</v>
      </c>
      <c r="H814" s="183">
        <v>2.03</v>
      </c>
      <c r="I814" s="184"/>
      <c r="L814" s="179"/>
      <c r="M814" s="185"/>
      <c r="N814" s="186"/>
      <c r="O814" s="186"/>
      <c r="P814" s="186"/>
      <c r="Q814" s="186"/>
      <c r="R814" s="186"/>
      <c r="S814" s="186"/>
      <c r="T814" s="187"/>
      <c r="AT814" s="181" t="s">
        <v>240</v>
      </c>
      <c r="AU814" s="181" t="s">
        <v>86</v>
      </c>
      <c r="AV814" s="13" t="s">
        <v>86</v>
      </c>
      <c r="AW814" s="13" t="s">
        <v>31</v>
      </c>
      <c r="AX814" s="13" t="s">
        <v>77</v>
      </c>
      <c r="AY814" s="181" t="s">
        <v>232</v>
      </c>
    </row>
    <row r="815" spans="2:51" s="14" customFormat="1" ht="12">
      <c r="B815" s="188"/>
      <c r="D815" s="180" t="s">
        <v>240</v>
      </c>
      <c r="E815" s="189" t="s">
        <v>1</v>
      </c>
      <c r="F815" s="190" t="s">
        <v>242</v>
      </c>
      <c r="H815" s="191">
        <v>2.03</v>
      </c>
      <c r="I815" s="192"/>
      <c r="L815" s="188"/>
      <c r="M815" s="193"/>
      <c r="N815" s="194"/>
      <c r="O815" s="194"/>
      <c r="P815" s="194"/>
      <c r="Q815" s="194"/>
      <c r="R815" s="194"/>
      <c r="S815" s="194"/>
      <c r="T815" s="195"/>
      <c r="AT815" s="189" t="s">
        <v>240</v>
      </c>
      <c r="AU815" s="189" t="s">
        <v>86</v>
      </c>
      <c r="AV815" s="14" t="s">
        <v>133</v>
      </c>
      <c r="AW815" s="14" t="s">
        <v>31</v>
      </c>
      <c r="AX815" s="14" t="s">
        <v>32</v>
      </c>
      <c r="AY815" s="189" t="s">
        <v>232</v>
      </c>
    </row>
    <row r="816" spans="1:65" s="2" customFormat="1" ht="24.2" customHeight="1">
      <c r="A816" s="33"/>
      <c r="B816" s="132"/>
      <c r="C816" s="211" t="s">
        <v>1169</v>
      </c>
      <c r="D816" s="211" t="s">
        <v>585</v>
      </c>
      <c r="E816" s="212" t="s">
        <v>1170</v>
      </c>
      <c r="F816" s="213" t="s">
        <v>1171</v>
      </c>
      <c r="G816" s="214" t="s">
        <v>946</v>
      </c>
      <c r="H816" s="215">
        <v>5.075</v>
      </c>
      <c r="I816" s="216"/>
      <c r="J816" s="217">
        <f>ROUND(I816*H816,2)</f>
        <v>0</v>
      </c>
      <c r="K816" s="213" t="s">
        <v>265</v>
      </c>
      <c r="L816" s="218"/>
      <c r="M816" s="219" t="s">
        <v>1</v>
      </c>
      <c r="N816" s="220" t="s">
        <v>42</v>
      </c>
      <c r="O816" s="59"/>
      <c r="P816" s="175">
        <f>O816*H816</f>
        <v>0</v>
      </c>
      <c r="Q816" s="175">
        <v>0.0012</v>
      </c>
      <c r="R816" s="175">
        <f>Q816*H816</f>
        <v>0.00609</v>
      </c>
      <c r="S816" s="175">
        <v>0</v>
      </c>
      <c r="T816" s="176">
        <f>S816*H816</f>
        <v>0</v>
      </c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R816" s="177" t="s">
        <v>185</v>
      </c>
      <c r="AT816" s="177" t="s">
        <v>585</v>
      </c>
      <c r="AU816" s="177" t="s">
        <v>86</v>
      </c>
      <c r="AY816" s="18" t="s">
        <v>232</v>
      </c>
      <c r="BE816" s="178">
        <f>IF(N816="základní",J816,0)</f>
        <v>0</v>
      </c>
      <c r="BF816" s="178">
        <f>IF(N816="snížená",J816,0)</f>
        <v>0</v>
      </c>
      <c r="BG816" s="178">
        <f>IF(N816="zákl. přenesená",J816,0)</f>
        <v>0</v>
      </c>
      <c r="BH816" s="178">
        <f>IF(N816="sníž. přenesená",J816,0)</f>
        <v>0</v>
      </c>
      <c r="BI816" s="178">
        <f>IF(N816="nulová",J816,0)</f>
        <v>0</v>
      </c>
      <c r="BJ816" s="18" t="s">
        <v>32</v>
      </c>
      <c r="BK816" s="178">
        <f>ROUND(I816*H816,2)</f>
        <v>0</v>
      </c>
      <c r="BL816" s="18" t="s">
        <v>133</v>
      </c>
      <c r="BM816" s="177" t="s">
        <v>1172</v>
      </c>
    </row>
    <row r="817" spans="2:51" s="13" customFormat="1" ht="12">
      <c r="B817" s="179"/>
      <c r="D817" s="180" t="s">
        <v>240</v>
      </c>
      <c r="E817" s="181" t="s">
        <v>1</v>
      </c>
      <c r="F817" s="182" t="s">
        <v>1173</v>
      </c>
      <c r="H817" s="183">
        <v>5.075</v>
      </c>
      <c r="I817" s="184"/>
      <c r="L817" s="179"/>
      <c r="M817" s="185"/>
      <c r="N817" s="186"/>
      <c r="O817" s="186"/>
      <c r="P817" s="186"/>
      <c r="Q817" s="186"/>
      <c r="R817" s="186"/>
      <c r="S817" s="186"/>
      <c r="T817" s="187"/>
      <c r="AT817" s="181" t="s">
        <v>240</v>
      </c>
      <c r="AU817" s="181" t="s">
        <v>86</v>
      </c>
      <c r="AV817" s="13" t="s">
        <v>86</v>
      </c>
      <c r="AW817" s="13" t="s">
        <v>31</v>
      </c>
      <c r="AX817" s="13" t="s">
        <v>77</v>
      </c>
      <c r="AY817" s="181" t="s">
        <v>232</v>
      </c>
    </row>
    <row r="818" spans="2:51" s="14" customFormat="1" ht="12">
      <c r="B818" s="188"/>
      <c r="D818" s="180" t="s">
        <v>240</v>
      </c>
      <c r="E818" s="189" t="s">
        <v>1</v>
      </c>
      <c r="F818" s="190" t="s">
        <v>242</v>
      </c>
      <c r="H818" s="191">
        <v>5.075</v>
      </c>
      <c r="I818" s="192"/>
      <c r="L818" s="188"/>
      <c r="M818" s="193"/>
      <c r="N818" s="194"/>
      <c r="O818" s="194"/>
      <c r="P818" s="194"/>
      <c r="Q818" s="194"/>
      <c r="R818" s="194"/>
      <c r="S818" s="194"/>
      <c r="T818" s="195"/>
      <c r="AT818" s="189" t="s">
        <v>240</v>
      </c>
      <c r="AU818" s="189" t="s">
        <v>86</v>
      </c>
      <c r="AV818" s="14" t="s">
        <v>133</v>
      </c>
      <c r="AW818" s="14" t="s">
        <v>31</v>
      </c>
      <c r="AX818" s="14" t="s">
        <v>32</v>
      </c>
      <c r="AY818" s="189" t="s">
        <v>232</v>
      </c>
    </row>
    <row r="819" spans="1:65" s="2" customFormat="1" ht="24.2" customHeight="1">
      <c r="A819" s="33"/>
      <c r="B819" s="132"/>
      <c r="C819" s="211" t="s">
        <v>1174</v>
      </c>
      <c r="D819" s="211" t="s">
        <v>585</v>
      </c>
      <c r="E819" s="212" t="s">
        <v>1175</v>
      </c>
      <c r="F819" s="213" t="s">
        <v>1176</v>
      </c>
      <c r="G819" s="214" t="s">
        <v>946</v>
      </c>
      <c r="H819" s="215">
        <v>1.015</v>
      </c>
      <c r="I819" s="216"/>
      <c r="J819" s="217">
        <f>ROUND(I819*H819,2)</f>
        <v>0</v>
      </c>
      <c r="K819" s="213" t="s">
        <v>265</v>
      </c>
      <c r="L819" s="218"/>
      <c r="M819" s="219" t="s">
        <v>1</v>
      </c>
      <c r="N819" s="220" t="s">
        <v>42</v>
      </c>
      <c r="O819" s="59"/>
      <c r="P819" s="175">
        <f>O819*H819</f>
        <v>0</v>
      </c>
      <c r="Q819" s="175">
        <v>0.0014</v>
      </c>
      <c r="R819" s="175">
        <f>Q819*H819</f>
        <v>0.001421</v>
      </c>
      <c r="S819" s="175">
        <v>0</v>
      </c>
      <c r="T819" s="176">
        <f>S819*H819</f>
        <v>0</v>
      </c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R819" s="177" t="s">
        <v>185</v>
      </c>
      <c r="AT819" s="177" t="s">
        <v>585</v>
      </c>
      <c r="AU819" s="177" t="s">
        <v>86</v>
      </c>
      <c r="AY819" s="18" t="s">
        <v>232</v>
      </c>
      <c r="BE819" s="178">
        <f>IF(N819="základní",J819,0)</f>
        <v>0</v>
      </c>
      <c r="BF819" s="178">
        <f>IF(N819="snížená",J819,0)</f>
        <v>0</v>
      </c>
      <c r="BG819" s="178">
        <f>IF(N819="zákl. přenesená",J819,0)</f>
        <v>0</v>
      </c>
      <c r="BH819" s="178">
        <f>IF(N819="sníž. přenesená",J819,0)</f>
        <v>0</v>
      </c>
      <c r="BI819" s="178">
        <f>IF(N819="nulová",J819,0)</f>
        <v>0</v>
      </c>
      <c r="BJ819" s="18" t="s">
        <v>32</v>
      </c>
      <c r="BK819" s="178">
        <f>ROUND(I819*H819,2)</f>
        <v>0</v>
      </c>
      <c r="BL819" s="18" t="s">
        <v>133</v>
      </c>
      <c r="BM819" s="177" t="s">
        <v>1177</v>
      </c>
    </row>
    <row r="820" spans="2:51" s="13" customFormat="1" ht="12">
      <c r="B820" s="179"/>
      <c r="D820" s="180" t="s">
        <v>240</v>
      </c>
      <c r="E820" s="181" t="s">
        <v>1</v>
      </c>
      <c r="F820" s="182" t="s">
        <v>1178</v>
      </c>
      <c r="H820" s="183">
        <v>1.015</v>
      </c>
      <c r="I820" s="184"/>
      <c r="L820" s="179"/>
      <c r="M820" s="185"/>
      <c r="N820" s="186"/>
      <c r="O820" s="186"/>
      <c r="P820" s="186"/>
      <c r="Q820" s="186"/>
      <c r="R820" s="186"/>
      <c r="S820" s="186"/>
      <c r="T820" s="187"/>
      <c r="AT820" s="181" t="s">
        <v>240</v>
      </c>
      <c r="AU820" s="181" t="s">
        <v>86</v>
      </c>
      <c r="AV820" s="13" t="s">
        <v>86</v>
      </c>
      <c r="AW820" s="13" t="s">
        <v>31</v>
      </c>
      <c r="AX820" s="13" t="s">
        <v>77</v>
      </c>
      <c r="AY820" s="181" t="s">
        <v>232</v>
      </c>
    </row>
    <row r="821" spans="2:51" s="14" customFormat="1" ht="12">
      <c r="B821" s="188"/>
      <c r="D821" s="180" t="s">
        <v>240</v>
      </c>
      <c r="E821" s="189" t="s">
        <v>1</v>
      </c>
      <c r="F821" s="190" t="s">
        <v>242</v>
      </c>
      <c r="H821" s="191">
        <v>1.015</v>
      </c>
      <c r="I821" s="192"/>
      <c r="L821" s="188"/>
      <c r="M821" s="193"/>
      <c r="N821" s="194"/>
      <c r="O821" s="194"/>
      <c r="P821" s="194"/>
      <c r="Q821" s="194"/>
      <c r="R821" s="194"/>
      <c r="S821" s="194"/>
      <c r="T821" s="195"/>
      <c r="AT821" s="189" t="s">
        <v>240</v>
      </c>
      <c r="AU821" s="189" t="s">
        <v>86</v>
      </c>
      <c r="AV821" s="14" t="s">
        <v>133</v>
      </c>
      <c r="AW821" s="14" t="s">
        <v>31</v>
      </c>
      <c r="AX821" s="14" t="s">
        <v>32</v>
      </c>
      <c r="AY821" s="189" t="s">
        <v>232</v>
      </c>
    </row>
    <row r="822" spans="1:65" s="2" customFormat="1" ht="16.5" customHeight="1">
      <c r="A822" s="33"/>
      <c r="B822" s="132"/>
      <c r="C822" s="166" t="s">
        <v>1179</v>
      </c>
      <c r="D822" s="166" t="s">
        <v>234</v>
      </c>
      <c r="E822" s="167" t="s">
        <v>1180</v>
      </c>
      <c r="F822" s="168" t="s">
        <v>1181</v>
      </c>
      <c r="G822" s="169" t="s">
        <v>946</v>
      </c>
      <c r="H822" s="170">
        <v>4</v>
      </c>
      <c r="I822" s="171"/>
      <c r="J822" s="172">
        <f>ROUND(I822*H822,2)</f>
        <v>0</v>
      </c>
      <c r="K822" s="168" t="s">
        <v>265</v>
      </c>
      <c r="L822" s="34"/>
      <c r="M822" s="173" t="s">
        <v>1</v>
      </c>
      <c r="N822" s="174" t="s">
        <v>42</v>
      </c>
      <c r="O822" s="59"/>
      <c r="P822" s="175">
        <f>O822*H822</f>
        <v>0</v>
      </c>
      <c r="Q822" s="175">
        <v>0.00162</v>
      </c>
      <c r="R822" s="175">
        <f>Q822*H822</f>
        <v>0.00648</v>
      </c>
      <c r="S822" s="175">
        <v>0</v>
      </c>
      <c r="T822" s="176">
        <f>S822*H822</f>
        <v>0</v>
      </c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R822" s="177" t="s">
        <v>133</v>
      </c>
      <c r="AT822" s="177" t="s">
        <v>234</v>
      </c>
      <c r="AU822" s="177" t="s">
        <v>86</v>
      </c>
      <c r="AY822" s="18" t="s">
        <v>232</v>
      </c>
      <c r="BE822" s="178">
        <f>IF(N822="základní",J822,0)</f>
        <v>0</v>
      </c>
      <c r="BF822" s="178">
        <f>IF(N822="snížená",J822,0)</f>
        <v>0</v>
      </c>
      <c r="BG822" s="178">
        <f>IF(N822="zákl. přenesená",J822,0)</f>
        <v>0</v>
      </c>
      <c r="BH822" s="178">
        <f>IF(N822="sníž. přenesená",J822,0)</f>
        <v>0</v>
      </c>
      <c r="BI822" s="178">
        <f>IF(N822="nulová",J822,0)</f>
        <v>0</v>
      </c>
      <c r="BJ822" s="18" t="s">
        <v>32</v>
      </c>
      <c r="BK822" s="178">
        <f>ROUND(I822*H822,2)</f>
        <v>0</v>
      </c>
      <c r="BL822" s="18" t="s">
        <v>133</v>
      </c>
      <c r="BM822" s="177" t="s">
        <v>1182</v>
      </c>
    </row>
    <row r="823" spans="1:65" s="2" customFormat="1" ht="16.5" customHeight="1">
      <c r="A823" s="33"/>
      <c r="B823" s="132"/>
      <c r="C823" s="211" t="s">
        <v>1183</v>
      </c>
      <c r="D823" s="211" t="s">
        <v>585</v>
      </c>
      <c r="E823" s="212" t="s">
        <v>1184</v>
      </c>
      <c r="F823" s="213" t="s">
        <v>1185</v>
      </c>
      <c r="G823" s="214" t="s">
        <v>946</v>
      </c>
      <c r="H823" s="215">
        <v>4.04</v>
      </c>
      <c r="I823" s="216"/>
      <c r="J823" s="217">
        <f>ROUND(I823*H823,2)</f>
        <v>0</v>
      </c>
      <c r="K823" s="213" t="s">
        <v>265</v>
      </c>
      <c r="L823" s="218"/>
      <c r="M823" s="219" t="s">
        <v>1</v>
      </c>
      <c r="N823" s="220" t="s">
        <v>42</v>
      </c>
      <c r="O823" s="59"/>
      <c r="P823" s="175">
        <f>O823*H823</f>
        <v>0</v>
      </c>
      <c r="Q823" s="175">
        <v>0.018</v>
      </c>
      <c r="R823" s="175">
        <f>Q823*H823</f>
        <v>0.07271999999999999</v>
      </c>
      <c r="S823" s="175">
        <v>0</v>
      </c>
      <c r="T823" s="176">
        <f>S823*H823</f>
        <v>0</v>
      </c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R823" s="177" t="s">
        <v>185</v>
      </c>
      <c r="AT823" s="177" t="s">
        <v>585</v>
      </c>
      <c r="AU823" s="177" t="s">
        <v>86</v>
      </c>
      <c r="AY823" s="18" t="s">
        <v>232</v>
      </c>
      <c r="BE823" s="178">
        <f>IF(N823="základní",J823,0)</f>
        <v>0</v>
      </c>
      <c r="BF823" s="178">
        <f>IF(N823="snížená",J823,0)</f>
        <v>0</v>
      </c>
      <c r="BG823" s="178">
        <f>IF(N823="zákl. přenesená",J823,0)</f>
        <v>0</v>
      </c>
      <c r="BH823" s="178">
        <f>IF(N823="sníž. přenesená",J823,0)</f>
        <v>0</v>
      </c>
      <c r="BI823" s="178">
        <f>IF(N823="nulová",J823,0)</f>
        <v>0</v>
      </c>
      <c r="BJ823" s="18" t="s">
        <v>32</v>
      </c>
      <c r="BK823" s="178">
        <f>ROUND(I823*H823,2)</f>
        <v>0</v>
      </c>
      <c r="BL823" s="18" t="s">
        <v>133</v>
      </c>
      <c r="BM823" s="177" t="s">
        <v>1186</v>
      </c>
    </row>
    <row r="824" spans="2:51" s="13" customFormat="1" ht="12">
      <c r="B824" s="179"/>
      <c r="D824" s="180" t="s">
        <v>240</v>
      </c>
      <c r="F824" s="182" t="s">
        <v>1187</v>
      </c>
      <c r="H824" s="183">
        <v>4.04</v>
      </c>
      <c r="I824" s="184"/>
      <c r="L824" s="179"/>
      <c r="M824" s="185"/>
      <c r="N824" s="186"/>
      <c r="O824" s="186"/>
      <c r="P824" s="186"/>
      <c r="Q824" s="186"/>
      <c r="R824" s="186"/>
      <c r="S824" s="186"/>
      <c r="T824" s="187"/>
      <c r="AT824" s="181" t="s">
        <v>240</v>
      </c>
      <c r="AU824" s="181" t="s">
        <v>86</v>
      </c>
      <c r="AV824" s="13" t="s">
        <v>86</v>
      </c>
      <c r="AW824" s="13" t="s">
        <v>3</v>
      </c>
      <c r="AX824" s="13" t="s">
        <v>32</v>
      </c>
      <c r="AY824" s="181" t="s">
        <v>232</v>
      </c>
    </row>
    <row r="825" spans="1:65" s="2" customFormat="1" ht="16.5" customHeight="1">
      <c r="A825" s="33"/>
      <c r="B825" s="132"/>
      <c r="C825" s="211" t="s">
        <v>1188</v>
      </c>
      <c r="D825" s="211" t="s">
        <v>585</v>
      </c>
      <c r="E825" s="212" t="s">
        <v>1189</v>
      </c>
      <c r="F825" s="213" t="s">
        <v>1190</v>
      </c>
      <c r="G825" s="214" t="s">
        <v>946</v>
      </c>
      <c r="H825" s="215">
        <v>4</v>
      </c>
      <c r="I825" s="216"/>
      <c r="J825" s="217">
        <f>ROUND(I825*H825,2)</f>
        <v>0</v>
      </c>
      <c r="K825" s="213" t="s">
        <v>265</v>
      </c>
      <c r="L825" s="218"/>
      <c r="M825" s="219" t="s">
        <v>1</v>
      </c>
      <c r="N825" s="220" t="s">
        <v>42</v>
      </c>
      <c r="O825" s="59"/>
      <c r="P825" s="175">
        <f>O825*H825</f>
        <v>0</v>
      </c>
      <c r="Q825" s="175">
        <v>0.0035</v>
      </c>
      <c r="R825" s="175">
        <f>Q825*H825</f>
        <v>0.014</v>
      </c>
      <c r="S825" s="175">
        <v>0</v>
      </c>
      <c r="T825" s="176">
        <f>S825*H825</f>
        <v>0</v>
      </c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R825" s="177" t="s">
        <v>185</v>
      </c>
      <c r="AT825" s="177" t="s">
        <v>585</v>
      </c>
      <c r="AU825" s="177" t="s">
        <v>86</v>
      </c>
      <c r="AY825" s="18" t="s">
        <v>232</v>
      </c>
      <c r="BE825" s="178">
        <f>IF(N825="základní",J825,0)</f>
        <v>0</v>
      </c>
      <c r="BF825" s="178">
        <f>IF(N825="snížená",J825,0)</f>
        <v>0</v>
      </c>
      <c r="BG825" s="178">
        <f>IF(N825="zákl. přenesená",J825,0)</f>
        <v>0</v>
      </c>
      <c r="BH825" s="178">
        <f>IF(N825="sníž. přenesená",J825,0)</f>
        <v>0</v>
      </c>
      <c r="BI825" s="178">
        <f>IF(N825="nulová",J825,0)</f>
        <v>0</v>
      </c>
      <c r="BJ825" s="18" t="s">
        <v>32</v>
      </c>
      <c r="BK825" s="178">
        <f>ROUND(I825*H825,2)</f>
        <v>0</v>
      </c>
      <c r="BL825" s="18" t="s">
        <v>133</v>
      </c>
      <c r="BM825" s="177" t="s">
        <v>1191</v>
      </c>
    </row>
    <row r="826" spans="1:65" s="2" customFormat="1" ht="16.5" customHeight="1">
      <c r="A826" s="33"/>
      <c r="B826" s="132"/>
      <c r="C826" s="166" t="s">
        <v>1192</v>
      </c>
      <c r="D826" s="166" t="s">
        <v>234</v>
      </c>
      <c r="E826" s="167" t="s">
        <v>1193</v>
      </c>
      <c r="F826" s="168" t="s">
        <v>1194</v>
      </c>
      <c r="G826" s="169" t="s">
        <v>946</v>
      </c>
      <c r="H826" s="170">
        <v>1</v>
      </c>
      <c r="I826" s="171"/>
      <c r="J826" s="172">
        <f>ROUND(I826*H826,2)</f>
        <v>0</v>
      </c>
      <c r="K826" s="168" t="s">
        <v>265</v>
      </c>
      <c r="L826" s="34"/>
      <c r="M826" s="173" t="s">
        <v>1</v>
      </c>
      <c r="N826" s="174" t="s">
        <v>42</v>
      </c>
      <c r="O826" s="59"/>
      <c r="P826" s="175">
        <f>O826*H826</f>
        <v>0</v>
      </c>
      <c r="Q826" s="175">
        <v>0.00296</v>
      </c>
      <c r="R826" s="175">
        <f>Q826*H826</f>
        <v>0.00296</v>
      </c>
      <c r="S826" s="175">
        <v>0</v>
      </c>
      <c r="T826" s="176">
        <f>S826*H826</f>
        <v>0</v>
      </c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R826" s="177" t="s">
        <v>133</v>
      </c>
      <c r="AT826" s="177" t="s">
        <v>234</v>
      </c>
      <c r="AU826" s="177" t="s">
        <v>86</v>
      </c>
      <c r="AY826" s="18" t="s">
        <v>232</v>
      </c>
      <c r="BE826" s="178">
        <f>IF(N826="základní",J826,0)</f>
        <v>0</v>
      </c>
      <c r="BF826" s="178">
        <f>IF(N826="snížená",J826,0)</f>
        <v>0</v>
      </c>
      <c r="BG826" s="178">
        <f>IF(N826="zákl. přenesená",J826,0)</f>
        <v>0</v>
      </c>
      <c r="BH826" s="178">
        <f>IF(N826="sníž. přenesená",J826,0)</f>
        <v>0</v>
      </c>
      <c r="BI826" s="178">
        <f>IF(N826="nulová",J826,0)</f>
        <v>0</v>
      </c>
      <c r="BJ826" s="18" t="s">
        <v>32</v>
      </c>
      <c r="BK826" s="178">
        <f>ROUND(I826*H826,2)</f>
        <v>0</v>
      </c>
      <c r="BL826" s="18" t="s">
        <v>133</v>
      </c>
      <c r="BM826" s="177" t="s">
        <v>1195</v>
      </c>
    </row>
    <row r="827" spans="1:65" s="2" customFormat="1" ht="16.5" customHeight="1">
      <c r="A827" s="33"/>
      <c r="B827" s="132"/>
      <c r="C827" s="211" t="s">
        <v>1196</v>
      </c>
      <c r="D827" s="211" t="s">
        <v>585</v>
      </c>
      <c r="E827" s="212" t="s">
        <v>1197</v>
      </c>
      <c r="F827" s="213" t="s">
        <v>1198</v>
      </c>
      <c r="G827" s="214" t="s">
        <v>946</v>
      </c>
      <c r="H827" s="215">
        <v>1.01</v>
      </c>
      <c r="I827" s="216"/>
      <c r="J827" s="217">
        <f>ROUND(I827*H827,2)</f>
        <v>0</v>
      </c>
      <c r="K827" s="213" t="s">
        <v>265</v>
      </c>
      <c r="L827" s="218"/>
      <c r="M827" s="219" t="s">
        <v>1</v>
      </c>
      <c r="N827" s="220" t="s">
        <v>42</v>
      </c>
      <c r="O827" s="59"/>
      <c r="P827" s="175">
        <f>O827*H827</f>
        <v>0</v>
      </c>
      <c r="Q827" s="175">
        <v>0.046</v>
      </c>
      <c r="R827" s="175">
        <f>Q827*H827</f>
        <v>0.04646</v>
      </c>
      <c r="S827" s="175">
        <v>0</v>
      </c>
      <c r="T827" s="176">
        <f>S827*H827</f>
        <v>0</v>
      </c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R827" s="177" t="s">
        <v>185</v>
      </c>
      <c r="AT827" s="177" t="s">
        <v>585</v>
      </c>
      <c r="AU827" s="177" t="s">
        <v>86</v>
      </c>
      <c r="AY827" s="18" t="s">
        <v>232</v>
      </c>
      <c r="BE827" s="178">
        <f>IF(N827="základní",J827,0)</f>
        <v>0</v>
      </c>
      <c r="BF827" s="178">
        <f>IF(N827="snížená",J827,0)</f>
        <v>0</v>
      </c>
      <c r="BG827" s="178">
        <f>IF(N827="zákl. přenesená",J827,0)</f>
        <v>0</v>
      </c>
      <c r="BH827" s="178">
        <f>IF(N827="sníž. přenesená",J827,0)</f>
        <v>0</v>
      </c>
      <c r="BI827" s="178">
        <f>IF(N827="nulová",J827,0)</f>
        <v>0</v>
      </c>
      <c r="BJ827" s="18" t="s">
        <v>32</v>
      </c>
      <c r="BK827" s="178">
        <f>ROUND(I827*H827,2)</f>
        <v>0</v>
      </c>
      <c r="BL827" s="18" t="s">
        <v>133</v>
      </c>
      <c r="BM827" s="177" t="s">
        <v>1199</v>
      </c>
    </row>
    <row r="828" spans="2:51" s="13" customFormat="1" ht="12">
      <c r="B828" s="179"/>
      <c r="D828" s="180" t="s">
        <v>240</v>
      </c>
      <c r="F828" s="182" t="s">
        <v>984</v>
      </c>
      <c r="H828" s="183">
        <v>1.01</v>
      </c>
      <c r="I828" s="184"/>
      <c r="L828" s="179"/>
      <c r="M828" s="185"/>
      <c r="N828" s="186"/>
      <c r="O828" s="186"/>
      <c r="P828" s="186"/>
      <c r="Q828" s="186"/>
      <c r="R828" s="186"/>
      <c r="S828" s="186"/>
      <c r="T828" s="187"/>
      <c r="AT828" s="181" t="s">
        <v>240</v>
      </c>
      <c r="AU828" s="181" t="s">
        <v>86</v>
      </c>
      <c r="AV828" s="13" t="s">
        <v>86</v>
      </c>
      <c r="AW828" s="13" t="s">
        <v>3</v>
      </c>
      <c r="AX828" s="13" t="s">
        <v>32</v>
      </c>
      <c r="AY828" s="181" t="s">
        <v>232</v>
      </c>
    </row>
    <row r="829" spans="1:65" s="2" customFormat="1" ht="16.5" customHeight="1">
      <c r="A829" s="33"/>
      <c r="B829" s="132"/>
      <c r="C829" s="211" t="s">
        <v>1200</v>
      </c>
      <c r="D829" s="211" t="s">
        <v>585</v>
      </c>
      <c r="E829" s="212" t="s">
        <v>1201</v>
      </c>
      <c r="F829" s="213" t="s">
        <v>1202</v>
      </c>
      <c r="G829" s="214" t="s">
        <v>946</v>
      </c>
      <c r="H829" s="215">
        <v>1.01</v>
      </c>
      <c r="I829" s="216"/>
      <c r="J829" s="217">
        <f>ROUND(I829*H829,2)</f>
        <v>0</v>
      </c>
      <c r="K829" s="213" t="s">
        <v>265</v>
      </c>
      <c r="L829" s="218"/>
      <c r="M829" s="219" t="s">
        <v>1</v>
      </c>
      <c r="N829" s="220" t="s">
        <v>42</v>
      </c>
      <c r="O829" s="59"/>
      <c r="P829" s="175">
        <f>O829*H829</f>
        <v>0</v>
      </c>
      <c r="Q829" s="175">
        <v>0.004</v>
      </c>
      <c r="R829" s="175">
        <f>Q829*H829</f>
        <v>0.00404</v>
      </c>
      <c r="S829" s="175">
        <v>0</v>
      </c>
      <c r="T829" s="176">
        <f>S829*H829</f>
        <v>0</v>
      </c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R829" s="177" t="s">
        <v>185</v>
      </c>
      <c r="AT829" s="177" t="s">
        <v>585</v>
      </c>
      <c r="AU829" s="177" t="s">
        <v>86</v>
      </c>
      <c r="AY829" s="18" t="s">
        <v>232</v>
      </c>
      <c r="BE829" s="178">
        <f>IF(N829="základní",J829,0)</f>
        <v>0</v>
      </c>
      <c r="BF829" s="178">
        <f>IF(N829="snížená",J829,0)</f>
        <v>0</v>
      </c>
      <c r="BG829" s="178">
        <f>IF(N829="zákl. přenesená",J829,0)</f>
        <v>0</v>
      </c>
      <c r="BH829" s="178">
        <f>IF(N829="sníž. přenesená",J829,0)</f>
        <v>0</v>
      </c>
      <c r="BI829" s="178">
        <f>IF(N829="nulová",J829,0)</f>
        <v>0</v>
      </c>
      <c r="BJ829" s="18" t="s">
        <v>32</v>
      </c>
      <c r="BK829" s="178">
        <f>ROUND(I829*H829,2)</f>
        <v>0</v>
      </c>
      <c r="BL829" s="18" t="s">
        <v>133</v>
      </c>
      <c r="BM829" s="177" t="s">
        <v>1203</v>
      </c>
    </row>
    <row r="830" spans="2:51" s="13" customFormat="1" ht="12">
      <c r="B830" s="179"/>
      <c r="D830" s="180" t="s">
        <v>240</v>
      </c>
      <c r="F830" s="182" t="s">
        <v>984</v>
      </c>
      <c r="H830" s="183">
        <v>1.01</v>
      </c>
      <c r="I830" s="184"/>
      <c r="L830" s="179"/>
      <c r="M830" s="185"/>
      <c r="N830" s="186"/>
      <c r="O830" s="186"/>
      <c r="P830" s="186"/>
      <c r="Q830" s="186"/>
      <c r="R830" s="186"/>
      <c r="S830" s="186"/>
      <c r="T830" s="187"/>
      <c r="AT830" s="181" t="s">
        <v>240</v>
      </c>
      <c r="AU830" s="181" t="s">
        <v>86</v>
      </c>
      <c r="AV830" s="13" t="s">
        <v>86</v>
      </c>
      <c r="AW830" s="13" t="s">
        <v>3</v>
      </c>
      <c r="AX830" s="13" t="s">
        <v>32</v>
      </c>
      <c r="AY830" s="181" t="s">
        <v>232</v>
      </c>
    </row>
    <row r="831" spans="1:65" s="2" customFormat="1" ht="16.5" customHeight="1">
      <c r="A831" s="33"/>
      <c r="B831" s="132"/>
      <c r="C831" s="166" t="s">
        <v>1204</v>
      </c>
      <c r="D831" s="166" t="s">
        <v>234</v>
      </c>
      <c r="E831" s="167" t="s">
        <v>1205</v>
      </c>
      <c r="F831" s="168" t="s">
        <v>1206</v>
      </c>
      <c r="G831" s="169" t="s">
        <v>946</v>
      </c>
      <c r="H831" s="170">
        <v>5</v>
      </c>
      <c r="I831" s="171"/>
      <c r="J831" s="172">
        <f>ROUND(I831*H831,2)</f>
        <v>0</v>
      </c>
      <c r="K831" s="168" t="s">
        <v>238</v>
      </c>
      <c r="L831" s="34"/>
      <c r="M831" s="173" t="s">
        <v>1</v>
      </c>
      <c r="N831" s="174" t="s">
        <v>42</v>
      </c>
      <c r="O831" s="59"/>
      <c r="P831" s="175">
        <f>O831*H831</f>
        <v>0</v>
      </c>
      <c r="Q831" s="175">
        <v>0.12303</v>
      </c>
      <c r="R831" s="175">
        <f>Q831*H831</f>
        <v>0.61515</v>
      </c>
      <c r="S831" s="175">
        <v>0</v>
      </c>
      <c r="T831" s="176">
        <f>S831*H831</f>
        <v>0</v>
      </c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R831" s="177" t="s">
        <v>133</v>
      </c>
      <c r="AT831" s="177" t="s">
        <v>234</v>
      </c>
      <c r="AU831" s="177" t="s">
        <v>86</v>
      </c>
      <c r="AY831" s="18" t="s">
        <v>232</v>
      </c>
      <c r="BE831" s="178">
        <f>IF(N831="základní",J831,0)</f>
        <v>0</v>
      </c>
      <c r="BF831" s="178">
        <f>IF(N831="snížená",J831,0)</f>
        <v>0</v>
      </c>
      <c r="BG831" s="178">
        <f>IF(N831="zákl. přenesená",J831,0)</f>
        <v>0</v>
      </c>
      <c r="BH831" s="178">
        <f>IF(N831="sníž. přenesená",J831,0)</f>
        <v>0</v>
      </c>
      <c r="BI831" s="178">
        <f>IF(N831="nulová",J831,0)</f>
        <v>0</v>
      </c>
      <c r="BJ831" s="18" t="s">
        <v>32</v>
      </c>
      <c r="BK831" s="178">
        <f>ROUND(I831*H831,2)</f>
        <v>0</v>
      </c>
      <c r="BL831" s="18" t="s">
        <v>133</v>
      </c>
      <c r="BM831" s="177" t="s">
        <v>1207</v>
      </c>
    </row>
    <row r="832" spans="1:65" s="2" customFormat="1" ht="16.5" customHeight="1">
      <c r="A832" s="33"/>
      <c r="B832" s="132"/>
      <c r="C832" s="211" t="s">
        <v>1208</v>
      </c>
      <c r="D832" s="211" t="s">
        <v>585</v>
      </c>
      <c r="E832" s="212" t="s">
        <v>1209</v>
      </c>
      <c r="F832" s="213" t="s">
        <v>1210</v>
      </c>
      <c r="G832" s="214" t="s">
        <v>946</v>
      </c>
      <c r="H832" s="215">
        <v>5</v>
      </c>
      <c r="I832" s="216"/>
      <c r="J832" s="217">
        <f>ROUND(I832*H832,2)</f>
        <v>0</v>
      </c>
      <c r="K832" s="213" t="s">
        <v>238</v>
      </c>
      <c r="L832" s="218"/>
      <c r="M832" s="219" t="s">
        <v>1</v>
      </c>
      <c r="N832" s="220" t="s">
        <v>42</v>
      </c>
      <c r="O832" s="59"/>
      <c r="P832" s="175">
        <f>O832*H832</f>
        <v>0</v>
      </c>
      <c r="Q832" s="175">
        <v>0.0133</v>
      </c>
      <c r="R832" s="175">
        <f>Q832*H832</f>
        <v>0.0665</v>
      </c>
      <c r="S832" s="175">
        <v>0</v>
      </c>
      <c r="T832" s="176">
        <f>S832*H832</f>
        <v>0</v>
      </c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R832" s="177" t="s">
        <v>185</v>
      </c>
      <c r="AT832" s="177" t="s">
        <v>585</v>
      </c>
      <c r="AU832" s="177" t="s">
        <v>86</v>
      </c>
      <c r="AY832" s="18" t="s">
        <v>232</v>
      </c>
      <c r="BE832" s="178">
        <f>IF(N832="základní",J832,0)</f>
        <v>0</v>
      </c>
      <c r="BF832" s="178">
        <f>IF(N832="snížená",J832,0)</f>
        <v>0</v>
      </c>
      <c r="BG832" s="178">
        <f>IF(N832="zákl. přenesená",J832,0)</f>
        <v>0</v>
      </c>
      <c r="BH832" s="178">
        <f>IF(N832="sníž. přenesená",J832,0)</f>
        <v>0</v>
      </c>
      <c r="BI832" s="178">
        <f>IF(N832="nulová",J832,0)</f>
        <v>0</v>
      </c>
      <c r="BJ832" s="18" t="s">
        <v>32</v>
      </c>
      <c r="BK832" s="178">
        <f>ROUND(I832*H832,2)</f>
        <v>0</v>
      </c>
      <c r="BL832" s="18" t="s">
        <v>133</v>
      </c>
      <c r="BM832" s="177" t="s">
        <v>1211</v>
      </c>
    </row>
    <row r="833" spans="1:65" s="2" customFormat="1" ht="16.5" customHeight="1">
      <c r="A833" s="33"/>
      <c r="B833" s="132"/>
      <c r="C833" s="211" t="s">
        <v>1212</v>
      </c>
      <c r="D833" s="211" t="s">
        <v>585</v>
      </c>
      <c r="E833" s="212" t="s">
        <v>1213</v>
      </c>
      <c r="F833" s="213" t="s">
        <v>1214</v>
      </c>
      <c r="G833" s="214" t="s">
        <v>946</v>
      </c>
      <c r="H833" s="215">
        <v>5</v>
      </c>
      <c r="I833" s="216"/>
      <c r="J833" s="217">
        <f>ROUND(I833*H833,2)</f>
        <v>0</v>
      </c>
      <c r="K833" s="213" t="s">
        <v>265</v>
      </c>
      <c r="L833" s="218"/>
      <c r="M833" s="219" t="s">
        <v>1</v>
      </c>
      <c r="N833" s="220" t="s">
        <v>42</v>
      </c>
      <c r="O833" s="59"/>
      <c r="P833" s="175">
        <f>O833*H833</f>
        <v>0</v>
      </c>
      <c r="Q833" s="175">
        <v>0.0006</v>
      </c>
      <c r="R833" s="175">
        <f>Q833*H833</f>
        <v>0.0029999999999999996</v>
      </c>
      <c r="S833" s="175">
        <v>0</v>
      </c>
      <c r="T833" s="176">
        <f>S833*H833</f>
        <v>0</v>
      </c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R833" s="177" t="s">
        <v>185</v>
      </c>
      <c r="AT833" s="177" t="s">
        <v>585</v>
      </c>
      <c r="AU833" s="177" t="s">
        <v>86</v>
      </c>
      <c r="AY833" s="18" t="s">
        <v>232</v>
      </c>
      <c r="BE833" s="178">
        <f>IF(N833="základní",J833,0)</f>
        <v>0</v>
      </c>
      <c r="BF833" s="178">
        <f>IF(N833="snížená",J833,0)</f>
        <v>0</v>
      </c>
      <c r="BG833" s="178">
        <f>IF(N833="zákl. přenesená",J833,0)</f>
        <v>0</v>
      </c>
      <c r="BH833" s="178">
        <f>IF(N833="sníž. přenesená",J833,0)</f>
        <v>0</v>
      </c>
      <c r="BI833" s="178">
        <f>IF(N833="nulová",J833,0)</f>
        <v>0</v>
      </c>
      <c r="BJ833" s="18" t="s">
        <v>32</v>
      </c>
      <c r="BK833" s="178">
        <f>ROUND(I833*H833,2)</f>
        <v>0</v>
      </c>
      <c r="BL833" s="18" t="s">
        <v>133</v>
      </c>
      <c r="BM833" s="177" t="s">
        <v>1215</v>
      </c>
    </row>
    <row r="834" spans="1:65" s="2" customFormat="1" ht="16.5" customHeight="1">
      <c r="A834" s="33"/>
      <c r="B834" s="132"/>
      <c r="C834" s="166" t="s">
        <v>1216</v>
      </c>
      <c r="D834" s="166" t="s">
        <v>234</v>
      </c>
      <c r="E834" s="167" t="s">
        <v>1217</v>
      </c>
      <c r="F834" s="168" t="s">
        <v>1218</v>
      </c>
      <c r="G834" s="169" t="s">
        <v>946</v>
      </c>
      <c r="H834" s="170">
        <v>4</v>
      </c>
      <c r="I834" s="171"/>
      <c r="J834" s="172">
        <f>ROUND(I834*H834,2)</f>
        <v>0</v>
      </c>
      <c r="K834" s="168" t="s">
        <v>265</v>
      </c>
      <c r="L834" s="34"/>
      <c r="M834" s="173" t="s">
        <v>1</v>
      </c>
      <c r="N834" s="174" t="s">
        <v>42</v>
      </c>
      <c r="O834" s="59"/>
      <c r="P834" s="175">
        <f>O834*H834</f>
        <v>0</v>
      </c>
      <c r="Q834" s="175">
        <v>0.00034</v>
      </c>
      <c r="R834" s="175">
        <f>Q834*H834</f>
        <v>0.00136</v>
      </c>
      <c r="S834" s="175">
        <v>0</v>
      </c>
      <c r="T834" s="176">
        <f>S834*H834</f>
        <v>0</v>
      </c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R834" s="177" t="s">
        <v>133</v>
      </c>
      <c r="AT834" s="177" t="s">
        <v>234</v>
      </c>
      <c r="AU834" s="177" t="s">
        <v>86</v>
      </c>
      <c r="AY834" s="18" t="s">
        <v>232</v>
      </c>
      <c r="BE834" s="178">
        <f>IF(N834="základní",J834,0)</f>
        <v>0</v>
      </c>
      <c r="BF834" s="178">
        <f>IF(N834="snížená",J834,0)</f>
        <v>0</v>
      </c>
      <c r="BG834" s="178">
        <f>IF(N834="zákl. přenesená",J834,0)</f>
        <v>0</v>
      </c>
      <c r="BH834" s="178">
        <f>IF(N834="sníž. přenesená",J834,0)</f>
        <v>0</v>
      </c>
      <c r="BI834" s="178">
        <f>IF(N834="nulová",J834,0)</f>
        <v>0</v>
      </c>
      <c r="BJ834" s="18" t="s">
        <v>32</v>
      </c>
      <c r="BK834" s="178">
        <f>ROUND(I834*H834,2)</f>
        <v>0</v>
      </c>
      <c r="BL834" s="18" t="s">
        <v>133</v>
      </c>
      <c r="BM834" s="177" t="s">
        <v>1219</v>
      </c>
    </row>
    <row r="835" spans="1:65" s="2" customFormat="1" ht="16.5" customHeight="1">
      <c r="A835" s="33"/>
      <c r="B835" s="132"/>
      <c r="C835" s="211" t="s">
        <v>1220</v>
      </c>
      <c r="D835" s="211" t="s">
        <v>585</v>
      </c>
      <c r="E835" s="212" t="s">
        <v>1221</v>
      </c>
      <c r="F835" s="213" t="s">
        <v>1222</v>
      </c>
      <c r="G835" s="214" t="s">
        <v>1223</v>
      </c>
      <c r="H835" s="215">
        <v>4.04</v>
      </c>
      <c r="I835" s="216"/>
      <c r="J835" s="217">
        <f>ROUND(I835*H835,2)</f>
        <v>0</v>
      </c>
      <c r="K835" s="213" t="s">
        <v>1</v>
      </c>
      <c r="L835" s="218"/>
      <c r="M835" s="219" t="s">
        <v>1</v>
      </c>
      <c r="N835" s="220" t="s">
        <v>42</v>
      </c>
      <c r="O835" s="59"/>
      <c r="P835" s="175">
        <f>O835*H835</f>
        <v>0</v>
      </c>
      <c r="Q835" s="175">
        <v>0</v>
      </c>
      <c r="R835" s="175">
        <f>Q835*H835</f>
        <v>0</v>
      </c>
      <c r="S835" s="175">
        <v>0</v>
      </c>
      <c r="T835" s="176">
        <f>S835*H835</f>
        <v>0</v>
      </c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R835" s="177" t="s">
        <v>185</v>
      </c>
      <c r="AT835" s="177" t="s">
        <v>585</v>
      </c>
      <c r="AU835" s="177" t="s">
        <v>86</v>
      </c>
      <c r="AY835" s="18" t="s">
        <v>232</v>
      </c>
      <c r="BE835" s="178">
        <f>IF(N835="základní",J835,0)</f>
        <v>0</v>
      </c>
      <c r="BF835" s="178">
        <f>IF(N835="snížená",J835,0)</f>
        <v>0</v>
      </c>
      <c r="BG835" s="178">
        <f>IF(N835="zákl. přenesená",J835,0)</f>
        <v>0</v>
      </c>
      <c r="BH835" s="178">
        <f>IF(N835="sníž. přenesená",J835,0)</f>
        <v>0</v>
      </c>
      <c r="BI835" s="178">
        <f>IF(N835="nulová",J835,0)</f>
        <v>0</v>
      </c>
      <c r="BJ835" s="18" t="s">
        <v>32</v>
      </c>
      <c r="BK835" s="178">
        <f>ROUND(I835*H835,2)</f>
        <v>0</v>
      </c>
      <c r="BL835" s="18" t="s">
        <v>133</v>
      </c>
      <c r="BM835" s="177" t="s">
        <v>1224</v>
      </c>
    </row>
    <row r="836" spans="2:51" s="13" customFormat="1" ht="12">
      <c r="B836" s="179"/>
      <c r="D836" s="180" t="s">
        <v>240</v>
      </c>
      <c r="E836" s="181" t="s">
        <v>1</v>
      </c>
      <c r="F836" s="182" t="s">
        <v>1077</v>
      </c>
      <c r="H836" s="183">
        <v>4.04</v>
      </c>
      <c r="I836" s="184"/>
      <c r="L836" s="179"/>
      <c r="M836" s="185"/>
      <c r="N836" s="186"/>
      <c r="O836" s="186"/>
      <c r="P836" s="186"/>
      <c r="Q836" s="186"/>
      <c r="R836" s="186"/>
      <c r="S836" s="186"/>
      <c r="T836" s="187"/>
      <c r="AT836" s="181" t="s">
        <v>240</v>
      </c>
      <c r="AU836" s="181" t="s">
        <v>86</v>
      </c>
      <c r="AV836" s="13" t="s">
        <v>86</v>
      </c>
      <c r="AW836" s="13" t="s">
        <v>31</v>
      </c>
      <c r="AX836" s="13" t="s">
        <v>77</v>
      </c>
      <c r="AY836" s="181" t="s">
        <v>232</v>
      </c>
    </row>
    <row r="837" spans="2:51" s="14" customFormat="1" ht="12">
      <c r="B837" s="188"/>
      <c r="D837" s="180" t="s">
        <v>240</v>
      </c>
      <c r="E837" s="189" t="s">
        <v>1</v>
      </c>
      <c r="F837" s="190" t="s">
        <v>242</v>
      </c>
      <c r="H837" s="191">
        <v>4.04</v>
      </c>
      <c r="I837" s="192"/>
      <c r="L837" s="188"/>
      <c r="M837" s="193"/>
      <c r="N837" s="194"/>
      <c r="O837" s="194"/>
      <c r="P837" s="194"/>
      <c r="Q837" s="194"/>
      <c r="R837" s="194"/>
      <c r="S837" s="194"/>
      <c r="T837" s="195"/>
      <c r="AT837" s="189" t="s">
        <v>240</v>
      </c>
      <c r="AU837" s="189" t="s">
        <v>86</v>
      </c>
      <c r="AV837" s="14" t="s">
        <v>133</v>
      </c>
      <c r="AW837" s="14" t="s">
        <v>31</v>
      </c>
      <c r="AX837" s="14" t="s">
        <v>32</v>
      </c>
      <c r="AY837" s="189" t="s">
        <v>232</v>
      </c>
    </row>
    <row r="838" spans="1:65" s="2" customFormat="1" ht="16.5" customHeight="1">
      <c r="A838" s="33"/>
      <c r="B838" s="132"/>
      <c r="C838" s="211" t="s">
        <v>1225</v>
      </c>
      <c r="D838" s="211" t="s">
        <v>585</v>
      </c>
      <c r="E838" s="212" t="s">
        <v>1226</v>
      </c>
      <c r="F838" s="213" t="s">
        <v>1227</v>
      </c>
      <c r="G838" s="214" t="s">
        <v>946</v>
      </c>
      <c r="H838" s="215">
        <v>4.04</v>
      </c>
      <c r="I838" s="216"/>
      <c r="J838" s="217">
        <f>ROUND(I838*H838,2)</f>
        <v>0</v>
      </c>
      <c r="K838" s="213" t="s">
        <v>238</v>
      </c>
      <c r="L838" s="218"/>
      <c r="M838" s="219" t="s">
        <v>1</v>
      </c>
      <c r="N838" s="220" t="s">
        <v>42</v>
      </c>
      <c r="O838" s="59"/>
      <c r="P838" s="175">
        <f>O838*H838</f>
        <v>0</v>
      </c>
      <c r="Q838" s="175">
        <v>0.048</v>
      </c>
      <c r="R838" s="175">
        <f>Q838*H838</f>
        <v>0.19392</v>
      </c>
      <c r="S838" s="175">
        <v>0</v>
      </c>
      <c r="T838" s="176">
        <f>S838*H838</f>
        <v>0</v>
      </c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R838" s="177" t="s">
        <v>185</v>
      </c>
      <c r="AT838" s="177" t="s">
        <v>585</v>
      </c>
      <c r="AU838" s="177" t="s">
        <v>86</v>
      </c>
      <c r="AY838" s="18" t="s">
        <v>232</v>
      </c>
      <c r="BE838" s="178">
        <f>IF(N838="základní",J838,0)</f>
        <v>0</v>
      </c>
      <c r="BF838" s="178">
        <f>IF(N838="snížená",J838,0)</f>
        <v>0</v>
      </c>
      <c r="BG838" s="178">
        <f>IF(N838="zákl. přenesená",J838,0)</f>
        <v>0</v>
      </c>
      <c r="BH838" s="178">
        <f>IF(N838="sníž. přenesená",J838,0)</f>
        <v>0</v>
      </c>
      <c r="BI838" s="178">
        <f>IF(N838="nulová",J838,0)</f>
        <v>0</v>
      </c>
      <c r="BJ838" s="18" t="s">
        <v>32</v>
      </c>
      <c r="BK838" s="178">
        <f>ROUND(I838*H838,2)</f>
        <v>0</v>
      </c>
      <c r="BL838" s="18" t="s">
        <v>133</v>
      </c>
      <c r="BM838" s="177" t="s">
        <v>1228</v>
      </c>
    </row>
    <row r="839" spans="2:51" s="13" customFormat="1" ht="12">
      <c r="B839" s="179"/>
      <c r="D839" s="180" t="s">
        <v>240</v>
      </c>
      <c r="E839" s="181" t="s">
        <v>1</v>
      </c>
      <c r="F839" s="182" t="s">
        <v>1077</v>
      </c>
      <c r="H839" s="183">
        <v>4.04</v>
      </c>
      <c r="I839" s="184"/>
      <c r="L839" s="179"/>
      <c r="M839" s="185"/>
      <c r="N839" s="186"/>
      <c r="O839" s="186"/>
      <c r="P839" s="186"/>
      <c r="Q839" s="186"/>
      <c r="R839" s="186"/>
      <c r="S839" s="186"/>
      <c r="T839" s="187"/>
      <c r="AT839" s="181" t="s">
        <v>240</v>
      </c>
      <c r="AU839" s="181" t="s">
        <v>86</v>
      </c>
      <c r="AV839" s="13" t="s">
        <v>86</v>
      </c>
      <c r="AW839" s="13" t="s">
        <v>31</v>
      </c>
      <c r="AX839" s="13" t="s">
        <v>77</v>
      </c>
      <c r="AY839" s="181" t="s">
        <v>232</v>
      </c>
    </row>
    <row r="840" spans="2:51" s="14" customFormat="1" ht="12">
      <c r="B840" s="188"/>
      <c r="D840" s="180" t="s">
        <v>240</v>
      </c>
      <c r="E840" s="189" t="s">
        <v>1</v>
      </c>
      <c r="F840" s="190" t="s">
        <v>242</v>
      </c>
      <c r="H840" s="191">
        <v>4.04</v>
      </c>
      <c r="I840" s="192"/>
      <c r="L840" s="188"/>
      <c r="M840" s="193"/>
      <c r="N840" s="194"/>
      <c r="O840" s="194"/>
      <c r="P840" s="194"/>
      <c r="Q840" s="194"/>
      <c r="R840" s="194"/>
      <c r="S840" s="194"/>
      <c r="T840" s="195"/>
      <c r="AT840" s="189" t="s">
        <v>240</v>
      </c>
      <c r="AU840" s="189" t="s">
        <v>86</v>
      </c>
      <c r="AV840" s="14" t="s">
        <v>133</v>
      </c>
      <c r="AW840" s="14" t="s">
        <v>31</v>
      </c>
      <c r="AX840" s="14" t="s">
        <v>32</v>
      </c>
      <c r="AY840" s="189" t="s">
        <v>232</v>
      </c>
    </row>
    <row r="841" spans="1:65" s="2" customFormat="1" ht="16.5" customHeight="1">
      <c r="A841" s="33"/>
      <c r="B841" s="132"/>
      <c r="C841" s="166" t="s">
        <v>1229</v>
      </c>
      <c r="D841" s="166" t="s">
        <v>234</v>
      </c>
      <c r="E841" s="167" t="s">
        <v>1230</v>
      </c>
      <c r="F841" s="168" t="s">
        <v>1231</v>
      </c>
      <c r="G841" s="169" t="s">
        <v>946</v>
      </c>
      <c r="H841" s="170">
        <v>4</v>
      </c>
      <c r="I841" s="171"/>
      <c r="J841" s="172">
        <f>ROUND(I841*H841,2)</f>
        <v>0</v>
      </c>
      <c r="K841" s="168" t="s">
        <v>238</v>
      </c>
      <c r="L841" s="34"/>
      <c r="M841" s="173" t="s">
        <v>1</v>
      </c>
      <c r="N841" s="174" t="s">
        <v>42</v>
      </c>
      <c r="O841" s="59"/>
      <c r="P841" s="175">
        <f>O841*H841</f>
        <v>0</v>
      </c>
      <c r="Q841" s="175">
        <v>0.32906</v>
      </c>
      <c r="R841" s="175">
        <f>Q841*H841</f>
        <v>1.31624</v>
      </c>
      <c r="S841" s="175">
        <v>0</v>
      </c>
      <c r="T841" s="176">
        <f>S841*H841</f>
        <v>0</v>
      </c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R841" s="177" t="s">
        <v>133</v>
      </c>
      <c r="AT841" s="177" t="s">
        <v>234</v>
      </c>
      <c r="AU841" s="177" t="s">
        <v>86</v>
      </c>
      <c r="AY841" s="18" t="s">
        <v>232</v>
      </c>
      <c r="BE841" s="178">
        <f>IF(N841="základní",J841,0)</f>
        <v>0</v>
      </c>
      <c r="BF841" s="178">
        <f>IF(N841="snížená",J841,0)</f>
        <v>0</v>
      </c>
      <c r="BG841" s="178">
        <f>IF(N841="zákl. přenesená",J841,0)</f>
        <v>0</v>
      </c>
      <c r="BH841" s="178">
        <f>IF(N841="sníž. přenesená",J841,0)</f>
        <v>0</v>
      </c>
      <c r="BI841" s="178">
        <f>IF(N841="nulová",J841,0)</f>
        <v>0</v>
      </c>
      <c r="BJ841" s="18" t="s">
        <v>32</v>
      </c>
      <c r="BK841" s="178">
        <f>ROUND(I841*H841,2)</f>
        <v>0</v>
      </c>
      <c r="BL841" s="18" t="s">
        <v>133</v>
      </c>
      <c r="BM841" s="177" t="s">
        <v>1232</v>
      </c>
    </row>
    <row r="842" spans="2:51" s="13" customFormat="1" ht="12">
      <c r="B842" s="179"/>
      <c r="D842" s="180" t="s">
        <v>240</v>
      </c>
      <c r="E842" s="181" t="s">
        <v>1</v>
      </c>
      <c r="F842" s="182" t="s">
        <v>133</v>
      </c>
      <c r="H842" s="183">
        <v>4</v>
      </c>
      <c r="I842" s="184"/>
      <c r="L842" s="179"/>
      <c r="M842" s="185"/>
      <c r="N842" s="186"/>
      <c r="O842" s="186"/>
      <c r="P842" s="186"/>
      <c r="Q842" s="186"/>
      <c r="R842" s="186"/>
      <c r="S842" s="186"/>
      <c r="T842" s="187"/>
      <c r="AT842" s="181" t="s">
        <v>240</v>
      </c>
      <c r="AU842" s="181" t="s">
        <v>86</v>
      </c>
      <c r="AV842" s="13" t="s">
        <v>86</v>
      </c>
      <c r="AW842" s="13" t="s">
        <v>31</v>
      </c>
      <c r="AX842" s="13" t="s">
        <v>32</v>
      </c>
      <c r="AY842" s="181" t="s">
        <v>232</v>
      </c>
    </row>
    <row r="843" spans="1:65" s="2" customFormat="1" ht="16.5" customHeight="1">
      <c r="A843" s="33"/>
      <c r="B843" s="132"/>
      <c r="C843" s="211" t="s">
        <v>1233</v>
      </c>
      <c r="D843" s="211" t="s">
        <v>585</v>
      </c>
      <c r="E843" s="212" t="s">
        <v>1234</v>
      </c>
      <c r="F843" s="213" t="s">
        <v>1235</v>
      </c>
      <c r="G843" s="214" t="s">
        <v>946</v>
      </c>
      <c r="H843" s="215">
        <v>4</v>
      </c>
      <c r="I843" s="216"/>
      <c r="J843" s="217">
        <f>ROUND(I843*H843,2)</f>
        <v>0</v>
      </c>
      <c r="K843" s="213" t="s">
        <v>238</v>
      </c>
      <c r="L843" s="218"/>
      <c r="M843" s="219" t="s">
        <v>1</v>
      </c>
      <c r="N843" s="220" t="s">
        <v>42</v>
      </c>
      <c r="O843" s="59"/>
      <c r="P843" s="175">
        <f>O843*H843</f>
        <v>0</v>
      </c>
      <c r="Q843" s="175">
        <v>0.0295</v>
      </c>
      <c r="R843" s="175">
        <f>Q843*H843</f>
        <v>0.118</v>
      </c>
      <c r="S843" s="175">
        <v>0</v>
      </c>
      <c r="T843" s="176">
        <f>S843*H843</f>
        <v>0</v>
      </c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R843" s="177" t="s">
        <v>185</v>
      </c>
      <c r="AT843" s="177" t="s">
        <v>585</v>
      </c>
      <c r="AU843" s="177" t="s">
        <v>86</v>
      </c>
      <c r="AY843" s="18" t="s">
        <v>232</v>
      </c>
      <c r="BE843" s="178">
        <f>IF(N843="základní",J843,0)</f>
        <v>0</v>
      </c>
      <c r="BF843" s="178">
        <f>IF(N843="snížená",J843,0)</f>
        <v>0</v>
      </c>
      <c r="BG843" s="178">
        <f>IF(N843="zákl. přenesená",J843,0)</f>
        <v>0</v>
      </c>
      <c r="BH843" s="178">
        <f>IF(N843="sníž. přenesená",J843,0)</f>
        <v>0</v>
      </c>
      <c r="BI843" s="178">
        <f>IF(N843="nulová",J843,0)</f>
        <v>0</v>
      </c>
      <c r="BJ843" s="18" t="s">
        <v>32</v>
      </c>
      <c r="BK843" s="178">
        <f>ROUND(I843*H843,2)</f>
        <v>0</v>
      </c>
      <c r="BL843" s="18" t="s">
        <v>133</v>
      </c>
      <c r="BM843" s="177" t="s">
        <v>1236</v>
      </c>
    </row>
    <row r="844" spans="2:51" s="13" customFormat="1" ht="12">
      <c r="B844" s="179"/>
      <c r="D844" s="180" t="s">
        <v>240</v>
      </c>
      <c r="E844" s="181" t="s">
        <v>1</v>
      </c>
      <c r="F844" s="182" t="s">
        <v>133</v>
      </c>
      <c r="H844" s="183">
        <v>4</v>
      </c>
      <c r="I844" s="184"/>
      <c r="L844" s="179"/>
      <c r="M844" s="185"/>
      <c r="N844" s="186"/>
      <c r="O844" s="186"/>
      <c r="P844" s="186"/>
      <c r="Q844" s="186"/>
      <c r="R844" s="186"/>
      <c r="S844" s="186"/>
      <c r="T844" s="187"/>
      <c r="AT844" s="181" t="s">
        <v>240</v>
      </c>
      <c r="AU844" s="181" t="s">
        <v>86</v>
      </c>
      <c r="AV844" s="13" t="s">
        <v>86</v>
      </c>
      <c r="AW844" s="13" t="s">
        <v>31</v>
      </c>
      <c r="AX844" s="13" t="s">
        <v>32</v>
      </c>
      <c r="AY844" s="181" t="s">
        <v>232</v>
      </c>
    </row>
    <row r="845" spans="1:65" s="2" customFormat="1" ht="16.5" customHeight="1">
      <c r="A845" s="33"/>
      <c r="B845" s="132"/>
      <c r="C845" s="211" t="s">
        <v>1237</v>
      </c>
      <c r="D845" s="211" t="s">
        <v>585</v>
      </c>
      <c r="E845" s="212" t="s">
        <v>1238</v>
      </c>
      <c r="F845" s="213" t="s">
        <v>1239</v>
      </c>
      <c r="G845" s="214" t="s">
        <v>1223</v>
      </c>
      <c r="H845" s="215">
        <v>4</v>
      </c>
      <c r="I845" s="216"/>
      <c r="J845" s="217">
        <f>ROUND(I845*H845,2)</f>
        <v>0</v>
      </c>
      <c r="K845" s="213" t="s">
        <v>1</v>
      </c>
      <c r="L845" s="218"/>
      <c r="M845" s="219" t="s">
        <v>1</v>
      </c>
      <c r="N845" s="220" t="s">
        <v>42</v>
      </c>
      <c r="O845" s="59"/>
      <c r="P845" s="175">
        <f>O845*H845</f>
        <v>0</v>
      </c>
      <c r="Q845" s="175">
        <v>0</v>
      </c>
      <c r="R845" s="175">
        <f>Q845*H845</f>
        <v>0</v>
      </c>
      <c r="S845" s="175">
        <v>0</v>
      </c>
      <c r="T845" s="176">
        <f>S845*H845</f>
        <v>0</v>
      </c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R845" s="177" t="s">
        <v>185</v>
      </c>
      <c r="AT845" s="177" t="s">
        <v>585</v>
      </c>
      <c r="AU845" s="177" t="s">
        <v>86</v>
      </c>
      <c r="AY845" s="18" t="s">
        <v>232</v>
      </c>
      <c r="BE845" s="178">
        <f>IF(N845="základní",J845,0)</f>
        <v>0</v>
      </c>
      <c r="BF845" s="178">
        <f>IF(N845="snížená",J845,0)</f>
        <v>0</v>
      </c>
      <c r="BG845" s="178">
        <f>IF(N845="zákl. přenesená",J845,0)</f>
        <v>0</v>
      </c>
      <c r="BH845" s="178">
        <f>IF(N845="sníž. přenesená",J845,0)</f>
        <v>0</v>
      </c>
      <c r="BI845" s="178">
        <f>IF(N845="nulová",J845,0)</f>
        <v>0</v>
      </c>
      <c r="BJ845" s="18" t="s">
        <v>32</v>
      </c>
      <c r="BK845" s="178">
        <f>ROUND(I845*H845,2)</f>
        <v>0</v>
      </c>
      <c r="BL845" s="18" t="s">
        <v>133</v>
      </c>
      <c r="BM845" s="177" t="s">
        <v>1240</v>
      </c>
    </row>
    <row r="846" spans="1:65" s="2" customFormat="1" ht="16.5" customHeight="1">
      <c r="A846" s="33"/>
      <c r="B846" s="132"/>
      <c r="C846" s="166" t="s">
        <v>1241</v>
      </c>
      <c r="D846" s="166" t="s">
        <v>234</v>
      </c>
      <c r="E846" s="167" t="s">
        <v>1242</v>
      </c>
      <c r="F846" s="168" t="s">
        <v>1243</v>
      </c>
      <c r="G846" s="169" t="s">
        <v>946</v>
      </c>
      <c r="H846" s="170">
        <v>3</v>
      </c>
      <c r="I846" s="171"/>
      <c r="J846" s="172">
        <f>ROUND(I846*H846,2)</f>
        <v>0</v>
      </c>
      <c r="K846" s="168" t="s">
        <v>1</v>
      </c>
      <c r="L846" s="34"/>
      <c r="M846" s="173" t="s">
        <v>1</v>
      </c>
      <c r="N846" s="174" t="s">
        <v>42</v>
      </c>
      <c r="O846" s="59"/>
      <c r="P846" s="175">
        <f>O846*H846</f>
        <v>0</v>
      </c>
      <c r="Q846" s="175">
        <v>0.00016</v>
      </c>
      <c r="R846" s="175">
        <f>Q846*H846</f>
        <v>0.00048000000000000007</v>
      </c>
      <c r="S846" s="175">
        <v>0</v>
      </c>
      <c r="T846" s="176">
        <f>S846*H846</f>
        <v>0</v>
      </c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R846" s="177" t="s">
        <v>133</v>
      </c>
      <c r="AT846" s="177" t="s">
        <v>234</v>
      </c>
      <c r="AU846" s="177" t="s">
        <v>86</v>
      </c>
      <c r="AY846" s="18" t="s">
        <v>232</v>
      </c>
      <c r="BE846" s="178">
        <f>IF(N846="základní",J846,0)</f>
        <v>0</v>
      </c>
      <c r="BF846" s="178">
        <f>IF(N846="snížená",J846,0)</f>
        <v>0</v>
      </c>
      <c r="BG846" s="178">
        <f>IF(N846="zákl. přenesená",J846,0)</f>
        <v>0</v>
      </c>
      <c r="BH846" s="178">
        <f>IF(N846="sníž. přenesená",J846,0)</f>
        <v>0</v>
      </c>
      <c r="BI846" s="178">
        <f>IF(N846="nulová",J846,0)</f>
        <v>0</v>
      </c>
      <c r="BJ846" s="18" t="s">
        <v>32</v>
      </c>
      <c r="BK846" s="178">
        <f>ROUND(I846*H846,2)</f>
        <v>0</v>
      </c>
      <c r="BL846" s="18" t="s">
        <v>133</v>
      </c>
      <c r="BM846" s="177" t="s">
        <v>1244</v>
      </c>
    </row>
    <row r="847" spans="2:51" s="13" customFormat="1" ht="12">
      <c r="B847" s="179"/>
      <c r="D847" s="180" t="s">
        <v>240</v>
      </c>
      <c r="E847" s="181" t="s">
        <v>1</v>
      </c>
      <c r="F847" s="182" t="s">
        <v>247</v>
      </c>
      <c r="H847" s="183">
        <v>3</v>
      </c>
      <c r="I847" s="184"/>
      <c r="L847" s="179"/>
      <c r="M847" s="185"/>
      <c r="N847" s="186"/>
      <c r="O847" s="186"/>
      <c r="P847" s="186"/>
      <c r="Q847" s="186"/>
      <c r="R847" s="186"/>
      <c r="S847" s="186"/>
      <c r="T847" s="187"/>
      <c r="AT847" s="181" t="s">
        <v>240</v>
      </c>
      <c r="AU847" s="181" t="s">
        <v>86</v>
      </c>
      <c r="AV847" s="13" t="s">
        <v>86</v>
      </c>
      <c r="AW847" s="13" t="s">
        <v>31</v>
      </c>
      <c r="AX847" s="13" t="s">
        <v>32</v>
      </c>
      <c r="AY847" s="181" t="s">
        <v>232</v>
      </c>
    </row>
    <row r="848" spans="1:65" s="2" customFormat="1" ht="16.5" customHeight="1">
      <c r="A848" s="33"/>
      <c r="B848" s="132"/>
      <c r="C848" s="166" t="s">
        <v>1245</v>
      </c>
      <c r="D848" s="166" t="s">
        <v>234</v>
      </c>
      <c r="E848" s="167" t="s">
        <v>1246</v>
      </c>
      <c r="F848" s="168" t="s">
        <v>1247</v>
      </c>
      <c r="G848" s="169" t="s">
        <v>946</v>
      </c>
      <c r="H848" s="170">
        <v>9</v>
      </c>
      <c r="I848" s="171"/>
      <c r="J848" s="172">
        <f>ROUND(I848*H848,2)</f>
        <v>0</v>
      </c>
      <c r="K848" s="168" t="s">
        <v>238</v>
      </c>
      <c r="L848" s="34"/>
      <c r="M848" s="173" t="s">
        <v>1</v>
      </c>
      <c r="N848" s="174" t="s">
        <v>42</v>
      </c>
      <c r="O848" s="59"/>
      <c r="P848" s="175">
        <f>O848*H848</f>
        <v>0</v>
      </c>
      <c r="Q848" s="175">
        <v>0.00031</v>
      </c>
      <c r="R848" s="175">
        <f>Q848*H848</f>
        <v>0.00279</v>
      </c>
      <c r="S848" s="175">
        <v>0</v>
      </c>
      <c r="T848" s="176">
        <f>S848*H848</f>
        <v>0</v>
      </c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R848" s="177" t="s">
        <v>133</v>
      </c>
      <c r="AT848" s="177" t="s">
        <v>234</v>
      </c>
      <c r="AU848" s="177" t="s">
        <v>86</v>
      </c>
      <c r="AY848" s="18" t="s">
        <v>232</v>
      </c>
      <c r="BE848" s="178">
        <f>IF(N848="základní",J848,0)</f>
        <v>0</v>
      </c>
      <c r="BF848" s="178">
        <f>IF(N848="snížená",J848,0)</f>
        <v>0</v>
      </c>
      <c r="BG848" s="178">
        <f>IF(N848="zákl. přenesená",J848,0)</f>
        <v>0</v>
      </c>
      <c r="BH848" s="178">
        <f>IF(N848="sníž. přenesená",J848,0)</f>
        <v>0</v>
      </c>
      <c r="BI848" s="178">
        <f>IF(N848="nulová",J848,0)</f>
        <v>0</v>
      </c>
      <c r="BJ848" s="18" t="s">
        <v>32</v>
      </c>
      <c r="BK848" s="178">
        <f>ROUND(I848*H848,2)</f>
        <v>0</v>
      </c>
      <c r="BL848" s="18" t="s">
        <v>133</v>
      </c>
      <c r="BM848" s="177" t="s">
        <v>1248</v>
      </c>
    </row>
    <row r="849" spans="2:51" s="13" customFormat="1" ht="12">
      <c r="B849" s="179"/>
      <c r="D849" s="180" t="s">
        <v>240</v>
      </c>
      <c r="E849" s="181" t="s">
        <v>1</v>
      </c>
      <c r="F849" s="182" t="s">
        <v>1249</v>
      </c>
      <c r="H849" s="183">
        <v>9</v>
      </c>
      <c r="I849" s="184"/>
      <c r="L849" s="179"/>
      <c r="M849" s="185"/>
      <c r="N849" s="186"/>
      <c r="O849" s="186"/>
      <c r="P849" s="186"/>
      <c r="Q849" s="186"/>
      <c r="R849" s="186"/>
      <c r="S849" s="186"/>
      <c r="T849" s="187"/>
      <c r="AT849" s="181" t="s">
        <v>240</v>
      </c>
      <c r="AU849" s="181" t="s">
        <v>86</v>
      </c>
      <c r="AV849" s="13" t="s">
        <v>86</v>
      </c>
      <c r="AW849" s="13" t="s">
        <v>31</v>
      </c>
      <c r="AX849" s="13" t="s">
        <v>32</v>
      </c>
      <c r="AY849" s="181" t="s">
        <v>232</v>
      </c>
    </row>
    <row r="850" spans="1:65" s="2" customFormat="1" ht="16.5" customHeight="1">
      <c r="A850" s="33"/>
      <c r="B850" s="132"/>
      <c r="C850" s="166" t="s">
        <v>1250</v>
      </c>
      <c r="D850" s="166" t="s">
        <v>234</v>
      </c>
      <c r="E850" s="167" t="s">
        <v>1251</v>
      </c>
      <c r="F850" s="168" t="s">
        <v>1252</v>
      </c>
      <c r="G850" s="169" t="s">
        <v>237</v>
      </c>
      <c r="H850" s="170">
        <v>311.8</v>
      </c>
      <c r="I850" s="171"/>
      <c r="J850" s="172">
        <f>ROUND(I850*H850,2)</f>
        <v>0</v>
      </c>
      <c r="K850" s="168" t="s">
        <v>265</v>
      </c>
      <c r="L850" s="34"/>
      <c r="M850" s="173" t="s">
        <v>1</v>
      </c>
      <c r="N850" s="174" t="s">
        <v>42</v>
      </c>
      <c r="O850" s="59"/>
      <c r="P850" s="175">
        <f>O850*H850</f>
        <v>0</v>
      </c>
      <c r="Q850" s="175">
        <v>0.00019</v>
      </c>
      <c r="R850" s="175">
        <f>Q850*H850</f>
        <v>0.059242</v>
      </c>
      <c r="S850" s="175">
        <v>0</v>
      </c>
      <c r="T850" s="176">
        <f>S850*H850</f>
        <v>0</v>
      </c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R850" s="177" t="s">
        <v>133</v>
      </c>
      <c r="AT850" s="177" t="s">
        <v>234</v>
      </c>
      <c r="AU850" s="177" t="s">
        <v>86</v>
      </c>
      <c r="AY850" s="18" t="s">
        <v>232</v>
      </c>
      <c r="BE850" s="178">
        <f>IF(N850="základní",J850,0)</f>
        <v>0</v>
      </c>
      <c r="BF850" s="178">
        <f>IF(N850="snížená",J850,0)</f>
        <v>0</v>
      </c>
      <c r="BG850" s="178">
        <f>IF(N850="zákl. přenesená",J850,0)</f>
        <v>0</v>
      </c>
      <c r="BH850" s="178">
        <f>IF(N850="sníž. přenesená",J850,0)</f>
        <v>0</v>
      </c>
      <c r="BI850" s="178">
        <f>IF(N850="nulová",J850,0)</f>
        <v>0</v>
      </c>
      <c r="BJ850" s="18" t="s">
        <v>32</v>
      </c>
      <c r="BK850" s="178">
        <f>ROUND(I850*H850,2)</f>
        <v>0</v>
      </c>
      <c r="BL850" s="18" t="s">
        <v>133</v>
      </c>
      <c r="BM850" s="177" t="s">
        <v>1253</v>
      </c>
    </row>
    <row r="851" spans="1:65" s="2" customFormat="1" ht="16.5" customHeight="1">
      <c r="A851" s="33"/>
      <c r="B851" s="132"/>
      <c r="C851" s="166" t="s">
        <v>1254</v>
      </c>
      <c r="D851" s="166" t="s">
        <v>234</v>
      </c>
      <c r="E851" s="167" t="s">
        <v>1255</v>
      </c>
      <c r="F851" s="168" t="s">
        <v>1256</v>
      </c>
      <c r="G851" s="169" t="s">
        <v>946</v>
      </c>
      <c r="H851" s="170">
        <v>3</v>
      </c>
      <c r="I851" s="171"/>
      <c r="J851" s="172">
        <f>ROUND(I851*H851,2)</f>
        <v>0</v>
      </c>
      <c r="K851" s="168" t="s">
        <v>265</v>
      </c>
      <c r="L851" s="34"/>
      <c r="M851" s="173" t="s">
        <v>1</v>
      </c>
      <c r="N851" s="174" t="s">
        <v>42</v>
      </c>
      <c r="O851" s="59"/>
      <c r="P851" s="175">
        <f>O851*H851</f>
        <v>0</v>
      </c>
      <c r="Q851" s="175">
        <v>0.0002</v>
      </c>
      <c r="R851" s="175">
        <f>Q851*H851</f>
        <v>0.0006000000000000001</v>
      </c>
      <c r="S851" s="175">
        <v>0</v>
      </c>
      <c r="T851" s="176">
        <f>S851*H851</f>
        <v>0</v>
      </c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R851" s="177" t="s">
        <v>133</v>
      </c>
      <c r="AT851" s="177" t="s">
        <v>234</v>
      </c>
      <c r="AU851" s="177" t="s">
        <v>86</v>
      </c>
      <c r="AY851" s="18" t="s">
        <v>232</v>
      </c>
      <c r="BE851" s="178">
        <f>IF(N851="základní",J851,0)</f>
        <v>0</v>
      </c>
      <c r="BF851" s="178">
        <f>IF(N851="snížená",J851,0)</f>
        <v>0</v>
      </c>
      <c r="BG851" s="178">
        <f>IF(N851="zákl. přenesená",J851,0)</f>
        <v>0</v>
      </c>
      <c r="BH851" s="178">
        <f>IF(N851="sníž. přenesená",J851,0)</f>
        <v>0</v>
      </c>
      <c r="BI851" s="178">
        <f>IF(N851="nulová",J851,0)</f>
        <v>0</v>
      </c>
      <c r="BJ851" s="18" t="s">
        <v>32</v>
      </c>
      <c r="BK851" s="178">
        <f>ROUND(I851*H851,2)</f>
        <v>0</v>
      </c>
      <c r="BL851" s="18" t="s">
        <v>133</v>
      </c>
      <c r="BM851" s="177" t="s">
        <v>1257</v>
      </c>
    </row>
    <row r="852" spans="2:51" s="13" customFormat="1" ht="12">
      <c r="B852" s="179"/>
      <c r="D852" s="180" t="s">
        <v>240</v>
      </c>
      <c r="E852" s="181" t="s">
        <v>1</v>
      </c>
      <c r="F852" s="182" t="s">
        <v>247</v>
      </c>
      <c r="H852" s="183">
        <v>3</v>
      </c>
      <c r="I852" s="184"/>
      <c r="L852" s="179"/>
      <c r="M852" s="185"/>
      <c r="N852" s="186"/>
      <c r="O852" s="186"/>
      <c r="P852" s="186"/>
      <c r="Q852" s="186"/>
      <c r="R852" s="186"/>
      <c r="S852" s="186"/>
      <c r="T852" s="187"/>
      <c r="AT852" s="181" t="s">
        <v>240</v>
      </c>
      <c r="AU852" s="181" t="s">
        <v>86</v>
      </c>
      <c r="AV852" s="13" t="s">
        <v>86</v>
      </c>
      <c r="AW852" s="13" t="s">
        <v>31</v>
      </c>
      <c r="AX852" s="13" t="s">
        <v>32</v>
      </c>
      <c r="AY852" s="181" t="s">
        <v>232</v>
      </c>
    </row>
    <row r="853" spans="1:65" s="2" customFormat="1" ht="16.5" customHeight="1">
      <c r="A853" s="33"/>
      <c r="B853" s="132"/>
      <c r="C853" s="166" t="s">
        <v>1258</v>
      </c>
      <c r="D853" s="166" t="s">
        <v>234</v>
      </c>
      <c r="E853" s="167" t="s">
        <v>1259</v>
      </c>
      <c r="F853" s="168" t="s">
        <v>1260</v>
      </c>
      <c r="G853" s="169" t="s">
        <v>946</v>
      </c>
      <c r="H853" s="170">
        <v>18</v>
      </c>
      <c r="I853" s="171"/>
      <c r="J853" s="172">
        <f>ROUND(I853*H853,2)</f>
        <v>0</v>
      </c>
      <c r="K853" s="168" t="s">
        <v>265</v>
      </c>
      <c r="L853" s="34"/>
      <c r="M853" s="173" t="s">
        <v>1</v>
      </c>
      <c r="N853" s="174" t="s">
        <v>42</v>
      </c>
      <c r="O853" s="59"/>
      <c r="P853" s="175">
        <f>O853*H853</f>
        <v>0</v>
      </c>
      <c r="Q853" s="175">
        <v>0.0002</v>
      </c>
      <c r="R853" s="175">
        <f>Q853*H853</f>
        <v>0.0036000000000000003</v>
      </c>
      <c r="S853" s="175">
        <v>0</v>
      </c>
      <c r="T853" s="176">
        <f>S853*H853</f>
        <v>0</v>
      </c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R853" s="177" t="s">
        <v>133</v>
      </c>
      <c r="AT853" s="177" t="s">
        <v>234</v>
      </c>
      <c r="AU853" s="177" t="s">
        <v>86</v>
      </c>
      <c r="AY853" s="18" t="s">
        <v>232</v>
      </c>
      <c r="BE853" s="178">
        <f>IF(N853="základní",J853,0)</f>
        <v>0</v>
      </c>
      <c r="BF853" s="178">
        <f>IF(N853="snížená",J853,0)</f>
        <v>0</v>
      </c>
      <c r="BG853" s="178">
        <f>IF(N853="zákl. přenesená",J853,0)</f>
        <v>0</v>
      </c>
      <c r="BH853" s="178">
        <f>IF(N853="sníž. přenesená",J853,0)</f>
        <v>0</v>
      </c>
      <c r="BI853" s="178">
        <f>IF(N853="nulová",J853,0)</f>
        <v>0</v>
      </c>
      <c r="BJ853" s="18" t="s">
        <v>32</v>
      </c>
      <c r="BK853" s="178">
        <f>ROUND(I853*H853,2)</f>
        <v>0</v>
      </c>
      <c r="BL853" s="18" t="s">
        <v>133</v>
      </c>
      <c r="BM853" s="177" t="s">
        <v>1261</v>
      </c>
    </row>
    <row r="854" spans="1:65" s="2" customFormat="1" ht="16.5" customHeight="1">
      <c r="A854" s="33"/>
      <c r="B854" s="132"/>
      <c r="C854" s="166" t="s">
        <v>1262</v>
      </c>
      <c r="D854" s="166" t="s">
        <v>234</v>
      </c>
      <c r="E854" s="167" t="s">
        <v>1263</v>
      </c>
      <c r="F854" s="168" t="s">
        <v>1264</v>
      </c>
      <c r="G854" s="169" t="s">
        <v>237</v>
      </c>
      <c r="H854" s="170">
        <v>137.9</v>
      </c>
      <c r="I854" s="171"/>
      <c r="J854" s="172">
        <f>ROUND(I854*H854,2)</f>
        <v>0</v>
      </c>
      <c r="K854" s="168" t="s">
        <v>238</v>
      </c>
      <c r="L854" s="34"/>
      <c r="M854" s="173" t="s">
        <v>1</v>
      </c>
      <c r="N854" s="174" t="s">
        <v>42</v>
      </c>
      <c r="O854" s="59"/>
      <c r="P854" s="175">
        <f>O854*H854</f>
        <v>0</v>
      </c>
      <c r="Q854" s="175">
        <v>9E-05</v>
      </c>
      <c r="R854" s="175">
        <f>Q854*H854</f>
        <v>0.012411000000000002</v>
      </c>
      <c r="S854" s="175">
        <v>0</v>
      </c>
      <c r="T854" s="176">
        <f>S854*H854</f>
        <v>0</v>
      </c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R854" s="177" t="s">
        <v>133</v>
      </c>
      <c r="AT854" s="177" t="s">
        <v>234</v>
      </c>
      <c r="AU854" s="177" t="s">
        <v>86</v>
      </c>
      <c r="AY854" s="18" t="s">
        <v>232</v>
      </c>
      <c r="BE854" s="178">
        <f>IF(N854="základní",J854,0)</f>
        <v>0</v>
      </c>
      <c r="BF854" s="178">
        <f>IF(N854="snížená",J854,0)</f>
        <v>0</v>
      </c>
      <c r="BG854" s="178">
        <f>IF(N854="zákl. přenesená",J854,0)</f>
        <v>0</v>
      </c>
      <c r="BH854" s="178">
        <f>IF(N854="sníž. přenesená",J854,0)</f>
        <v>0</v>
      </c>
      <c r="BI854" s="178">
        <f>IF(N854="nulová",J854,0)</f>
        <v>0</v>
      </c>
      <c r="BJ854" s="18" t="s">
        <v>32</v>
      </c>
      <c r="BK854" s="178">
        <f>ROUND(I854*H854,2)</f>
        <v>0</v>
      </c>
      <c r="BL854" s="18" t="s">
        <v>133</v>
      </c>
      <c r="BM854" s="177" t="s">
        <v>1265</v>
      </c>
    </row>
    <row r="855" spans="1:65" s="2" customFormat="1" ht="24.2" customHeight="1">
      <c r="A855" s="33"/>
      <c r="B855" s="132"/>
      <c r="C855" s="166" t="s">
        <v>1266</v>
      </c>
      <c r="D855" s="166" t="s">
        <v>234</v>
      </c>
      <c r="E855" s="167" t="s">
        <v>1267</v>
      </c>
      <c r="F855" s="168" t="s">
        <v>1268</v>
      </c>
      <c r="G855" s="169" t="s">
        <v>946</v>
      </c>
      <c r="H855" s="170">
        <v>1</v>
      </c>
      <c r="I855" s="171"/>
      <c r="J855" s="172">
        <f>ROUND(I855*H855,2)</f>
        <v>0</v>
      </c>
      <c r="K855" s="168" t="s">
        <v>265</v>
      </c>
      <c r="L855" s="34"/>
      <c r="M855" s="173" t="s">
        <v>1</v>
      </c>
      <c r="N855" s="174" t="s">
        <v>42</v>
      </c>
      <c r="O855" s="59"/>
      <c r="P855" s="175">
        <f>O855*H855</f>
        <v>0</v>
      </c>
      <c r="Q855" s="175">
        <v>0.00989</v>
      </c>
      <c r="R855" s="175">
        <f>Q855*H855</f>
        <v>0.00989</v>
      </c>
      <c r="S855" s="175">
        <v>0</v>
      </c>
      <c r="T855" s="176">
        <f>S855*H855</f>
        <v>0</v>
      </c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R855" s="177" t="s">
        <v>133</v>
      </c>
      <c r="AT855" s="177" t="s">
        <v>234</v>
      </c>
      <c r="AU855" s="177" t="s">
        <v>86</v>
      </c>
      <c r="AY855" s="18" t="s">
        <v>232</v>
      </c>
      <c r="BE855" s="178">
        <f>IF(N855="základní",J855,0)</f>
        <v>0</v>
      </c>
      <c r="BF855" s="178">
        <f>IF(N855="snížená",J855,0)</f>
        <v>0</v>
      </c>
      <c r="BG855" s="178">
        <f>IF(N855="zákl. přenesená",J855,0)</f>
        <v>0</v>
      </c>
      <c r="BH855" s="178">
        <f>IF(N855="sníž. přenesená",J855,0)</f>
        <v>0</v>
      </c>
      <c r="BI855" s="178">
        <f>IF(N855="nulová",J855,0)</f>
        <v>0</v>
      </c>
      <c r="BJ855" s="18" t="s">
        <v>32</v>
      </c>
      <c r="BK855" s="178">
        <f>ROUND(I855*H855,2)</f>
        <v>0</v>
      </c>
      <c r="BL855" s="18" t="s">
        <v>133</v>
      </c>
      <c r="BM855" s="177" t="s">
        <v>1269</v>
      </c>
    </row>
    <row r="856" spans="2:51" s="15" customFormat="1" ht="12">
      <c r="B856" s="196"/>
      <c r="D856" s="180" t="s">
        <v>240</v>
      </c>
      <c r="E856" s="197" t="s">
        <v>1</v>
      </c>
      <c r="F856" s="198" t="s">
        <v>1270</v>
      </c>
      <c r="H856" s="197" t="s">
        <v>1</v>
      </c>
      <c r="I856" s="199"/>
      <c r="L856" s="196"/>
      <c r="M856" s="200"/>
      <c r="N856" s="201"/>
      <c r="O856" s="201"/>
      <c r="P856" s="201"/>
      <c r="Q856" s="201"/>
      <c r="R856" s="201"/>
      <c r="S856" s="201"/>
      <c r="T856" s="202"/>
      <c r="AT856" s="197" t="s">
        <v>240</v>
      </c>
      <c r="AU856" s="197" t="s">
        <v>86</v>
      </c>
      <c r="AV856" s="15" t="s">
        <v>32</v>
      </c>
      <c r="AW856" s="15" t="s">
        <v>31</v>
      </c>
      <c r="AX856" s="15" t="s">
        <v>77</v>
      </c>
      <c r="AY856" s="197" t="s">
        <v>232</v>
      </c>
    </row>
    <row r="857" spans="2:51" s="13" customFormat="1" ht="12">
      <c r="B857" s="179"/>
      <c r="D857" s="180" t="s">
        <v>240</v>
      </c>
      <c r="E857" s="181" t="s">
        <v>1</v>
      </c>
      <c r="F857" s="182" t="s">
        <v>32</v>
      </c>
      <c r="H857" s="183">
        <v>1</v>
      </c>
      <c r="I857" s="184"/>
      <c r="L857" s="179"/>
      <c r="M857" s="185"/>
      <c r="N857" s="186"/>
      <c r="O857" s="186"/>
      <c r="P857" s="186"/>
      <c r="Q857" s="186"/>
      <c r="R857" s="186"/>
      <c r="S857" s="186"/>
      <c r="T857" s="187"/>
      <c r="AT857" s="181" t="s">
        <v>240</v>
      </c>
      <c r="AU857" s="181" t="s">
        <v>86</v>
      </c>
      <c r="AV857" s="13" t="s">
        <v>86</v>
      </c>
      <c r="AW857" s="13" t="s">
        <v>31</v>
      </c>
      <c r="AX857" s="13" t="s">
        <v>32</v>
      </c>
      <c r="AY857" s="181" t="s">
        <v>232</v>
      </c>
    </row>
    <row r="858" spans="1:65" s="2" customFormat="1" ht="16.5" customHeight="1">
      <c r="A858" s="33"/>
      <c r="B858" s="132"/>
      <c r="C858" s="211" t="s">
        <v>1271</v>
      </c>
      <c r="D858" s="211" t="s">
        <v>585</v>
      </c>
      <c r="E858" s="212" t="s">
        <v>1272</v>
      </c>
      <c r="F858" s="213" t="s">
        <v>1273</v>
      </c>
      <c r="G858" s="214" t="s">
        <v>946</v>
      </c>
      <c r="H858" s="215">
        <v>1</v>
      </c>
      <c r="I858" s="216"/>
      <c r="J858" s="217">
        <f>ROUND(I858*H858,2)</f>
        <v>0</v>
      </c>
      <c r="K858" s="213" t="s">
        <v>265</v>
      </c>
      <c r="L858" s="218"/>
      <c r="M858" s="219" t="s">
        <v>1</v>
      </c>
      <c r="N858" s="220" t="s">
        <v>42</v>
      </c>
      <c r="O858" s="59"/>
      <c r="P858" s="175">
        <f>O858*H858</f>
        <v>0</v>
      </c>
      <c r="Q858" s="175">
        <v>1.054</v>
      </c>
      <c r="R858" s="175">
        <f>Q858*H858</f>
        <v>1.054</v>
      </c>
      <c r="S858" s="175">
        <v>0</v>
      </c>
      <c r="T858" s="176">
        <f>S858*H858</f>
        <v>0</v>
      </c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R858" s="177" t="s">
        <v>185</v>
      </c>
      <c r="AT858" s="177" t="s">
        <v>585</v>
      </c>
      <c r="AU858" s="177" t="s">
        <v>86</v>
      </c>
      <c r="AY858" s="18" t="s">
        <v>232</v>
      </c>
      <c r="BE858" s="178">
        <f>IF(N858="základní",J858,0)</f>
        <v>0</v>
      </c>
      <c r="BF858" s="178">
        <f>IF(N858="snížená",J858,0)</f>
        <v>0</v>
      </c>
      <c r="BG858" s="178">
        <f>IF(N858="zákl. přenesená",J858,0)</f>
        <v>0</v>
      </c>
      <c r="BH858" s="178">
        <f>IF(N858="sníž. přenesená",J858,0)</f>
        <v>0</v>
      </c>
      <c r="BI858" s="178">
        <f>IF(N858="nulová",J858,0)</f>
        <v>0</v>
      </c>
      <c r="BJ858" s="18" t="s">
        <v>32</v>
      </c>
      <c r="BK858" s="178">
        <f>ROUND(I858*H858,2)</f>
        <v>0</v>
      </c>
      <c r="BL858" s="18" t="s">
        <v>133</v>
      </c>
      <c r="BM858" s="177" t="s">
        <v>1274</v>
      </c>
    </row>
    <row r="859" spans="1:65" s="2" customFormat="1" ht="16.5" customHeight="1">
      <c r="A859" s="33"/>
      <c r="B859" s="132"/>
      <c r="C859" s="166" t="s">
        <v>1275</v>
      </c>
      <c r="D859" s="166" t="s">
        <v>234</v>
      </c>
      <c r="E859" s="167" t="s">
        <v>1276</v>
      </c>
      <c r="F859" s="168" t="s">
        <v>1277</v>
      </c>
      <c r="G859" s="169" t="s">
        <v>1278</v>
      </c>
      <c r="H859" s="170">
        <v>1</v>
      </c>
      <c r="I859" s="171"/>
      <c r="J859" s="172">
        <f>ROUND(I859*H859,2)</f>
        <v>0</v>
      </c>
      <c r="K859" s="168" t="s">
        <v>265</v>
      </c>
      <c r="L859" s="34"/>
      <c r="M859" s="173" t="s">
        <v>1</v>
      </c>
      <c r="N859" s="174" t="s">
        <v>42</v>
      </c>
      <c r="O859" s="59"/>
      <c r="P859" s="175">
        <f>O859*H859</f>
        <v>0</v>
      </c>
      <c r="Q859" s="175">
        <v>0</v>
      </c>
      <c r="R859" s="175">
        <f>Q859*H859</f>
        <v>0</v>
      </c>
      <c r="S859" s="175">
        <v>0</v>
      </c>
      <c r="T859" s="176">
        <f>S859*H859</f>
        <v>0</v>
      </c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R859" s="177" t="s">
        <v>133</v>
      </c>
      <c r="AT859" s="177" t="s">
        <v>234</v>
      </c>
      <c r="AU859" s="177" t="s">
        <v>86</v>
      </c>
      <c r="AY859" s="18" t="s">
        <v>232</v>
      </c>
      <c r="BE859" s="178">
        <f>IF(N859="základní",J859,0)</f>
        <v>0</v>
      </c>
      <c r="BF859" s="178">
        <f>IF(N859="snížená",J859,0)</f>
        <v>0</v>
      </c>
      <c r="BG859" s="178">
        <f>IF(N859="zákl. přenesená",J859,0)</f>
        <v>0</v>
      </c>
      <c r="BH859" s="178">
        <f>IF(N859="sníž. přenesená",J859,0)</f>
        <v>0</v>
      </c>
      <c r="BI859" s="178">
        <f>IF(N859="nulová",J859,0)</f>
        <v>0</v>
      </c>
      <c r="BJ859" s="18" t="s">
        <v>32</v>
      </c>
      <c r="BK859" s="178">
        <f>ROUND(I859*H859,2)</f>
        <v>0</v>
      </c>
      <c r="BL859" s="18" t="s">
        <v>133</v>
      </c>
      <c r="BM859" s="177" t="s">
        <v>1279</v>
      </c>
    </row>
    <row r="860" spans="2:51" s="15" customFormat="1" ht="12">
      <c r="B860" s="196"/>
      <c r="D860" s="180" t="s">
        <v>240</v>
      </c>
      <c r="E860" s="197" t="s">
        <v>1</v>
      </c>
      <c r="F860" s="198" t="s">
        <v>1280</v>
      </c>
      <c r="H860" s="197" t="s">
        <v>1</v>
      </c>
      <c r="I860" s="199"/>
      <c r="L860" s="196"/>
      <c r="M860" s="200"/>
      <c r="N860" s="201"/>
      <c r="O860" s="201"/>
      <c r="P860" s="201"/>
      <c r="Q860" s="201"/>
      <c r="R860" s="201"/>
      <c r="S860" s="201"/>
      <c r="T860" s="202"/>
      <c r="AT860" s="197" t="s">
        <v>240</v>
      </c>
      <c r="AU860" s="197" t="s">
        <v>86</v>
      </c>
      <c r="AV860" s="15" t="s">
        <v>32</v>
      </c>
      <c r="AW860" s="15" t="s">
        <v>31</v>
      </c>
      <c r="AX860" s="15" t="s">
        <v>77</v>
      </c>
      <c r="AY860" s="197" t="s">
        <v>232</v>
      </c>
    </row>
    <row r="861" spans="2:51" s="15" customFormat="1" ht="12">
      <c r="B861" s="196"/>
      <c r="D861" s="180" t="s">
        <v>240</v>
      </c>
      <c r="E861" s="197" t="s">
        <v>1</v>
      </c>
      <c r="F861" s="198" t="s">
        <v>1281</v>
      </c>
      <c r="H861" s="197" t="s">
        <v>1</v>
      </c>
      <c r="I861" s="199"/>
      <c r="L861" s="196"/>
      <c r="M861" s="200"/>
      <c r="N861" s="201"/>
      <c r="O861" s="201"/>
      <c r="P861" s="201"/>
      <c r="Q861" s="201"/>
      <c r="R861" s="201"/>
      <c r="S861" s="201"/>
      <c r="T861" s="202"/>
      <c r="AT861" s="197" t="s">
        <v>240</v>
      </c>
      <c r="AU861" s="197" t="s">
        <v>86</v>
      </c>
      <c r="AV861" s="15" t="s">
        <v>32</v>
      </c>
      <c r="AW861" s="15" t="s">
        <v>31</v>
      </c>
      <c r="AX861" s="15" t="s">
        <v>77</v>
      </c>
      <c r="AY861" s="197" t="s">
        <v>232</v>
      </c>
    </row>
    <row r="862" spans="2:51" s="15" customFormat="1" ht="12">
      <c r="B862" s="196"/>
      <c r="D862" s="180" t="s">
        <v>240</v>
      </c>
      <c r="E862" s="197" t="s">
        <v>1</v>
      </c>
      <c r="F862" s="198" t="s">
        <v>1282</v>
      </c>
      <c r="H862" s="197" t="s">
        <v>1</v>
      </c>
      <c r="I862" s="199"/>
      <c r="L862" s="196"/>
      <c r="M862" s="200"/>
      <c r="N862" s="201"/>
      <c r="O862" s="201"/>
      <c r="P862" s="201"/>
      <c r="Q862" s="201"/>
      <c r="R862" s="201"/>
      <c r="S862" s="201"/>
      <c r="T862" s="202"/>
      <c r="AT862" s="197" t="s">
        <v>240</v>
      </c>
      <c r="AU862" s="197" t="s">
        <v>86</v>
      </c>
      <c r="AV862" s="15" t="s">
        <v>32</v>
      </c>
      <c r="AW862" s="15" t="s">
        <v>31</v>
      </c>
      <c r="AX862" s="15" t="s">
        <v>77</v>
      </c>
      <c r="AY862" s="197" t="s">
        <v>232</v>
      </c>
    </row>
    <row r="863" spans="2:51" s="15" customFormat="1" ht="12">
      <c r="B863" s="196"/>
      <c r="D863" s="180" t="s">
        <v>240</v>
      </c>
      <c r="E863" s="197" t="s">
        <v>1</v>
      </c>
      <c r="F863" s="198" t="s">
        <v>1283</v>
      </c>
      <c r="H863" s="197" t="s">
        <v>1</v>
      </c>
      <c r="I863" s="199"/>
      <c r="L863" s="196"/>
      <c r="M863" s="200"/>
      <c r="N863" s="201"/>
      <c r="O863" s="201"/>
      <c r="P863" s="201"/>
      <c r="Q863" s="201"/>
      <c r="R863" s="201"/>
      <c r="S863" s="201"/>
      <c r="T863" s="202"/>
      <c r="AT863" s="197" t="s">
        <v>240</v>
      </c>
      <c r="AU863" s="197" t="s">
        <v>86</v>
      </c>
      <c r="AV863" s="15" t="s">
        <v>32</v>
      </c>
      <c r="AW863" s="15" t="s">
        <v>31</v>
      </c>
      <c r="AX863" s="15" t="s">
        <v>77</v>
      </c>
      <c r="AY863" s="197" t="s">
        <v>232</v>
      </c>
    </row>
    <row r="864" spans="2:51" s="15" customFormat="1" ht="12">
      <c r="B864" s="196"/>
      <c r="D864" s="180" t="s">
        <v>240</v>
      </c>
      <c r="E864" s="197" t="s">
        <v>1</v>
      </c>
      <c r="F864" s="198" t="s">
        <v>1284</v>
      </c>
      <c r="H864" s="197" t="s">
        <v>1</v>
      </c>
      <c r="I864" s="199"/>
      <c r="L864" s="196"/>
      <c r="M864" s="200"/>
      <c r="N864" s="201"/>
      <c r="O864" s="201"/>
      <c r="P864" s="201"/>
      <c r="Q864" s="201"/>
      <c r="R864" s="201"/>
      <c r="S864" s="201"/>
      <c r="T864" s="202"/>
      <c r="AT864" s="197" t="s">
        <v>240</v>
      </c>
      <c r="AU864" s="197" t="s">
        <v>86</v>
      </c>
      <c r="AV864" s="15" t="s">
        <v>32</v>
      </c>
      <c r="AW864" s="15" t="s">
        <v>31</v>
      </c>
      <c r="AX864" s="15" t="s">
        <v>77</v>
      </c>
      <c r="AY864" s="197" t="s">
        <v>232</v>
      </c>
    </row>
    <row r="865" spans="2:51" s="15" customFormat="1" ht="12">
      <c r="B865" s="196"/>
      <c r="D865" s="180" t="s">
        <v>240</v>
      </c>
      <c r="E865" s="197" t="s">
        <v>1</v>
      </c>
      <c r="F865" s="198" t="s">
        <v>1285</v>
      </c>
      <c r="H865" s="197" t="s">
        <v>1</v>
      </c>
      <c r="I865" s="199"/>
      <c r="L865" s="196"/>
      <c r="M865" s="200"/>
      <c r="N865" s="201"/>
      <c r="O865" s="201"/>
      <c r="P865" s="201"/>
      <c r="Q865" s="201"/>
      <c r="R865" s="201"/>
      <c r="S865" s="201"/>
      <c r="T865" s="202"/>
      <c r="AT865" s="197" t="s">
        <v>240</v>
      </c>
      <c r="AU865" s="197" t="s">
        <v>86</v>
      </c>
      <c r="AV865" s="15" t="s">
        <v>32</v>
      </c>
      <c r="AW865" s="15" t="s">
        <v>31</v>
      </c>
      <c r="AX865" s="15" t="s">
        <v>77</v>
      </c>
      <c r="AY865" s="197" t="s">
        <v>232</v>
      </c>
    </row>
    <row r="866" spans="2:51" s="15" customFormat="1" ht="12">
      <c r="B866" s="196"/>
      <c r="D866" s="180" t="s">
        <v>240</v>
      </c>
      <c r="E866" s="197" t="s">
        <v>1</v>
      </c>
      <c r="F866" s="198" t="s">
        <v>1286</v>
      </c>
      <c r="H866" s="197" t="s">
        <v>1</v>
      </c>
      <c r="I866" s="199"/>
      <c r="L866" s="196"/>
      <c r="M866" s="200"/>
      <c r="N866" s="201"/>
      <c r="O866" s="201"/>
      <c r="P866" s="201"/>
      <c r="Q866" s="201"/>
      <c r="R866" s="201"/>
      <c r="S866" s="201"/>
      <c r="T866" s="202"/>
      <c r="AT866" s="197" t="s">
        <v>240</v>
      </c>
      <c r="AU866" s="197" t="s">
        <v>86</v>
      </c>
      <c r="AV866" s="15" t="s">
        <v>32</v>
      </c>
      <c r="AW866" s="15" t="s">
        <v>31</v>
      </c>
      <c r="AX866" s="15" t="s">
        <v>77</v>
      </c>
      <c r="AY866" s="197" t="s">
        <v>232</v>
      </c>
    </row>
    <row r="867" spans="2:51" s="15" customFormat="1" ht="12">
      <c r="B867" s="196"/>
      <c r="D867" s="180" t="s">
        <v>240</v>
      </c>
      <c r="E867" s="197" t="s">
        <v>1</v>
      </c>
      <c r="F867" s="198" t="s">
        <v>1287</v>
      </c>
      <c r="H867" s="197" t="s">
        <v>1</v>
      </c>
      <c r="I867" s="199"/>
      <c r="L867" s="196"/>
      <c r="M867" s="200"/>
      <c r="N867" s="201"/>
      <c r="O867" s="201"/>
      <c r="P867" s="201"/>
      <c r="Q867" s="201"/>
      <c r="R867" s="201"/>
      <c r="S867" s="201"/>
      <c r="T867" s="202"/>
      <c r="AT867" s="197" t="s">
        <v>240</v>
      </c>
      <c r="AU867" s="197" t="s">
        <v>86</v>
      </c>
      <c r="AV867" s="15" t="s">
        <v>32</v>
      </c>
      <c r="AW867" s="15" t="s">
        <v>31</v>
      </c>
      <c r="AX867" s="15" t="s">
        <v>77</v>
      </c>
      <c r="AY867" s="197" t="s">
        <v>232</v>
      </c>
    </row>
    <row r="868" spans="2:51" s="15" customFormat="1" ht="12">
      <c r="B868" s="196"/>
      <c r="D868" s="180" t="s">
        <v>240</v>
      </c>
      <c r="E868" s="197" t="s">
        <v>1</v>
      </c>
      <c r="F868" s="198" t="s">
        <v>1288</v>
      </c>
      <c r="H868" s="197" t="s">
        <v>1</v>
      </c>
      <c r="I868" s="199"/>
      <c r="L868" s="196"/>
      <c r="M868" s="200"/>
      <c r="N868" s="201"/>
      <c r="O868" s="201"/>
      <c r="P868" s="201"/>
      <c r="Q868" s="201"/>
      <c r="R868" s="201"/>
      <c r="S868" s="201"/>
      <c r="T868" s="202"/>
      <c r="AT868" s="197" t="s">
        <v>240</v>
      </c>
      <c r="AU868" s="197" t="s">
        <v>86</v>
      </c>
      <c r="AV868" s="15" t="s">
        <v>32</v>
      </c>
      <c r="AW868" s="15" t="s">
        <v>31</v>
      </c>
      <c r="AX868" s="15" t="s">
        <v>77</v>
      </c>
      <c r="AY868" s="197" t="s">
        <v>232</v>
      </c>
    </row>
    <row r="869" spans="2:51" s="15" customFormat="1" ht="12">
      <c r="B869" s="196"/>
      <c r="D869" s="180" t="s">
        <v>240</v>
      </c>
      <c r="E869" s="197" t="s">
        <v>1</v>
      </c>
      <c r="F869" s="198" t="s">
        <v>1289</v>
      </c>
      <c r="H869" s="197" t="s">
        <v>1</v>
      </c>
      <c r="I869" s="199"/>
      <c r="L869" s="196"/>
      <c r="M869" s="200"/>
      <c r="N869" s="201"/>
      <c r="O869" s="201"/>
      <c r="P869" s="201"/>
      <c r="Q869" s="201"/>
      <c r="R869" s="201"/>
      <c r="S869" s="201"/>
      <c r="T869" s="202"/>
      <c r="AT869" s="197" t="s">
        <v>240</v>
      </c>
      <c r="AU869" s="197" t="s">
        <v>86</v>
      </c>
      <c r="AV869" s="15" t="s">
        <v>32</v>
      </c>
      <c r="AW869" s="15" t="s">
        <v>31</v>
      </c>
      <c r="AX869" s="15" t="s">
        <v>77</v>
      </c>
      <c r="AY869" s="197" t="s">
        <v>232</v>
      </c>
    </row>
    <row r="870" spans="2:51" s="15" customFormat="1" ht="12">
      <c r="B870" s="196"/>
      <c r="D870" s="180" t="s">
        <v>240</v>
      </c>
      <c r="E870" s="197" t="s">
        <v>1</v>
      </c>
      <c r="F870" s="198" t="s">
        <v>1290</v>
      </c>
      <c r="H870" s="197" t="s">
        <v>1</v>
      </c>
      <c r="I870" s="199"/>
      <c r="L870" s="196"/>
      <c r="M870" s="200"/>
      <c r="N870" s="201"/>
      <c r="O870" s="201"/>
      <c r="P870" s="201"/>
      <c r="Q870" s="201"/>
      <c r="R870" s="201"/>
      <c r="S870" s="201"/>
      <c r="T870" s="202"/>
      <c r="AT870" s="197" t="s">
        <v>240</v>
      </c>
      <c r="AU870" s="197" t="s">
        <v>86</v>
      </c>
      <c r="AV870" s="15" t="s">
        <v>32</v>
      </c>
      <c r="AW870" s="15" t="s">
        <v>31</v>
      </c>
      <c r="AX870" s="15" t="s">
        <v>77</v>
      </c>
      <c r="AY870" s="197" t="s">
        <v>232</v>
      </c>
    </row>
    <row r="871" spans="2:51" s="15" customFormat="1" ht="12">
      <c r="B871" s="196"/>
      <c r="D871" s="180" t="s">
        <v>240</v>
      </c>
      <c r="E871" s="197" t="s">
        <v>1</v>
      </c>
      <c r="F871" s="198" t="s">
        <v>1291</v>
      </c>
      <c r="H871" s="197" t="s">
        <v>1</v>
      </c>
      <c r="I871" s="199"/>
      <c r="L871" s="196"/>
      <c r="M871" s="200"/>
      <c r="N871" s="201"/>
      <c r="O871" s="201"/>
      <c r="P871" s="201"/>
      <c r="Q871" s="201"/>
      <c r="R871" s="201"/>
      <c r="S871" s="201"/>
      <c r="T871" s="202"/>
      <c r="AT871" s="197" t="s">
        <v>240</v>
      </c>
      <c r="AU871" s="197" t="s">
        <v>86</v>
      </c>
      <c r="AV871" s="15" t="s">
        <v>32</v>
      </c>
      <c r="AW871" s="15" t="s">
        <v>31</v>
      </c>
      <c r="AX871" s="15" t="s">
        <v>77</v>
      </c>
      <c r="AY871" s="197" t="s">
        <v>232</v>
      </c>
    </row>
    <row r="872" spans="2:51" s="15" customFormat="1" ht="12">
      <c r="B872" s="196"/>
      <c r="D872" s="180" t="s">
        <v>240</v>
      </c>
      <c r="E872" s="197" t="s">
        <v>1</v>
      </c>
      <c r="F872" s="198" t="s">
        <v>1292</v>
      </c>
      <c r="H872" s="197" t="s">
        <v>1</v>
      </c>
      <c r="I872" s="199"/>
      <c r="L872" s="196"/>
      <c r="M872" s="200"/>
      <c r="N872" s="201"/>
      <c r="O872" s="201"/>
      <c r="P872" s="201"/>
      <c r="Q872" s="201"/>
      <c r="R872" s="201"/>
      <c r="S872" s="201"/>
      <c r="T872" s="202"/>
      <c r="AT872" s="197" t="s">
        <v>240</v>
      </c>
      <c r="AU872" s="197" t="s">
        <v>86</v>
      </c>
      <c r="AV872" s="15" t="s">
        <v>32</v>
      </c>
      <c r="AW872" s="15" t="s">
        <v>31</v>
      </c>
      <c r="AX872" s="15" t="s">
        <v>77</v>
      </c>
      <c r="AY872" s="197" t="s">
        <v>232</v>
      </c>
    </row>
    <row r="873" spans="2:51" s="15" customFormat="1" ht="12">
      <c r="B873" s="196"/>
      <c r="D873" s="180" t="s">
        <v>240</v>
      </c>
      <c r="E873" s="197" t="s">
        <v>1</v>
      </c>
      <c r="F873" s="198" t="s">
        <v>1293</v>
      </c>
      <c r="H873" s="197" t="s">
        <v>1</v>
      </c>
      <c r="I873" s="199"/>
      <c r="L873" s="196"/>
      <c r="M873" s="200"/>
      <c r="N873" s="201"/>
      <c r="O873" s="201"/>
      <c r="P873" s="201"/>
      <c r="Q873" s="201"/>
      <c r="R873" s="201"/>
      <c r="S873" s="201"/>
      <c r="T873" s="202"/>
      <c r="AT873" s="197" t="s">
        <v>240</v>
      </c>
      <c r="AU873" s="197" t="s">
        <v>86</v>
      </c>
      <c r="AV873" s="15" t="s">
        <v>32</v>
      </c>
      <c r="AW873" s="15" t="s">
        <v>31</v>
      </c>
      <c r="AX873" s="15" t="s">
        <v>77</v>
      </c>
      <c r="AY873" s="197" t="s">
        <v>232</v>
      </c>
    </row>
    <row r="874" spans="2:51" s="15" customFormat="1" ht="12">
      <c r="B874" s="196"/>
      <c r="D874" s="180" t="s">
        <v>240</v>
      </c>
      <c r="E874" s="197" t="s">
        <v>1</v>
      </c>
      <c r="F874" s="198" t="s">
        <v>1294</v>
      </c>
      <c r="H874" s="197" t="s">
        <v>1</v>
      </c>
      <c r="I874" s="199"/>
      <c r="L874" s="196"/>
      <c r="M874" s="200"/>
      <c r="N874" s="201"/>
      <c r="O874" s="201"/>
      <c r="P874" s="201"/>
      <c r="Q874" s="201"/>
      <c r="R874" s="201"/>
      <c r="S874" s="201"/>
      <c r="T874" s="202"/>
      <c r="AT874" s="197" t="s">
        <v>240</v>
      </c>
      <c r="AU874" s="197" t="s">
        <v>86</v>
      </c>
      <c r="AV874" s="15" t="s">
        <v>32</v>
      </c>
      <c r="AW874" s="15" t="s">
        <v>31</v>
      </c>
      <c r="AX874" s="15" t="s">
        <v>77</v>
      </c>
      <c r="AY874" s="197" t="s">
        <v>232</v>
      </c>
    </row>
    <row r="875" spans="2:51" s="15" customFormat="1" ht="12">
      <c r="B875" s="196"/>
      <c r="D875" s="180" t="s">
        <v>240</v>
      </c>
      <c r="E875" s="197" t="s">
        <v>1</v>
      </c>
      <c r="F875" s="198" t="s">
        <v>1295</v>
      </c>
      <c r="H875" s="197" t="s">
        <v>1</v>
      </c>
      <c r="I875" s="199"/>
      <c r="L875" s="196"/>
      <c r="M875" s="200"/>
      <c r="N875" s="201"/>
      <c r="O875" s="201"/>
      <c r="P875" s="201"/>
      <c r="Q875" s="201"/>
      <c r="R875" s="201"/>
      <c r="S875" s="201"/>
      <c r="T875" s="202"/>
      <c r="AT875" s="197" t="s">
        <v>240</v>
      </c>
      <c r="AU875" s="197" t="s">
        <v>86</v>
      </c>
      <c r="AV875" s="15" t="s">
        <v>32</v>
      </c>
      <c r="AW875" s="15" t="s">
        <v>31</v>
      </c>
      <c r="AX875" s="15" t="s">
        <v>77</v>
      </c>
      <c r="AY875" s="197" t="s">
        <v>232</v>
      </c>
    </row>
    <row r="876" spans="2:51" s="15" customFormat="1" ht="12">
      <c r="B876" s="196"/>
      <c r="D876" s="180" t="s">
        <v>240</v>
      </c>
      <c r="E876" s="197" t="s">
        <v>1</v>
      </c>
      <c r="F876" s="198" t="s">
        <v>1296</v>
      </c>
      <c r="H876" s="197" t="s">
        <v>1</v>
      </c>
      <c r="I876" s="199"/>
      <c r="L876" s="196"/>
      <c r="M876" s="200"/>
      <c r="N876" s="201"/>
      <c r="O876" s="201"/>
      <c r="P876" s="201"/>
      <c r="Q876" s="201"/>
      <c r="R876" s="201"/>
      <c r="S876" s="201"/>
      <c r="T876" s="202"/>
      <c r="AT876" s="197" t="s">
        <v>240</v>
      </c>
      <c r="AU876" s="197" t="s">
        <v>86</v>
      </c>
      <c r="AV876" s="15" t="s">
        <v>32</v>
      </c>
      <c r="AW876" s="15" t="s">
        <v>31</v>
      </c>
      <c r="AX876" s="15" t="s">
        <v>77</v>
      </c>
      <c r="AY876" s="197" t="s">
        <v>232</v>
      </c>
    </row>
    <row r="877" spans="2:51" s="15" customFormat="1" ht="12">
      <c r="B877" s="196"/>
      <c r="D877" s="180" t="s">
        <v>240</v>
      </c>
      <c r="E877" s="197" t="s">
        <v>1</v>
      </c>
      <c r="F877" s="198" t="s">
        <v>1297</v>
      </c>
      <c r="H877" s="197" t="s">
        <v>1</v>
      </c>
      <c r="I877" s="199"/>
      <c r="L877" s="196"/>
      <c r="M877" s="200"/>
      <c r="N877" s="201"/>
      <c r="O877" s="201"/>
      <c r="P877" s="201"/>
      <c r="Q877" s="201"/>
      <c r="R877" s="201"/>
      <c r="S877" s="201"/>
      <c r="T877" s="202"/>
      <c r="AT877" s="197" t="s">
        <v>240</v>
      </c>
      <c r="AU877" s="197" t="s">
        <v>86</v>
      </c>
      <c r="AV877" s="15" t="s">
        <v>32</v>
      </c>
      <c r="AW877" s="15" t="s">
        <v>31</v>
      </c>
      <c r="AX877" s="15" t="s">
        <v>77</v>
      </c>
      <c r="AY877" s="197" t="s">
        <v>232</v>
      </c>
    </row>
    <row r="878" spans="2:51" s="15" customFormat="1" ht="12">
      <c r="B878" s="196"/>
      <c r="D878" s="180" t="s">
        <v>240</v>
      </c>
      <c r="E878" s="197" t="s">
        <v>1</v>
      </c>
      <c r="F878" s="198" t="s">
        <v>1298</v>
      </c>
      <c r="H878" s="197" t="s">
        <v>1</v>
      </c>
      <c r="I878" s="199"/>
      <c r="L878" s="196"/>
      <c r="M878" s="200"/>
      <c r="N878" s="201"/>
      <c r="O878" s="201"/>
      <c r="P878" s="201"/>
      <c r="Q878" s="201"/>
      <c r="R878" s="201"/>
      <c r="S878" s="201"/>
      <c r="T878" s="202"/>
      <c r="AT878" s="197" t="s">
        <v>240</v>
      </c>
      <c r="AU878" s="197" t="s">
        <v>86</v>
      </c>
      <c r="AV878" s="15" t="s">
        <v>32</v>
      </c>
      <c r="AW878" s="15" t="s">
        <v>31</v>
      </c>
      <c r="AX878" s="15" t="s">
        <v>77</v>
      </c>
      <c r="AY878" s="197" t="s">
        <v>232</v>
      </c>
    </row>
    <row r="879" spans="2:51" s="13" customFormat="1" ht="12">
      <c r="B879" s="179"/>
      <c r="D879" s="180" t="s">
        <v>240</v>
      </c>
      <c r="E879" s="181" t="s">
        <v>1</v>
      </c>
      <c r="F879" s="182" t="s">
        <v>32</v>
      </c>
      <c r="H879" s="183">
        <v>1</v>
      </c>
      <c r="I879" s="184"/>
      <c r="L879" s="179"/>
      <c r="M879" s="185"/>
      <c r="N879" s="186"/>
      <c r="O879" s="186"/>
      <c r="P879" s="186"/>
      <c r="Q879" s="186"/>
      <c r="R879" s="186"/>
      <c r="S879" s="186"/>
      <c r="T879" s="187"/>
      <c r="AT879" s="181" t="s">
        <v>240</v>
      </c>
      <c r="AU879" s="181" t="s">
        <v>86</v>
      </c>
      <c r="AV879" s="13" t="s">
        <v>86</v>
      </c>
      <c r="AW879" s="13" t="s">
        <v>31</v>
      </c>
      <c r="AX879" s="13" t="s">
        <v>32</v>
      </c>
      <c r="AY879" s="181" t="s">
        <v>232</v>
      </c>
    </row>
    <row r="880" spans="1:65" s="2" customFormat="1" ht="24.2" customHeight="1">
      <c r="A880" s="33"/>
      <c r="B880" s="132"/>
      <c r="C880" s="166" t="s">
        <v>1299</v>
      </c>
      <c r="D880" s="166" t="s">
        <v>234</v>
      </c>
      <c r="E880" s="167" t="s">
        <v>1300</v>
      </c>
      <c r="F880" s="168" t="s">
        <v>1301</v>
      </c>
      <c r="G880" s="169" t="s">
        <v>237</v>
      </c>
      <c r="H880" s="170">
        <v>2.8</v>
      </c>
      <c r="I880" s="171"/>
      <c r="J880" s="172">
        <f>ROUND(I880*H880,2)</f>
        <v>0</v>
      </c>
      <c r="K880" s="168" t="s">
        <v>265</v>
      </c>
      <c r="L880" s="34"/>
      <c r="M880" s="173" t="s">
        <v>1</v>
      </c>
      <c r="N880" s="174" t="s">
        <v>42</v>
      </c>
      <c r="O880" s="59"/>
      <c r="P880" s="175">
        <f>O880*H880</f>
        <v>0</v>
      </c>
      <c r="Q880" s="175">
        <v>0</v>
      </c>
      <c r="R880" s="175">
        <f>Q880*H880</f>
        <v>0</v>
      </c>
      <c r="S880" s="175">
        <v>0.044</v>
      </c>
      <c r="T880" s="176">
        <f>S880*H880</f>
        <v>0.12319999999999999</v>
      </c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R880" s="177" t="s">
        <v>133</v>
      </c>
      <c r="AT880" s="177" t="s">
        <v>234</v>
      </c>
      <c r="AU880" s="177" t="s">
        <v>86</v>
      </c>
      <c r="AY880" s="18" t="s">
        <v>232</v>
      </c>
      <c r="BE880" s="178">
        <f>IF(N880="základní",J880,0)</f>
        <v>0</v>
      </c>
      <c r="BF880" s="178">
        <f>IF(N880="snížená",J880,0)</f>
        <v>0</v>
      </c>
      <c r="BG880" s="178">
        <f>IF(N880="zákl. přenesená",J880,0)</f>
        <v>0</v>
      </c>
      <c r="BH880" s="178">
        <f>IF(N880="sníž. přenesená",J880,0)</f>
        <v>0</v>
      </c>
      <c r="BI880" s="178">
        <f>IF(N880="nulová",J880,0)</f>
        <v>0</v>
      </c>
      <c r="BJ880" s="18" t="s">
        <v>32</v>
      </c>
      <c r="BK880" s="178">
        <f>ROUND(I880*H880,2)</f>
        <v>0</v>
      </c>
      <c r="BL880" s="18" t="s">
        <v>133</v>
      </c>
      <c r="BM880" s="177" t="s">
        <v>1302</v>
      </c>
    </row>
    <row r="881" spans="2:51" s="13" customFormat="1" ht="12">
      <c r="B881" s="179"/>
      <c r="D881" s="180" t="s">
        <v>240</v>
      </c>
      <c r="E881" s="181" t="s">
        <v>1</v>
      </c>
      <c r="F881" s="182" t="s">
        <v>1303</v>
      </c>
      <c r="H881" s="183">
        <v>2.8</v>
      </c>
      <c r="I881" s="184"/>
      <c r="L881" s="179"/>
      <c r="M881" s="185"/>
      <c r="N881" s="186"/>
      <c r="O881" s="186"/>
      <c r="P881" s="186"/>
      <c r="Q881" s="186"/>
      <c r="R881" s="186"/>
      <c r="S881" s="186"/>
      <c r="T881" s="187"/>
      <c r="AT881" s="181" t="s">
        <v>240</v>
      </c>
      <c r="AU881" s="181" t="s">
        <v>86</v>
      </c>
      <c r="AV881" s="13" t="s">
        <v>86</v>
      </c>
      <c r="AW881" s="13" t="s">
        <v>31</v>
      </c>
      <c r="AX881" s="13" t="s">
        <v>32</v>
      </c>
      <c r="AY881" s="181" t="s">
        <v>232</v>
      </c>
    </row>
    <row r="882" spans="1:65" s="2" customFormat="1" ht="16.5" customHeight="1">
      <c r="A882" s="33"/>
      <c r="B882" s="132"/>
      <c r="C882" s="166" t="s">
        <v>1304</v>
      </c>
      <c r="D882" s="166" t="s">
        <v>234</v>
      </c>
      <c r="E882" s="167" t="s">
        <v>1305</v>
      </c>
      <c r="F882" s="168" t="s">
        <v>1306</v>
      </c>
      <c r="G882" s="169" t="s">
        <v>455</v>
      </c>
      <c r="H882" s="170">
        <v>3.84</v>
      </c>
      <c r="I882" s="171"/>
      <c r="J882" s="172">
        <f>ROUND(I882*H882,2)</f>
        <v>0</v>
      </c>
      <c r="K882" s="168" t="s">
        <v>238</v>
      </c>
      <c r="L882" s="34"/>
      <c r="M882" s="173" t="s">
        <v>1</v>
      </c>
      <c r="N882" s="174" t="s">
        <v>42</v>
      </c>
      <c r="O882" s="59"/>
      <c r="P882" s="175">
        <f>O882*H882</f>
        <v>0</v>
      </c>
      <c r="Q882" s="175">
        <v>0</v>
      </c>
      <c r="R882" s="175">
        <f>Q882*H882</f>
        <v>0</v>
      </c>
      <c r="S882" s="175">
        <v>0.36</v>
      </c>
      <c r="T882" s="176">
        <f>S882*H882</f>
        <v>1.3823999999999999</v>
      </c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R882" s="177" t="s">
        <v>133</v>
      </c>
      <c r="AT882" s="177" t="s">
        <v>234</v>
      </c>
      <c r="AU882" s="177" t="s">
        <v>86</v>
      </c>
      <c r="AY882" s="18" t="s">
        <v>232</v>
      </c>
      <c r="BE882" s="178">
        <f>IF(N882="základní",J882,0)</f>
        <v>0</v>
      </c>
      <c r="BF882" s="178">
        <f>IF(N882="snížená",J882,0)</f>
        <v>0</v>
      </c>
      <c r="BG882" s="178">
        <f>IF(N882="zákl. přenesená",J882,0)</f>
        <v>0</v>
      </c>
      <c r="BH882" s="178">
        <f>IF(N882="sníž. přenesená",J882,0)</f>
        <v>0</v>
      </c>
      <c r="BI882" s="178">
        <f>IF(N882="nulová",J882,0)</f>
        <v>0</v>
      </c>
      <c r="BJ882" s="18" t="s">
        <v>32</v>
      </c>
      <c r="BK882" s="178">
        <f>ROUND(I882*H882,2)</f>
        <v>0</v>
      </c>
      <c r="BL882" s="18" t="s">
        <v>133</v>
      </c>
      <c r="BM882" s="177" t="s">
        <v>1307</v>
      </c>
    </row>
    <row r="883" spans="2:51" s="13" customFormat="1" ht="12">
      <c r="B883" s="179"/>
      <c r="D883" s="180" t="s">
        <v>240</v>
      </c>
      <c r="E883" s="181" t="s">
        <v>1</v>
      </c>
      <c r="F883" s="182" t="s">
        <v>1308</v>
      </c>
      <c r="H883" s="183">
        <v>3.84</v>
      </c>
      <c r="I883" s="184"/>
      <c r="L883" s="179"/>
      <c r="M883" s="185"/>
      <c r="N883" s="186"/>
      <c r="O883" s="186"/>
      <c r="P883" s="186"/>
      <c r="Q883" s="186"/>
      <c r="R883" s="186"/>
      <c r="S883" s="186"/>
      <c r="T883" s="187"/>
      <c r="AT883" s="181" t="s">
        <v>240</v>
      </c>
      <c r="AU883" s="181" t="s">
        <v>86</v>
      </c>
      <c r="AV883" s="13" t="s">
        <v>86</v>
      </c>
      <c r="AW883" s="13" t="s">
        <v>31</v>
      </c>
      <c r="AX883" s="13" t="s">
        <v>32</v>
      </c>
      <c r="AY883" s="181" t="s">
        <v>232</v>
      </c>
    </row>
    <row r="884" spans="1:65" s="2" customFormat="1" ht="16.5" customHeight="1">
      <c r="A884" s="33"/>
      <c r="B884" s="132"/>
      <c r="C884" s="166" t="s">
        <v>1309</v>
      </c>
      <c r="D884" s="166" t="s">
        <v>234</v>
      </c>
      <c r="E884" s="167" t="s">
        <v>1310</v>
      </c>
      <c r="F884" s="168" t="s">
        <v>1311</v>
      </c>
      <c r="G884" s="169" t="s">
        <v>323</v>
      </c>
      <c r="H884" s="170">
        <v>1.506</v>
      </c>
      <c r="I884" s="171"/>
      <c r="J884" s="172">
        <f>ROUND(I884*H884,2)</f>
        <v>0</v>
      </c>
      <c r="K884" s="168" t="s">
        <v>238</v>
      </c>
      <c r="L884" s="34"/>
      <c r="M884" s="173" t="s">
        <v>1</v>
      </c>
      <c r="N884" s="174" t="s">
        <v>42</v>
      </c>
      <c r="O884" s="59"/>
      <c r="P884" s="175">
        <f>O884*H884</f>
        <v>0</v>
      </c>
      <c r="Q884" s="175">
        <v>0</v>
      </c>
      <c r="R884" s="175">
        <f>Q884*H884</f>
        <v>0</v>
      </c>
      <c r="S884" s="175">
        <v>0</v>
      </c>
      <c r="T884" s="176">
        <f>S884*H884</f>
        <v>0</v>
      </c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R884" s="177" t="s">
        <v>133</v>
      </c>
      <c r="AT884" s="177" t="s">
        <v>234</v>
      </c>
      <c r="AU884" s="177" t="s">
        <v>86</v>
      </c>
      <c r="AY884" s="18" t="s">
        <v>232</v>
      </c>
      <c r="BE884" s="178">
        <f>IF(N884="základní",J884,0)</f>
        <v>0</v>
      </c>
      <c r="BF884" s="178">
        <f>IF(N884="snížená",J884,0)</f>
        <v>0</v>
      </c>
      <c r="BG884" s="178">
        <f>IF(N884="zákl. přenesená",J884,0)</f>
        <v>0</v>
      </c>
      <c r="BH884" s="178">
        <f>IF(N884="sníž. přenesená",J884,0)</f>
        <v>0</v>
      </c>
      <c r="BI884" s="178">
        <f>IF(N884="nulová",J884,0)</f>
        <v>0</v>
      </c>
      <c r="BJ884" s="18" t="s">
        <v>32</v>
      </c>
      <c r="BK884" s="178">
        <f>ROUND(I884*H884,2)</f>
        <v>0</v>
      </c>
      <c r="BL884" s="18" t="s">
        <v>133</v>
      </c>
      <c r="BM884" s="177" t="s">
        <v>1312</v>
      </c>
    </row>
    <row r="885" spans="1:65" s="2" customFormat="1" ht="16.5" customHeight="1">
      <c r="A885" s="33"/>
      <c r="B885" s="132"/>
      <c r="C885" s="166" t="s">
        <v>1313</v>
      </c>
      <c r="D885" s="166" t="s">
        <v>234</v>
      </c>
      <c r="E885" s="167" t="s">
        <v>816</v>
      </c>
      <c r="F885" s="168" t="s">
        <v>817</v>
      </c>
      <c r="G885" s="169" t="s">
        <v>323</v>
      </c>
      <c r="H885" s="170">
        <v>1.506</v>
      </c>
      <c r="I885" s="171"/>
      <c r="J885" s="172">
        <f>ROUND(I885*H885,2)</f>
        <v>0</v>
      </c>
      <c r="K885" s="168" t="s">
        <v>238</v>
      </c>
      <c r="L885" s="34"/>
      <c r="M885" s="173" t="s">
        <v>1</v>
      </c>
      <c r="N885" s="174" t="s">
        <v>42</v>
      </c>
      <c r="O885" s="59"/>
      <c r="P885" s="175">
        <f>O885*H885</f>
        <v>0</v>
      </c>
      <c r="Q885" s="175">
        <v>0</v>
      </c>
      <c r="R885" s="175">
        <f>Q885*H885</f>
        <v>0</v>
      </c>
      <c r="S885" s="175">
        <v>0</v>
      </c>
      <c r="T885" s="176">
        <f>S885*H885</f>
        <v>0</v>
      </c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R885" s="177" t="s">
        <v>133</v>
      </c>
      <c r="AT885" s="177" t="s">
        <v>234</v>
      </c>
      <c r="AU885" s="177" t="s">
        <v>86</v>
      </c>
      <c r="AY885" s="18" t="s">
        <v>232</v>
      </c>
      <c r="BE885" s="178">
        <f>IF(N885="základní",J885,0)</f>
        <v>0</v>
      </c>
      <c r="BF885" s="178">
        <f>IF(N885="snížená",J885,0)</f>
        <v>0</v>
      </c>
      <c r="BG885" s="178">
        <f>IF(N885="zákl. přenesená",J885,0)</f>
        <v>0</v>
      </c>
      <c r="BH885" s="178">
        <f>IF(N885="sníž. přenesená",J885,0)</f>
        <v>0</v>
      </c>
      <c r="BI885" s="178">
        <f>IF(N885="nulová",J885,0)</f>
        <v>0</v>
      </c>
      <c r="BJ885" s="18" t="s">
        <v>32</v>
      </c>
      <c r="BK885" s="178">
        <f>ROUND(I885*H885,2)</f>
        <v>0</v>
      </c>
      <c r="BL885" s="18" t="s">
        <v>133</v>
      </c>
      <c r="BM885" s="177" t="s">
        <v>1314</v>
      </c>
    </row>
    <row r="886" spans="1:65" s="2" customFormat="1" ht="16.5" customHeight="1">
      <c r="A886" s="33"/>
      <c r="B886" s="132"/>
      <c r="C886" s="166" t="s">
        <v>1315</v>
      </c>
      <c r="D886" s="166" t="s">
        <v>234</v>
      </c>
      <c r="E886" s="167" t="s">
        <v>821</v>
      </c>
      <c r="F886" s="168" t="s">
        <v>822</v>
      </c>
      <c r="G886" s="169" t="s">
        <v>323</v>
      </c>
      <c r="H886" s="170">
        <v>10.542</v>
      </c>
      <c r="I886" s="171"/>
      <c r="J886" s="172">
        <f>ROUND(I886*H886,2)</f>
        <v>0</v>
      </c>
      <c r="K886" s="168" t="s">
        <v>238</v>
      </c>
      <c r="L886" s="34"/>
      <c r="M886" s="173" t="s">
        <v>1</v>
      </c>
      <c r="N886" s="174" t="s">
        <v>42</v>
      </c>
      <c r="O886" s="59"/>
      <c r="P886" s="175">
        <f>O886*H886</f>
        <v>0</v>
      </c>
      <c r="Q886" s="175">
        <v>0</v>
      </c>
      <c r="R886" s="175">
        <f>Q886*H886</f>
        <v>0</v>
      </c>
      <c r="S886" s="175">
        <v>0</v>
      </c>
      <c r="T886" s="176">
        <f>S886*H886</f>
        <v>0</v>
      </c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R886" s="177" t="s">
        <v>133</v>
      </c>
      <c r="AT886" s="177" t="s">
        <v>234</v>
      </c>
      <c r="AU886" s="177" t="s">
        <v>86</v>
      </c>
      <c r="AY886" s="18" t="s">
        <v>232</v>
      </c>
      <c r="BE886" s="178">
        <f>IF(N886="základní",J886,0)</f>
        <v>0</v>
      </c>
      <c r="BF886" s="178">
        <f>IF(N886="snížená",J886,0)</f>
        <v>0</v>
      </c>
      <c r="BG886" s="178">
        <f>IF(N886="zákl. přenesená",J886,0)</f>
        <v>0</v>
      </c>
      <c r="BH886" s="178">
        <f>IF(N886="sníž. přenesená",J886,0)</f>
        <v>0</v>
      </c>
      <c r="BI886" s="178">
        <f>IF(N886="nulová",J886,0)</f>
        <v>0</v>
      </c>
      <c r="BJ886" s="18" t="s">
        <v>32</v>
      </c>
      <c r="BK886" s="178">
        <f>ROUND(I886*H886,2)</f>
        <v>0</v>
      </c>
      <c r="BL886" s="18" t="s">
        <v>133</v>
      </c>
      <c r="BM886" s="177" t="s">
        <v>1316</v>
      </c>
    </row>
    <row r="887" spans="2:51" s="13" customFormat="1" ht="12">
      <c r="B887" s="179"/>
      <c r="D887" s="180" t="s">
        <v>240</v>
      </c>
      <c r="F887" s="182" t="s">
        <v>1317</v>
      </c>
      <c r="H887" s="183">
        <v>10.542</v>
      </c>
      <c r="I887" s="184"/>
      <c r="L887" s="179"/>
      <c r="M887" s="185"/>
      <c r="N887" s="186"/>
      <c r="O887" s="186"/>
      <c r="P887" s="186"/>
      <c r="Q887" s="186"/>
      <c r="R887" s="186"/>
      <c r="S887" s="186"/>
      <c r="T887" s="187"/>
      <c r="AT887" s="181" t="s">
        <v>240</v>
      </c>
      <c r="AU887" s="181" t="s">
        <v>86</v>
      </c>
      <c r="AV887" s="13" t="s">
        <v>86</v>
      </c>
      <c r="AW887" s="13" t="s">
        <v>3</v>
      </c>
      <c r="AX887" s="13" t="s">
        <v>32</v>
      </c>
      <c r="AY887" s="181" t="s">
        <v>232</v>
      </c>
    </row>
    <row r="888" spans="1:65" s="2" customFormat="1" ht="16.5" customHeight="1">
      <c r="A888" s="33"/>
      <c r="B888" s="132"/>
      <c r="C888" s="166" t="s">
        <v>1318</v>
      </c>
      <c r="D888" s="166" t="s">
        <v>234</v>
      </c>
      <c r="E888" s="167" t="s">
        <v>1319</v>
      </c>
      <c r="F888" s="168" t="s">
        <v>332</v>
      </c>
      <c r="G888" s="169" t="s">
        <v>323</v>
      </c>
      <c r="H888" s="170">
        <v>1.506</v>
      </c>
      <c r="I888" s="171"/>
      <c r="J888" s="172">
        <f>ROUND(I888*H888,2)</f>
        <v>0</v>
      </c>
      <c r="K888" s="168" t="s">
        <v>265</v>
      </c>
      <c r="L888" s="34"/>
      <c r="M888" s="173" t="s">
        <v>1</v>
      </c>
      <c r="N888" s="174" t="s">
        <v>42</v>
      </c>
      <c r="O888" s="59"/>
      <c r="P888" s="175">
        <f>O888*H888</f>
        <v>0</v>
      </c>
      <c r="Q888" s="175">
        <v>0</v>
      </c>
      <c r="R888" s="175">
        <f>Q888*H888</f>
        <v>0</v>
      </c>
      <c r="S888" s="175">
        <v>0</v>
      </c>
      <c r="T888" s="176">
        <f>S888*H888</f>
        <v>0</v>
      </c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R888" s="177" t="s">
        <v>133</v>
      </c>
      <c r="AT888" s="177" t="s">
        <v>234</v>
      </c>
      <c r="AU888" s="177" t="s">
        <v>86</v>
      </c>
      <c r="AY888" s="18" t="s">
        <v>232</v>
      </c>
      <c r="BE888" s="178">
        <f>IF(N888="základní",J888,0)</f>
        <v>0</v>
      </c>
      <c r="BF888" s="178">
        <f>IF(N888="snížená",J888,0)</f>
        <v>0</v>
      </c>
      <c r="BG888" s="178">
        <f>IF(N888="zákl. přenesená",J888,0)</f>
        <v>0</v>
      </c>
      <c r="BH888" s="178">
        <f>IF(N888="sníž. přenesená",J888,0)</f>
        <v>0</v>
      </c>
      <c r="BI888" s="178">
        <f>IF(N888="nulová",J888,0)</f>
        <v>0</v>
      </c>
      <c r="BJ888" s="18" t="s">
        <v>32</v>
      </c>
      <c r="BK888" s="178">
        <f>ROUND(I888*H888,2)</f>
        <v>0</v>
      </c>
      <c r="BL888" s="18" t="s">
        <v>133</v>
      </c>
      <c r="BM888" s="177" t="s">
        <v>1320</v>
      </c>
    </row>
    <row r="889" spans="1:65" s="2" customFormat="1" ht="16.5" customHeight="1">
      <c r="A889" s="33"/>
      <c r="B889" s="132"/>
      <c r="C889" s="166" t="s">
        <v>1321</v>
      </c>
      <c r="D889" s="166" t="s">
        <v>234</v>
      </c>
      <c r="E889" s="167" t="s">
        <v>1322</v>
      </c>
      <c r="F889" s="168" t="s">
        <v>1323</v>
      </c>
      <c r="G889" s="169" t="s">
        <v>946</v>
      </c>
      <c r="H889" s="170">
        <v>1</v>
      </c>
      <c r="I889" s="171"/>
      <c r="J889" s="172">
        <f>ROUND(I889*H889,2)</f>
        <v>0</v>
      </c>
      <c r="K889" s="168" t="s">
        <v>265</v>
      </c>
      <c r="L889" s="34"/>
      <c r="M889" s="173" t="s">
        <v>1</v>
      </c>
      <c r="N889" s="174" t="s">
        <v>42</v>
      </c>
      <c r="O889" s="59"/>
      <c r="P889" s="175">
        <f>O889*H889</f>
        <v>0</v>
      </c>
      <c r="Q889" s="175">
        <v>0</v>
      </c>
      <c r="R889" s="175">
        <f>Q889*H889</f>
        <v>0</v>
      </c>
      <c r="S889" s="175">
        <v>0.05</v>
      </c>
      <c r="T889" s="176">
        <f>S889*H889</f>
        <v>0.05</v>
      </c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R889" s="177" t="s">
        <v>133</v>
      </c>
      <c r="AT889" s="177" t="s">
        <v>234</v>
      </c>
      <c r="AU889" s="177" t="s">
        <v>86</v>
      </c>
      <c r="AY889" s="18" t="s">
        <v>232</v>
      </c>
      <c r="BE889" s="178">
        <f>IF(N889="základní",J889,0)</f>
        <v>0</v>
      </c>
      <c r="BF889" s="178">
        <f>IF(N889="snížená",J889,0)</f>
        <v>0</v>
      </c>
      <c r="BG889" s="178">
        <f>IF(N889="zákl. přenesená",J889,0)</f>
        <v>0</v>
      </c>
      <c r="BH889" s="178">
        <f>IF(N889="sníž. přenesená",J889,0)</f>
        <v>0</v>
      </c>
      <c r="BI889" s="178">
        <f>IF(N889="nulová",J889,0)</f>
        <v>0</v>
      </c>
      <c r="BJ889" s="18" t="s">
        <v>32</v>
      </c>
      <c r="BK889" s="178">
        <f>ROUND(I889*H889,2)</f>
        <v>0</v>
      </c>
      <c r="BL889" s="18" t="s">
        <v>133</v>
      </c>
      <c r="BM889" s="177" t="s">
        <v>1324</v>
      </c>
    </row>
    <row r="890" spans="2:51" s="13" customFormat="1" ht="12">
      <c r="B890" s="179"/>
      <c r="D890" s="180" t="s">
        <v>240</v>
      </c>
      <c r="E890" s="181" t="s">
        <v>1</v>
      </c>
      <c r="F890" s="182" t="s">
        <v>1325</v>
      </c>
      <c r="H890" s="183">
        <v>1</v>
      </c>
      <c r="I890" s="184"/>
      <c r="L890" s="179"/>
      <c r="M890" s="185"/>
      <c r="N890" s="186"/>
      <c r="O890" s="186"/>
      <c r="P890" s="186"/>
      <c r="Q890" s="186"/>
      <c r="R890" s="186"/>
      <c r="S890" s="186"/>
      <c r="T890" s="187"/>
      <c r="AT890" s="181" t="s">
        <v>240</v>
      </c>
      <c r="AU890" s="181" t="s">
        <v>86</v>
      </c>
      <c r="AV890" s="13" t="s">
        <v>86</v>
      </c>
      <c r="AW890" s="13" t="s">
        <v>31</v>
      </c>
      <c r="AX890" s="13" t="s">
        <v>32</v>
      </c>
      <c r="AY890" s="181" t="s">
        <v>232</v>
      </c>
    </row>
    <row r="891" spans="1:65" s="2" customFormat="1" ht="16.5" customHeight="1">
      <c r="A891" s="33"/>
      <c r="B891" s="132"/>
      <c r="C891" s="166" t="s">
        <v>1326</v>
      </c>
      <c r="D891" s="166" t="s">
        <v>234</v>
      </c>
      <c r="E891" s="167" t="s">
        <v>1327</v>
      </c>
      <c r="F891" s="168" t="s">
        <v>1328</v>
      </c>
      <c r="G891" s="169" t="s">
        <v>237</v>
      </c>
      <c r="H891" s="170">
        <v>3</v>
      </c>
      <c r="I891" s="171"/>
      <c r="J891" s="172">
        <f>ROUND(I891*H891,2)</f>
        <v>0</v>
      </c>
      <c r="K891" s="168" t="s">
        <v>265</v>
      </c>
      <c r="L891" s="34"/>
      <c r="M891" s="173" t="s">
        <v>1</v>
      </c>
      <c r="N891" s="174" t="s">
        <v>42</v>
      </c>
      <c r="O891" s="59"/>
      <c r="P891" s="175">
        <f>O891*H891</f>
        <v>0</v>
      </c>
      <c r="Q891" s="175">
        <v>0</v>
      </c>
      <c r="R891" s="175">
        <f>Q891*H891</f>
        <v>0</v>
      </c>
      <c r="S891" s="175">
        <v>0</v>
      </c>
      <c r="T891" s="176">
        <f>S891*H891</f>
        <v>0</v>
      </c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R891" s="177" t="s">
        <v>133</v>
      </c>
      <c r="AT891" s="177" t="s">
        <v>234</v>
      </c>
      <c r="AU891" s="177" t="s">
        <v>86</v>
      </c>
      <c r="AY891" s="18" t="s">
        <v>232</v>
      </c>
      <c r="BE891" s="178">
        <f>IF(N891="základní",J891,0)</f>
        <v>0</v>
      </c>
      <c r="BF891" s="178">
        <f>IF(N891="snížená",J891,0)</f>
        <v>0</v>
      </c>
      <c r="BG891" s="178">
        <f>IF(N891="zákl. přenesená",J891,0)</f>
        <v>0</v>
      </c>
      <c r="BH891" s="178">
        <f>IF(N891="sníž. přenesená",J891,0)</f>
        <v>0</v>
      </c>
      <c r="BI891" s="178">
        <f>IF(N891="nulová",J891,0)</f>
        <v>0</v>
      </c>
      <c r="BJ891" s="18" t="s">
        <v>32</v>
      </c>
      <c r="BK891" s="178">
        <f>ROUND(I891*H891,2)</f>
        <v>0</v>
      </c>
      <c r="BL891" s="18" t="s">
        <v>133</v>
      </c>
      <c r="BM891" s="177" t="s">
        <v>1329</v>
      </c>
    </row>
    <row r="892" spans="2:51" s="13" customFormat="1" ht="12">
      <c r="B892" s="179"/>
      <c r="D892" s="180" t="s">
        <v>240</v>
      </c>
      <c r="E892" s="181" t="s">
        <v>1</v>
      </c>
      <c r="F892" s="182" t="s">
        <v>1330</v>
      </c>
      <c r="H892" s="183">
        <v>3</v>
      </c>
      <c r="I892" s="184"/>
      <c r="L892" s="179"/>
      <c r="M892" s="185"/>
      <c r="N892" s="186"/>
      <c r="O892" s="186"/>
      <c r="P892" s="186"/>
      <c r="Q892" s="186"/>
      <c r="R892" s="186"/>
      <c r="S892" s="186"/>
      <c r="T892" s="187"/>
      <c r="AT892" s="181" t="s">
        <v>240</v>
      </c>
      <c r="AU892" s="181" t="s">
        <v>86</v>
      </c>
      <c r="AV892" s="13" t="s">
        <v>86</v>
      </c>
      <c r="AW892" s="13" t="s">
        <v>31</v>
      </c>
      <c r="AX892" s="13" t="s">
        <v>32</v>
      </c>
      <c r="AY892" s="181" t="s">
        <v>232</v>
      </c>
    </row>
    <row r="893" spans="1:65" s="2" customFormat="1" ht="24.2" customHeight="1">
      <c r="A893" s="33"/>
      <c r="B893" s="132"/>
      <c r="C893" s="166" t="s">
        <v>1331</v>
      </c>
      <c r="D893" s="166" t="s">
        <v>234</v>
      </c>
      <c r="E893" s="167" t="s">
        <v>1332</v>
      </c>
      <c r="F893" s="168" t="s">
        <v>1333</v>
      </c>
      <c r="G893" s="169" t="s">
        <v>946</v>
      </c>
      <c r="H893" s="170">
        <v>4</v>
      </c>
      <c r="I893" s="171"/>
      <c r="J893" s="172">
        <f>ROUND(I893*H893,2)</f>
        <v>0</v>
      </c>
      <c r="K893" s="168" t="s">
        <v>265</v>
      </c>
      <c r="L893" s="34"/>
      <c r="M893" s="173" t="s">
        <v>1</v>
      </c>
      <c r="N893" s="174" t="s">
        <v>42</v>
      </c>
      <c r="O893" s="59"/>
      <c r="P893" s="175">
        <f>O893*H893</f>
        <v>0</v>
      </c>
      <c r="Q893" s="175">
        <v>0</v>
      </c>
      <c r="R893" s="175">
        <f>Q893*H893</f>
        <v>0</v>
      </c>
      <c r="S893" s="175">
        <v>0</v>
      </c>
      <c r="T893" s="176">
        <f>S893*H893</f>
        <v>0</v>
      </c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R893" s="177" t="s">
        <v>133</v>
      </c>
      <c r="AT893" s="177" t="s">
        <v>234</v>
      </c>
      <c r="AU893" s="177" t="s">
        <v>86</v>
      </c>
      <c r="AY893" s="18" t="s">
        <v>232</v>
      </c>
      <c r="BE893" s="178">
        <f>IF(N893="základní",J893,0)</f>
        <v>0</v>
      </c>
      <c r="BF893" s="178">
        <f>IF(N893="snížená",J893,0)</f>
        <v>0</v>
      </c>
      <c r="BG893" s="178">
        <f>IF(N893="zákl. přenesená",J893,0)</f>
        <v>0</v>
      </c>
      <c r="BH893" s="178">
        <f>IF(N893="sníž. přenesená",J893,0)</f>
        <v>0</v>
      </c>
      <c r="BI893" s="178">
        <f>IF(N893="nulová",J893,0)</f>
        <v>0</v>
      </c>
      <c r="BJ893" s="18" t="s">
        <v>32</v>
      </c>
      <c r="BK893" s="178">
        <f>ROUND(I893*H893,2)</f>
        <v>0</v>
      </c>
      <c r="BL893" s="18" t="s">
        <v>133</v>
      </c>
      <c r="BM893" s="177" t="s">
        <v>1334</v>
      </c>
    </row>
    <row r="894" spans="2:51" s="15" customFormat="1" ht="12">
      <c r="B894" s="196"/>
      <c r="D894" s="180" t="s">
        <v>240</v>
      </c>
      <c r="E894" s="197" t="s">
        <v>1</v>
      </c>
      <c r="F894" s="198" t="s">
        <v>1335</v>
      </c>
      <c r="H894" s="197" t="s">
        <v>1</v>
      </c>
      <c r="I894" s="199"/>
      <c r="L894" s="196"/>
      <c r="M894" s="200"/>
      <c r="N894" s="201"/>
      <c r="O894" s="201"/>
      <c r="P894" s="201"/>
      <c r="Q894" s="201"/>
      <c r="R894" s="201"/>
      <c r="S894" s="201"/>
      <c r="T894" s="202"/>
      <c r="AT894" s="197" t="s">
        <v>240</v>
      </c>
      <c r="AU894" s="197" t="s">
        <v>86</v>
      </c>
      <c r="AV894" s="15" t="s">
        <v>32</v>
      </c>
      <c r="AW894" s="15" t="s">
        <v>31</v>
      </c>
      <c r="AX894" s="15" t="s">
        <v>77</v>
      </c>
      <c r="AY894" s="197" t="s">
        <v>232</v>
      </c>
    </row>
    <row r="895" spans="2:51" s="13" customFormat="1" ht="12">
      <c r="B895" s="179"/>
      <c r="D895" s="180" t="s">
        <v>240</v>
      </c>
      <c r="E895" s="181" t="s">
        <v>1</v>
      </c>
      <c r="F895" s="182" t="s">
        <v>1336</v>
      </c>
      <c r="H895" s="183">
        <v>2</v>
      </c>
      <c r="I895" s="184"/>
      <c r="L895" s="179"/>
      <c r="M895" s="185"/>
      <c r="N895" s="186"/>
      <c r="O895" s="186"/>
      <c r="P895" s="186"/>
      <c r="Q895" s="186"/>
      <c r="R895" s="186"/>
      <c r="S895" s="186"/>
      <c r="T895" s="187"/>
      <c r="AT895" s="181" t="s">
        <v>240</v>
      </c>
      <c r="AU895" s="181" t="s">
        <v>86</v>
      </c>
      <c r="AV895" s="13" t="s">
        <v>86</v>
      </c>
      <c r="AW895" s="13" t="s">
        <v>31</v>
      </c>
      <c r="AX895" s="13" t="s">
        <v>77</v>
      </c>
      <c r="AY895" s="181" t="s">
        <v>232</v>
      </c>
    </row>
    <row r="896" spans="2:51" s="13" customFormat="1" ht="12">
      <c r="B896" s="179"/>
      <c r="D896" s="180" t="s">
        <v>240</v>
      </c>
      <c r="E896" s="181" t="s">
        <v>1</v>
      </c>
      <c r="F896" s="182" t="s">
        <v>1337</v>
      </c>
      <c r="H896" s="183">
        <v>2</v>
      </c>
      <c r="I896" s="184"/>
      <c r="L896" s="179"/>
      <c r="M896" s="185"/>
      <c r="N896" s="186"/>
      <c r="O896" s="186"/>
      <c r="P896" s="186"/>
      <c r="Q896" s="186"/>
      <c r="R896" s="186"/>
      <c r="S896" s="186"/>
      <c r="T896" s="187"/>
      <c r="AT896" s="181" t="s">
        <v>240</v>
      </c>
      <c r="AU896" s="181" t="s">
        <v>86</v>
      </c>
      <c r="AV896" s="13" t="s">
        <v>86</v>
      </c>
      <c r="AW896" s="13" t="s">
        <v>31</v>
      </c>
      <c r="AX896" s="13" t="s">
        <v>77</v>
      </c>
      <c r="AY896" s="181" t="s">
        <v>232</v>
      </c>
    </row>
    <row r="897" spans="2:51" s="14" customFormat="1" ht="12">
      <c r="B897" s="188"/>
      <c r="D897" s="180" t="s">
        <v>240</v>
      </c>
      <c r="E897" s="189" t="s">
        <v>1</v>
      </c>
      <c r="F897" s="190" t="s">
        <v>242</v>
      </c>
      <c r="H897" s="191">
        <v>4</v>
      </c>
      <c r="I897" s="192"/>
      <c r="L897" s="188"/>
      <c r="M897" s="193"/>
      <c r="N897" s="194"/>
      <c r="O897" s="194"/>
      <c r="P897" s="194"/>
      <c r="Q897" s="194"/>
      <c r="R897" s="194"/>
      <c r="S897" s="194"/>
      <c r="T897" s="195"/>
      <c r="AT897" s="189" t="s">
        <v>240</v>
      </c>
      <c r="AU897" s="189" t="s">
        <v>86</v>
      </c>
      <c r="AV897" s="14" t="s">
        <v>133</v>
      </c>
      <c r="AW897" s="14" t="s">
        <v>31</v>
      </c>
      <c r="AX897" s="14" t="s">
        <v>32</v>
      </c>
      <c r="AY897" s="189" t="s">
        <v>232</v>
      </c>
    </row>
    <row r="898" spans="2:63" s="12" customFormat="1" ht="22.9" customHeight="1">
      <c r="B898" s="153"/>
      <c r="D898" s="154" t="s">
        <v>76</v>
      </c>
      <c r="E898" s="164" t="s">
        <v>195</v>
      </c>
      <c r="F898" s="164" t="s">
        <v>1338</v>
      </c>
      <c r="I898" s="156"/>
      <c r="J898" s="165">
        <f>BK898</f>
        <v>0</v>
      </c>
      <c r="L898" s="153"/>
      <c r="M898" s="158"/>
      <c r="N898" s="159"/>
      <c r="O898" s="159"/>
      <c r="P898" s="160">
        <f>SUM(P899:P901)</f>
        <v>0</v>
      </c>
      <c r="Q898" s="159"/>
      <c r="R898" s="160">
        <f>SUM(R899:R901)</f>
        <v>0</v>
      </c>
      <c r="S898" s="159"/>
      <c r="T898" s="161">
        <f>SUM(T899:T901)</f>
        <v>0</v>
      </c>
      <c r="AR898" s="154" t="s">
        <v>32</v>
      </c>
      <c r="AT898" s="162" t="s">
        <v>76</v>
      </c>
      <c r="AU898" s="162" t="s">
        <v>32</v>
      </c>
      <c r="AY898" s="154" t="s">
        <v>232</v>
      </c>
      <c r="BK898" s="163">
        <f>SUM(BK899:BK901)</f>
        <v>0</v>
      </c>
    </row>
    <row r="899" spans="1:65" s="2" customFormat="1" ht="16.5" customHeight="1">
      <c r="A899" s="33"/>
      <c r="B899" s="132"/>
      <c r="C899" s="166" t="s">
        <v>1339</v>
      </c>
      <c r="D899" s="166" t="s">
        <v>234</v>
      </c>
      <c r="E899" s="167" t="s">
        <v>1340</v>
      </c>
      <c r="F899" s="168" t="s">
        <v>1341</v>
      </c>
      <c r="G899" s="169" t="s">
        <v>254</v>
      </c>
      <c r="H899" s="170">
        <v>20</v>
      </c>
      <c r="I899" s="171"/>
      <c r="J899" s="172">
        <f>ROUND(I899*H899,2)</f>
        <v>0</v>
      </c>
      <c r="K899" s="168" t="s">
        <v>238</v>
      </c>
      <c r="L899" s="34"/>
      <c r="M899" s="173" t="s">
        <v>1</v>
      </c>
      <c r="N899" s="174" t="s">
        <v>42</v>
      </c>
      <c r="O899" s="59"/>
      <c r="P899" s="175">
        <f>O899*H899</f>
        <v>0</v>
      </c>
      <c r="Q899" s="175">
        <v>0</v>
      </c>
      <c r="R899" s="175">
        <f>Q899*H899</f>
        <v>0</v>
      </c>
      <c r="S899" s="175">
        <v>0</v>
      </c>
      <c r="T899" s="176">
        <f>S899*H899</f>
        <v>0</v>
      </c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R899" s="177" t="s">
        <v>133</v>
      </c>
      <c r="AT899" s="177" t="s">
        <v>234</v>
      </c>
      <c r="AU899" s="177" t="s">
        <v>86</v>
      </c>
      <c r="AY899" s="18" t="s">
        <v>232</v>
      </c>
      <c r="BE899" s="178">
        <f>IF(N899="základní",J899,0)</f>
        <v>0</v>
      </c>
      <c r="BF899" s="178">
        <f>IF(N899="snížená",J899,0)</f>
        <v>0</v>
      </c>
      <c r="BG899" s="178">
        <f>IF(N899="zákl. přenesená",J899,0)</f>
        <v>0</v>
      </c>
      <c r="BH899" s="178">
        <f>IF(N899="sníž. přenesená",J899,0)</f>
        <v>0</v>
      </c>
      <c r="BI899" s="178">
        <f>IF(N899="nulová",J899,0)</f>
        <v>0</v>
      </c>
      <c r="BJ899" s="18" t="s">
        <v>32</v>
      </c>
      <c r="BK899" s="178">
        <f>ROUND(I899*H899,2)</f>
        <v>0</v>
      </c>
      <c r="BL899" s="18" t="s">
        <v>133</v>
      </c>
      <c r="BM899" s="177" t="s">
        <v>1342</v>
      </c>
    </row>
    <row r="900" spans="2:51" s="15" customFormat="1" ht="12">
      <c r="B900" s="196"/>
      <c r="D900" s="180" t="s">
        <v>240</v>
      </c>
      <c r="E900" s="197" t="s">
        <v>1</v>
      </c>
      <c r="F900" s="198" t="s">
        <v>1343</v>
      </c>
      <c r="H900" s="197" t="s">
        <v>1</v>
      </c>
      <c r="I900" s="199"/>
      <c r="L900" s="196"/>
      <c r="M900" s="200"/>
      <c r="N900" s="201"/>
      <c r="O900" s="201"/>
      <c r="P900" s="201"/>
      <c r="Q900" s="201"/>
      <c r="R900" s="201"/>
      <c r="S900" s="201"/>
      <c r="T900" s="202"/>
      <c r="AT900" s="197" t="s">
        <v>240</v>
      </c>
      <c r="AU900" s="197" t="s">
        <v>86</v>
      </c>
      <c r="AV900" s="15" t="s">
        <v>32</v>
      </c>
      <c r="AW900" s="15" t="s">
        <v>31</v>
      </c>
      <c r="AX900" s="15" t="s">
        <v>77</v>
      </c>
      <c r="AY900" s="197" t="s">
        <v>232</v>
      </c>
    </row>
    <row r="901" spans="2:51" s="13" customFormat="1" ht="12">
      <c r="B901" s="179"/>
      <c r="D901" s="180" t="s">
        <v>240</v>
      </c>
      <c r="E901" s="181" t="s">
        <v>1</v>
      </c>
      <c r="F901" s="182" t="s">
        <v>1344</v>
      </c>
      <c r="H901" s="183">
        <v>20</v>
      </c>
      <c r="I901" s="184"/>
      <c r="L901" s="179"/>
      <c r="M901" s="185"/>
      <c r="N901" s="186"/>
      <c r="O901" s="186"/>
      <c r="P901" s="186"/>
      <c r="Q901" s="186"/>
      <c r="R901" s="186"/>
      <c r="S901" s="186"/>
      <c r="T901" s="187"/>
      <c r="AT901" s="181" t="s">
        <v>240</v>
      </c>
      <c r="AU901" s="181" t="s">
        <v>86</v>
      </c>
      <c r="AV901" s="13" t="s">
        <v>86</v>
      </c>
      <c r="AW901" s="13" t="s">
        <v>31</v>
      </c>
      <c r="AX901" s="13" t="s">
        <v>32</v>
      </c>
      <c r="AY901" s="181" t="s">
        <v>232</v>
      </c>
    </row>
    <row r="902" spans="2:63" s="12" customFormat="1" ht="22.9" customHeight="1">
      <c r="B902" s="153"/>
      <c r="D902" s="154" t="s">
        <v>76</v>
      </c>
      <c r="E902" s="164" t="s">
        <v>1345</v>
      </c>
      <c r="F902" s="164" t="s">
        <v>1346</v>
      </c>
      <c r="I902" s="156"/>
      <c r="J902" s="165">
        <f>BK902</f>
        <v>0</v>
      </c>
      <c r="L902" s="153"/>
      <c r="M902" s="158"/>
      <c r="N902" s="159"/>
      <c r="O902" s="159"/>
      <c r="P902" s="160">
        <f>P903</f>
        <v>0</v>
      </c>
      <c r="Q902" s="159"/>
      <c r="R902" s="160">
        <f>R903</f>
        <v>0</v>
      </c>
      <c r="S902" s="159"/>
      <c r="T902" s="161">
        <f>T903</f>
        <v>0</v>
      </c>
      <c r="AR902" s="154" t="s">
        <v>32</v>
      </c>
      <c r="AT902" s="162" t="s">
        <v>76</v>
      </c>
      <c r="AU902" s="162" t="s">
        <v>32</v>
      </c>
      <c r="AY902" s="154" t="s">
        <v>232</v>
      </c>
      <c r="BK902" s="163">
        <f>BK903</f>
        <v>0</v>
      </c>
    </row>
    <row r="903" spans="1:65" s="2" customFormat="1" ht="16.5" customHeight="1">
      <c r="A903" s="33"/>
      <c r="B903" s="132"/>
      <c r="C903" s="166" t="s">
        <v>1347</v>
      </c>
      <c r="D903" s="166" t="s">
        <v>234</v>
      </c>
      <c r="E903" s="167" t="s">
        <v>1348</v>
      </c>
      <c r="F903" s="168" t="s">
        <v>1349</v>
      </c>
      <c r="G903" s="169" t="s">
        <v>323</v>
      </c>
      <c r="H903" s="170">
        <v>40.474</v>
      </c>
      <c r="I903" s="171"/>
      <c r="J903" s="172">
        <f>ROUND(I903*H903,2)</f>
        <v>0</v>
      </c>
      <c r="K903" s="168" t="s">
        <v>238</v>
      </c>
      <c r="L903" s="34"/>
      <c r="M903" s="173" t="s">
        <v>1</v>
      </c>
      <c r="N903" s="174" t="s">
        <v>42</v>
      </c>
      <c r="O903" s="59"/>
      <c r="P903" s="175">
        <f>O903*H903</f>
        <v>0</v>
      </c>
      <c r="Q903" s="175">
        <v>0</v>
      </c>
      <c r="R903" s="175">
        <f>Q903*H903</f>
        <v>0</v>
      </c>
      <c r="S903" s="175">
        <v>0</v>
      </c>
      <c r="T903" s="176">
        <f>S903*H903</f>
        <v>0</v>
      </c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R903" s="177" t="s">
        <v>133</v>
      </c>
      <c r="AT903" s="177" t="s">
        <v>234</v>
      </c>
      <c r="AU903" s="177" t="s">
        <v>86</v>
      </c>
      <c r="AY903" s="18" t="s">
        <v>232</v>
      </c>
      <c r="BE903" s="178">
        <f>IF(N903="základní",J903,0)</f>
        <v>0</v>
      </c>
      <c r="BF903" s="178">
        <f>IF(N903="snížená",J903,0)</f>
        <v>0</v>
      </c>
      <c r="BG903" s="178">
        <f>IF(N903="zákl. přenesená",J903,0)</f>
        <v>0</v>
      </c>
      <c r="BH903" s="178">
        <f>IF(N903="sníž. přenesená",J903,0)</f>
        <v>0</v>
      </c>
      <c r="BI903" s="178">
        <f>IF(N903="nulová",J903,0)</f>
        <v>0</v>
      </c>
      <c r="BJ903" s="18" t="s">
        <v>32</v>
      </c>
      <c r="BK903" s="178">
        <f>ROUND(I903*H903,2)</f>
        <v>0</v>
      </c>
      <c r="BL903" s="18" t="s">
        <v>133</v>
      </c>
      <c r="BM903" s="177" t="s">
        <v>1350</v>
      </c>
    </row>
    <row r="904" spans="2:63" s="12" customFormat="1" ht="25.9" customHeight="1">
      <c r="B904" s="153"/>
      <c r="D904" s="154" t="s">
        <v>76</v>
      </c>
      <c r="E904" s="155" t="s">
        <v>1351</v>
      </c>
      <c r="F904" s="155" t="s">
        <v>1352</v>
      </c>
      <c r="I904" s="156"/>
      <c r="J904" s="157">
        <f>BK904</f>
        <v>0</v>
      </c>
      <c r="L904" s="153"/>
      <c r="M904" s="158"/>
      <c r="N904" s="159"/>
      <c r="O904" s="159"/>
      <c r="P904" s="160">
        <f>P905</f>
        <v>0</v>
      </c>
      <c r="Q904" s="159"/>
      <c r="R904" s="160">
        <f>R905</f>
        <v>0.075</v>
      </c>
      <c r="S904" s="159"/>
      <c r="T904" s="161">
        <f>T905</f>
        <v>0</v>
      </c>
      <c r="AR904" s="154" t="s">
        <v>86</v>
      </c>
      <c r="AT904" s="162" t="s">
        <v>76</v>
      </c>
      <c r="AU904" s="162" t="s">
        <v>77</v>
      </c>
      <c r="AY904" s="154" t="s">
        <v>232</v>
      </c>
      <c r="BK904" s="163">
        <f>BK905</f>
        <v>0</v>
      </c>
    </row>
    <row r="905" spans="2:63" s="12" customFormat="1" ht="22.9" customHeight="1">
      <c r="B905" s="153"/>
      <c r="D905" s="154" t="s">
        <v>76</v>
      </c>
      <c r="E905" s="164" t="s">
        <v>1353</v>
      </c>
      <c r="F905" s="164" t="s">
        <v>1354</v>
      </c>
      <c r="I905" s="156"/>
      <c r="J905" s="165">
        <f>BK905</f>
        <v>0</v>
      </c>
      <c r="L905" s="153"/>
      <c r="M905" s="158"/>
      <c r="N905" s="159"/>
      <c r="O905" s="159"/>
      <c r="P905" s="160">
        <f>SUM(P906:P908)</f>
        <v>0</v>
      </c>
      <c r="Q905" s="159"/>
      <c r="R905" s="160">
        <f>SUM(R906:R908)</f>
        <v>0.075</v>
      </c>
      <c r="S905" s="159"/>
      <c r="T905" s="161">
        <f>SUM(T906:T908)</f>
        <v>0</v>
      </c>
      <c r="AR905" s="154" t="s">
        <v>86</v>
      </c>
      <c r="AT905" s="162" t="s">
        <v>76</v>
      </c>
      <c r="AU905" s="162" t="s">
        <v>32</v>
      </c>
      <c r="AY905" s="154" t="s">
        <v>232</v>
      </c>
      <c r="BK905" s="163">
        <f>SUM(BK906:BK908)</f>
        <v>0</v>
      </c>
    </row>
    <row r="906" spans="1:65" s="2" customFormat="1" ht="16.5" customHeight="1">
      <c r="A906" s="33"/>
      <c r="B906" s="132"/>
      <c r="C906" s="166" t="s">
        <v>1355</v>
      </c>
      <c r="D906" s="166" t="s">
        <v>234</v>
      </c>
      <c r="E906" s="167" t="s">
        <v>1356</v>
      </c>
      <c r="F906" s="168" t="s">
        <v>1357</v>
      </c>
      <c r="G906" s="169" t="s">
        <v>254</v>
      </c>
      <c r="H906" s="170">
        <v>100</v>
      </c>
      <c r="I906" s="171"/>
      <c r="J906" s="172">
        <f>ROUND(I906*H906,2)</f>
        <v>0</v>
      </c>
      <c r="K906" s="168" t="s">
        <v>238</v>
      </c>
      <c r="L906" s="34"/>
      <c r="M906" s="173" t="s">
        <v>1</v>
      </c>
      <c r="N906" s="174" t="s">
        <v>42</v>
      </c>
      <c r="O906" s="59"/>
      <c r="P906" s="175">
        <f>O906*H906</f>
        <v>0</v>
      </c>
      <c r="Q906" s="175">
        <v>0.00075</v>
      </c>
      <c r="R906" s="175">
        <f>Q906*H906</f>
        <v>0.075</v>
      </c>
      <c r="S906" s="175">
        <v>0</v>
      </c>
      <c r="T906" s="176">
        <f>S906*H906</f>
        <v>0</v>
      </c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R906" s="177" t="s">
        <v>344</v>
      </c>
      <c r="AT906" s="177" t="s">
        <v>234</v>
      </c>
      <c r="AU906" s="177" t="s">
        <v>86</v>
      </c>
      <c r="AY906" s="18" t="s">
        <v>232</v>
      </c>
      <c r="BE906" s="178">
        <f>IF(N906="základní",J906,0)</f>
        <v>0</v>
      </c>
      <c r="BF906" s="178">
        <f>IF(N906="snížená",J906,0)</f>
        <v>0</v>
      </c>
      <c r="BG906" s="178">
        <f>IF(N906="zákl. přenesená",J906,0)</f>
        <v>0</v>
      </c>
      <c r="BH906" s="178">
        <f>IF(N906="sníž. přenesená",J906,0)</f>
        <v>0</v>
      </c>
      <c r="BI906" s="178">
        <f>IF(N906="nulová",J906,0)</f>
        <v>0</v>
      </c>
      <c r="BJ906" s="18" t="s">
        <v>32</v>
      </c>
      <c r="BK906" s="178">
        <f>ROUND(I906*H906,2)</f>
        <v>0</v>
      </c>
      <c r="BL906" s="18" t="s">
        <v>344</v>
      </c>
      <c r="BM906" s="177" t="s">
        <v>1358</v>
      </c>
    </row>
    <row r="907" spans="2:51" s="13" customFormat="1" ht="12">
      <c r="B907" s="179"/>
      <c r="D907" s="180" t="s">
        <v>240</v>
      </c>
      <c r="E907" s="181" t="s">
        <v>1</v>
      </c>
      <c r="F907" s="182" t="s">
        <v>1359</v>
      </c>
      <c r="H907" s="183">
        <v>100</v>
      </c>
      <c r="I907" s="184"/>
      <c r="L907" s="179"/>
      <c r="M907" s="185"/>
      <c r="N907" s="186"/>
      <c r="O907" s="186"/>
      <c r="P907" s="186"/>
      <c r="Q907" s="186"/>
      <c r="R907" s="186"/>
      <c r="S907" s="186"/>
      <c r="T907" s="187"/>
      <c r="AT907" s="181" t="s">
        <v>240</v>
      </c>
      <c r="AU907" s="181" t="s">
        <v>86</v>
      </c>
      <c r="AV907" s="13" t="s">
        <v>86</v>
      </c>
      <c r="AW907" s="13" t="s">
        <v>31</v>
      </c>
      <c r="AX907" s="13" t="s">
        <v>32</v>
      </c>
      <c r="AY907" s="181" t="s">
        <v>232</v>
      </c>
    </row>
    <row r="908" spans="1:65" s="2" customFormat="1" ht="16.5" customHeight="1">
      <c r="A908" s="33"/>
      <c r="B908" s="132"/>
      <c r="C908" s="166" t="s">
        <v>1360</v>
      </c>
      <c r="D908" s="166" t="s">
        <v>234</v>
      </c>
      <c r="E908" s="167" t="s">
        <v>1361</v>
      </c>
      <c r="F908" s="168" t="s">
        <v>1362</v>
      </c>
      <c r="G908" s="169" t="s">
        <v>323</v>
      </c>
      <c r="H908" s="170">
        <v>0.075</v>
      </c>
      <c r="I908" s="171"/>
      <c r="J908" s="172">
        <f>ROUND(I908*H908,2)</f>
        <v>0</v>
      </c>
      <c r="K908" s="168" t="s">
        <v>238</v>
      </c>
      <c r="L908" s="34"/>
      <c r="M908" s="173" t="s">
        <v>1</v>
      </c>
      <c r="N908" s="174" t="s">
        <v>42</v>
      </c>
      <c r="O908" s="59"/>
      <c r="P908" s="175">
        <f>O908*H908</f>
        <v>0</v>
      </c>
      <c r="Q908" s="175">
        <v>0</v>
      </c>
      <c r="R908" s="175">
        <f>Q908*H908</f>
        <v>0</v>
      </c>
      <c r="S908" s="175">
        <v>0</v>
      </c>
      <c r="T908" s="176">
        <f>S908*H908</f>
        <v>0</v>
      </c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R908" s="177" t="s">
        <v>344</v>
      </c>
      <c r="AT908" s="177" t="s">
        <v>234</v>
      </c>
      <c r="AU908" s="177" t="s">
        <v>86</v>
      </c>
      <c r="AY908" s="18" t="s">
        <v>232</v>
      </c>
      <c r="BE908" s="178">
        <f>IF(N908="základní",J908,0)</f>
        <v>0</v>
      </c>
      <c r="BF908" s="178">
        <f>IF(N908="snížená",J908,0)</f>
        <v>0</v>
      </c>
      <c r="BG908" s="178">
        <f>IF(N908="zákl. přenesená",J908,0)</f>
        <v>0</v>
      </c>
      <c r="BH908" s="178">
        <f>IF(N908="sníž. přenesená",J908,0)</f>
        <v>0</v>
      </c>
      <c r="BI908" s="178">
        <f>IF(N908="nulová",J908,0)</f>
        <v>0</v>
      </c>
      <c r="BJ908" s="18" t="s">
        <v>32</v>
      </c>
      <c r="BK908" s="178">
        <f>ROUND(I908*H908,2)</f>
        <v>0</v>
      </c>
      <c r="BL908" s="18" t="s">
        <v>344</v>
      </c>
      <c r="BM908" s="177" t="s">
        <v>1363</v>
      </c>
    </row>
    <row r="909" spans="2:63" s="12" customFormat="1" ht="25.9" customHeight="1">
      <c r="B909" s="153"/>
      <c r="D909" s="154" t="s">
        <v>76</v>
      </c>
      <c r="E909" s="155" t="s">
        <v>585</v>
      </c>
      <c r="F909" s="155" t="s">
        <v>1364</v>
      </c>
      <c r="I909" s="156"/>
      <c r="J909" s="157">
        <f>BK909</f>
        <v>0</v>
      </c>
      <c r="L909" s="153"/>
      <c r="M909" s="158"/>
      <c r="N909" s="159"/>
      <c r="O909" s="159"/>
      <c r="P909" s="160">
        <f>P910</f>
        <v>0</v>
      </c>
      <c r="Q909" s="159"/>
      <c r="R909" s="160">
        <f>R910</f>
        <v>21.4402692</v>
      </c>
      <c r="S909" s="159"/>
      <c r="T909" s="161">
        <f>T910</f>
        <v>0</v>
      </c>
      <c r="AR909" s="154" t="s">
        <v>247</v>
      </c>
      <c r="AT909" s="162" t="s">
        <v>76</v>
      </c>
      <c r="AU909" s="162" t="s">
        <v>77</v>
      </c>
      <c r="AY909" s="154" t="s">
        <v>232</v>
      </c>
      <c r="BK909" s="163">
        <f>BK910</f>
        <v>0</v>
      </c>
    </row>
    <row r="910" spans="2:63" s="12" customFormat="1" ht="22.9" customHeight="1">
      <c r="B910" s="153"/>
      <c r="D910" s="154" t="s">
        <v>76</v>
      </c>
      <c r="E910" s="164" t="s">
        <v>1365</v>
      </c>
      <c r="F910" s="164" t="s">
        <v>1366</v>
      </c>
      <c r="I910" s="156"/>
      <c r="J910" s="165">
        <f>BK910</f>
        <v>0</v>
      </c>
      <c r="L910" s="153"/>
      <c r="M910" s="158"/>
      <c r="N910" s="159"/>
      <c r="O910" s="159"/>
      <c r="P910" s="160">
        <f>SUM(P911:P918)</f>
        <v>0</v>
      </c>
      <c r="Q910" s="159"/>
      <c r="R910" s="160">
        <f>SUM(R911:R918)</f>
        <v>21.4402692</v>
      </c>
      <c r="S910" s="159"/>
      <c r="T910" s="161">
        <f>SUM(T911:T918)</f>
        <v>0</v>
      </c>
      <c r="AR910" s="154" t="s">
        <v>247</v>
      </c>
      <c r="AT910" s="162" t="s">
        <v>76</v>
      </c>
      <c r="AU910" s="162" t="s">
        <v>32</v>
      </c>
      <c r="AY910" s="154" t="s">
        <v>232</v>
      </c>
      <c r="BK910" s="163">
        <f>SUM(BK911:BK918)</f>
        <v>0</v>
      </c>
    </row>
    <row r="911" spans="1:65" s="2" customFormat="1" ht="16.5" customHeight="1">
      <c r="A911" s="33"/>
      <c r="B911" s="132"/>
      <c r="C911" s="166" t="s">
        <v>1367</v>
      </c>
      <c r="D911" s="166" t="s">
        <v>234</v>
      </c>
      <c r="E911" s="167" t="s">
        <v>1368</v>
      </c>
      <c r="F911" s="168" t="s">
        <v>1369</v>
      </c>
      <c r="G911" s="169" t="s">
        <v>237</v>
      </c>
      <c r="H911" s="170">
        <v>251.88</v>
      </c>
      <c r="I911" s="171"/>
      <c r="J911" s="172">
        <f>ROUND(I911*H911,2)</f>
        <v>0</v>
      </c>
      <c r="K911" s="168" t="s">
        <v>238</v>
      </c>
      <c r="L911" s="34"/>
      <c r="M911" s="173" t="s">
        <v>1</v>
      </c>
      <c r="N911" s="174" t="s">
        <v>42</v>
      </c>
      <c r="O911" s="59"/>
      <c r="P911" s="175">
        <f>O911*H911</f>
        <v>0</v>
      </c>
      <c r="Q911" s="175">
        <v>9E-05</v>
      </c>
      <c r="R911" s="175">
        <f>Q911*H911</f>
        <v>0.0226692</v>
      </c>
      <c r="S911" s="175">
        <v>0</v>
      </c>
      <c r="T911" s="176">
        <f>S911*H911</f>
        <v>0</v>
      </c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R911" s="177" t="s">
        <v>133</v>
      </c>
      <c r="AT911" s="177" t="s">
        <v>234</v>
      </c>
      <c r="AU911" s="177" t="s">
        <v>86</v>
      </c>
      <c r="AY911" s="18" t="s">
        <v>232</v>
      </c>
      <c r="BE911" s="178">
        <f>IF(N911="základní",J911,0)</f>
        <v>0</v>
      </c>
      <c r="BF911" s="178">
        <f>IF(N911="snížená",J911,0)</f>
        <v>0</v>
      </c>
      <c r="BG911" s="178">
        <f>IF(N911="zákl. přenesená",J911,0)</f>
        <v>0</v>
      </c>
      <c r="BH911" s="178">
        <f>IF(N911="sníž. přenesená",J911,0)</f>
        <v>0</v>
      </c>
      <c r="BI911" s="178">
        <f>IF(N911="nulová",J911,0)</f>
        <v>0</v>
      </c>
      <c r="BJ911" s="18" t="s">
        <v>32</v>
      </c>
      <c r="BK911" s="178">
        <f>ROUND(I911*H911,2)</f>
        <v>0</v>
      </c>
      <c r="BL911" s="18" t="s">
        <v>133</v>
      </c>
      <c r="BM911" s="177" t="s">
        <v>1370</v>
      </c>
    </row>
    <row r="912" spans="2:51" s="15" customFormat="1" ht="12">
      <c r="B912" s="196"/>
      <c r="D912" s="180" t="s">
        <v>240</v>
      </c>
      <c r="E912" s="197" t="s">
        <v>1</v>
      </c>
      <c r="F912" s="198" t="s">
        <v>1371</v>
      </c>
      <c r="H912" s="197" t="s">
        <v>1</v>
      </c>
      <c r="I912" s="199"/>
      <c r="L912" s="196"/>
      <c r="M912" s="200"/>
      <c r="N912" s="201"/>
      <c r="O912" s="201"/>
      <c r="P912" s="201"/>
      <c r="Q912" s="201"/>
      <c r="R912" s="201"/>
      <c r="S912" s="201"/>
      <c r="T912" s="202"/>
      <c r="AT912" s="197" t="s">
        <v>240</v>
      </c>
      <c r="AU912" s="197" t="s">
        <v>86</v>
      </c>
      <c r="AV912" s="15" t="s">
        <v>32</v>
      </c>
      <c r="AW912" s="15" t="s">
        <v>31</v>
      </c>
      <c r="AX912" s="15" t="s">
        <v>77</v>
      </c>
      <c r="AY912" s="197" t="s">
        <v>232</v>
      </c>
    </row>
    <row r="913" spans="2:51" s="13" customFormat="1" ht="12">
      <c r="B913" s="179"/>
      <c r="D913" s="180" t="s">
        <v>240</v>
      </c>
      <c r="E913" s="181" t="s">
        <v>1</v>
      </c>
      <c r="F913" s="182" t="s">
        <v>1372</v>
      </c>
      <c r="H913" s="183">
        <v>220.8</v>
      </c>
      <c r="I913" s="184"/>
      <c r="L913" s="179"/>
      <c r="M913" s="185"/>
      <c r="N913" s="186"/>
      <c r="O913" s="186"/>
      <c r="P913" s="186"/>
      <c r="Q913" s="186"/>
      <c r="R913" s="186"/>
      <c r="S913" s="186"/>
      <c r="T913" s="187"/>
      <c r="AT913" s="181" t="s">
        <v>240</v>
      </c>
      <c r="AU913" s="181" t="s">
        <v>86</v>
      </c>
      <c r="AV913" s="13" t="s">
        <v>86</v>
      </c>
      <c r="AW913" s="13" t="s">
        <v>31</v>
      </c>
      <c r="AX913" s="13" t="s">
        <v>77</v>
      </c>
      <c r="AY913" s="181" t="s">
        <v>232</v>
      </c>
    </row>
    <row r="914" spans="2:51" s="13" customFormat="1" ht="12">
      <c r="B914" s="179"/>
      <c r="D914" s="180" t="s">
        <v>240</v>
      </c>
      <c r="E914" s="181" t="s">
        <v>1</v>
      </c>
      <c r="F914" s="182" t="s">
        <v>1373</v>
      </c>
      <c r="H914" s="183">
        <v>31.08</v>
      </c>
      <c r="I914" s="184"/>
      <c r="L914" s="179"/>
      <c r="M914" s="185"/>
      <c r="N914" s="186"/>
      <c r="O914" s="186"/>
      <c r="P914" s="186"/>
      <c r="Q914" s="186"/>
      <c r="R914" s="186"/>
      <c r="S914" s="186"/>
      <c r="T914" s="187"/>
      <c r="AT914" s="181" t="s">
        <v>240</v>
      </c>
      <c r="AU914" s="181" t="s">
        <v>86</v>
      </c>
      <c r="AV914" s="13" t="s">
        <v>86</v>
      </c>
      <c r="AW914" s="13" t="s">
        <v>31</v>
      </c>
      <c r="AX914" s="13" t="s">
        <v>77</v>
      </c>
      <c r="AY914" s="181" t="s">
        <v>232</v>
      </c>
    </row>
    <row r="915" spans="2:51" s="14" customFormat="1" ht="12">
      <c r="B915" s="188"/>
      <c r="D915" s="180" t="s">
        <v>240</v>
      </c>
      <c r="E915" s="189" t="s">
        <v>1</v>
      </c>
      <c r="F915" s="190" t="s">
        <v>242</v>
      </c>
      <c r="H915" s="191">
        <v>251.88</v>
      </c>
      <c r="I915" s="192"/>
      <c r="L915" s="188"/>
      <c r="M915" s="193"/>
      <c r="N915" s="194"/>
      <c r="O915" s="194"/>
      <c r="P915" s="194"/>
      <c r="Q915" s="194"/>
      <c r="R915" s="194"/>
      <c r="S915" s="194"/>
      <c r="T915" s="195"/>
      <c r="AT915" s="189" t="s">
        <v>240</v>
      </c>
      <c r="AU915" s="189" t="s">
        <v>86</v>
      </c>
      <c r="AV915" s="14" t="s">
        <v>133</v>
      </c>
      <c r="AW915" s="14" t="s">
        <v>31</v>
      </c>
      <c r="AX915" s="14" t="s">
        <v>32</v>
      </c>
      <c r="AY915" s="189" t="s">
        <v>232</v>
      </c>
    </row>
    <row r="916" spans="1:65" s="2" customFormat="1" ht="16.5" customHeight="1">
      <c r="A916" s="33"/>
      <c r="B916" s="132"/>
      <c r="C916" s="166" t="s">
        <v>1374</v>
      </c>
      <c r="D916" s="166" t="s">
        <v>234</v>
      </c>
      <c r="E916" s="167" t="s">
        <v>1375</v>
      </c>
      <c r="F916" s="168" t="s">
        <v>1376</v>
      </c>
      <c r="G916" s="169" t="s">
        <v>237</v>
      </c>
      <c r="H916" s="170">
        <v>220.8</v>
      </c>
      <c r="I916" s="171"/>
      <c r="J916" s="172">
        <f>ROUND(I916*H916,2)</f>
        <v>0</v>
      </c>
      <c r="K916" s="168" t="s">
        <v>265</v>
      </c>
      <c r="L916" s="34"/>
      <c r="M916" s="173" t="s">
        <v>1</v>
      </c>
      <c r="N916" s="174" t="s">
        <v>42</v>
      </c>
      <c r="O916" s="59"/>
      <c r="P916" s="175">
        <f>O916*H916</f>
        <v>0</v>
      </c>
      <c r="Q916" s="175">
        <v>0.097</v>
      </c>
      <c r="R916" s="175">
        <f>Q916*H916</f>
        <v>21.4176</v>
      </c>
      <c r="S916" s="175">
        <v>0</v>
      </c>
      <c r="T916" s="176">
        <f>S916*H916</f>
        <v>0</v>
      </c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R916" s="177" t="s">
        <v>133</v>
      </c>
      <c r="AT916" s="177" t="s">
        <v>234</v>
      </c>
      <c r="AU916" s="177" t="s">
        <v>86</v>
      </c>
      <c r="AY916" s="18" t="s">
        <v>232</v>
      </c>
      <c r="BE916" s="178">
        <f>IF(N916="základní",J916,0)</f>
        <v>0</v>
      </c>
      <c r="BF916" s="178">
        <f>IF(N916="snížená",J916,0)</f>
        <v>0</v>
      </c>
      <c r="BG916" s="178">
        <f>IF(N916="zákl. přenesená",J916,0)</f>
        <v>0</v>
      </c>
      <c r="BH916" s="178">
        <f>IF(N916="sníž. přenesená",J916,0)</f>
        <v>0</v>
      </c>
      <c r="BI916" s="178">
        <f>IF(N916="nulová",J916,0)</f>
        <v>0</v>
      </c>
      <c r="BJ916" s="18" t="s">
        <v>32</v>
      </c>
      <c r="BK916" s="178">
        <f>ROUND(I916*H916,2)</f>
        <v>0</v>
      </c>
      <c r="BL916" s="18" t="s">
        <v>133</v>
      </c>
      <c r="BM916" s="177" t="s">
        <v>1377</v>
      </c>
    </row>
    <row r="917" spans="2:51" s="15" customFormat="1" ht="12">
      <c r="B917" s="196"/>
      <c r="D917" s="180" t="s">
        <v>240</v>
      </c>
      <c r="E917" s="197" t="s">
        <v>1</v>
      </c>
      <c r="F917" s="198" t="s">
        <v>1378</v>
      </c>
      <c r="H917" s="197" t="s">
        <v>1</v>
      </c>
      <c r="I917" s="199"/>
      <c r="L917" s="196"/>
      <c r="M917" s="200"/>
      <c r="N917" s="201"/>
      <c r="O917" s="201"/>
      <c r="P917" s="201"/>
      <c r="Q917" s="201"/>
      <c r="R917" s="201"/>
      <c r="S917" s="201"/>
      <c r="T917" s="202"/>
      <c r="AT917" s="197" t="s">
        <v>240</v>
      </c>
      <c r="AU917" s="197" t="s">
        <v>86</v>
      </c>
      <c r="AV917" s="15" t="s">
        <v>32</v>
      </c>
      <c r="AW917" s="15" t="s">
        <v>31</v>
      </c>
      <c r="AX917" s="15" t="s">
        <v>77</v>
      </c>
      <c r="AY917" s="197" t="s">
        <v>232</v>
      </c>
    </row>
    <row r="918" spans="2:51" s="13" customFormat="1" ht="12">
      <c r="B918" s="179"/>
      <c r="D918" s="180" t="s">
        <v>240</v>
      </c>
      <c r="E918" s="181" t="s">
        <v>1</v>
      </c>
      <c r="F918" s="182" t="s">
        <v>1379</v>
      </c>
      <c r="H918" s="183">
        <v>220.8</v>
      </c>
      <c r="I918" s="184"/>
      <c r="L918" s="179"/>
      <c r="M918" s="221"/>
      <c r="N918" s="222"/>
      <c r="O918" s="222"/>
      <c r="P918" s="222"/>
      <c r="Q918" s="222"/>
      <c r="R918" s="222"/>
      <c r="S918" s="222"/>
      <c r="T918" s="223"/>
      <c r="AT918" s="181" t="s">
        <v>240</v>
      </c>
      <c r="AU918" s="181" t="s">
        <v>86</v>
      </c>
      <c r="AV918" s="13" t="s">
        <v>86</v>
      </c>
      <c r="AW918" s="13" t="s">
        <v>31</v>
      </c>
      <c r="AX918" s="13" t="s">
        <v>32</v>
      </c>
      <c r="AY918" s="181" t="s">
        <v>232</v>
      </c>
    </row>
    <row r="919" spans="1:31" s="2" customFormat="1" ht="6.95" customHeight="1">
      <c r="A919" s="33"/>
      <c r="B919" s="48"/>
      <c r="C919" s="49"/>
      <c r="D919" s="49"/>
      <c r="E919" s="49"/>
      <c r="F919" s="49"/>
      <c r="G919" s="49"/>
      <c r="H919" s="49"/>
      <c r="I919" s="49"/>
      <c r="J919" s="49"/>
      <c r="K919" s="49"/>
      <c r="L919" s="34"/>
      <c r="M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</row>
  </sheetData>
  <autoFilter ref="C142:K918"/>
  <mergeCells count="17">
    <mergeCell ref="E20:H20"/>
    <mergeCell ref="E29:H29"/>
    <mergeCell ref="E135:H135"/>
    <mergeCell ref="L2:V2"/>
    <mergeCell ref="D117:F117"/>
    <mergeCell ref="D118:F118"/>
    <mergeCell ref="D119:F119"/>
    <mergeCell ref="E131:H131"/>
    <mergeCell ref="E133:H133"/>
    <mergeCell ref="E85:H85"/>
    <mergeCell ref="E87:H87"/>
    <mergeCell ref="E89:H89"/>
    <mergeCell ref="D115:F115"/>
    <mergeCell ref="D116:F116"/>
    <mergeCell ref="E7:H7"/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2"/>
  <sheetViews>
    <sheetView showGridLines="0" workbookViewId="0" topLeftCell="A2">
      <selection activeCell="J33" sqref="J3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66" t="s">
        <v>5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8" t="s">
        <v>95</v>
      </c>
      <c r="AZ2" s="99" t="s">
        <v>1380</v>
      </c>
      <c r="BA2" s="99" t="s">
        <v>1</v>
      </c>
      <c r="BB2" s="99" t="s">
        <v>1</v>
      </c>
      <c r="BC2" s="99" t="s">
        <v>1381</v>
      </c>
      <c r="BD2" s="99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  <c r="AZ3" s="99" t="s">
        <v>1382</v>
      </c>
      <c r="BA3" s="99" t="s">
        <v>1</v>
      </c>
      <c r="BB3" s="99" t="s">
        <v>1</v>
      </c>
      <c r="BC3" s="99" t="s">
        <v>1383</v>
      </c>
      <c r="BD3" s="99" t="s">
        <v>86</v>
      </c>
    </row>
    <row r="4" spans="2:56" s="1" customFormat="1" ht="24.95" customHeight="1">
      <c r="B4" s="21"/>
      <c r="D4" s="22" t="s">
        <v>107</v>
      </c>
      <c r="L4" s="21"/>
      <c r="M4" s="100" t="s">
        <v>10</v>
      </c>
      <c r="AT4" s="18" t="s">
        <v>3</v>
      </c>
      <c r="AZ4" s="99" t="s">
        <v>1384</v>
      </c>
      <c r="BA4" s="99" t="s">
        <v>1</v>
      </c>
      <c r="BB4" s="99" t="s">
        <v>1</v>
      </c>
      <c r="BC4" s="99" t="s">
        <v>133</v>
      </c>
      <c r="BD4" s="99" t="s">
        <v>86</v>
      </c>
    </row>
    <row r="5" spans="2:56" s="1" customFormat="1" ht="6.95" customHeight="1">
      <c r="B5" s="21"/>
      <c r="L5" s="21"/>
      <c r="AZ5" s="99" t="s">
        <v>186</v>
      </c>
      <c r="BA5" s="99" t="s">
        <v>1</v>
      </c>
      <c r="BB5" s="99" t="s">
        <v>1</v>
      </c>
      <c r="BC5" s="99" t="s">
        <v>1383</v>
      </c>
      <c r="BD5" s="99" t="s">
        <v>86</v>
      </c>
    </row>
    <row r="6" spans="2:56" s="1" customFormat="1" ht="12" customHeight="1">
      <c r="B6" s="21"/>
      <c r="D6" s="28" t="s">
        <v>16</v>
      </c>
      <c r="L6" s="21"/>
      <c r="AZ6" s="99" t="s">
        <v>188</v>
      </c>
      <c r="BA6" s="99" t="s">
        <v>1</v>
      </c>
      <c r="BB6" s="99" t="s">
        <v>1</v>
      </c>
      <c r="BC6" s="99" t="s">
        <v>1383</v>
      </c>
      <c r="BD6" s="99" t="s">
        <v>86</v>
      </c>
    </row>
    <row r="7" spans="2:12" s="1" customFormat="1" ht="16.5" customHeight="1">
      <c r="B7" s="21"/>
      <c r="E7" s="283" t="str">
        <f>'Rekapitulace stavby'!K6</f>
        <v>BRNO, ZÁPADNÍ - VÝSTAVBA VODOVODU</v>
      </c>
      <c r="F7" s="284"/>
      <c r="G7" s="284"/>
      <c r="H7" s="284"/>
      <c r="L7" s="21"/>
    </row>
    <row r="8" spans="2:12" s="1" customFormat="1" ht="12" customHeight="1">
      <c r="B8" s="21"/>
      <c r="D8" s="28" t="s">
        <v>114</v>
      </c>
      <c r="L8" s="21"/>
    </row>
    <row r="9" spans="1:31" s="2" customFormat="1" ht="16.5" customHeight="1">
      <c r="A9" s="33"/>
      <c r="B9" s="34"/>
      <c r="C9" s="33"/>
      <c r="D9" s="33"/>
      <c r="E9" s="283" t="s">
        <v>117</v>
      </c>
      <c r="F9" s="280"/>
      <c r="G9" s="280"/>
      <c r="H9" s="28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120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60" t="s">
        <v>1385</v>
      </c>
      <c r="F11" s="280"/>
      <c r="G11" s="280"/>
      <c r="H11" s="280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92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5" t="str">
        <f>'Rekapitulace stavby'!E14</f>
        <v>Vyplň údaj</v>
      </c>
      <c r="F20" s="275"/>
      <c r="G20" s="275"/>
      <c r="H20" s="275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28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79" t="s">
        <v>1</v>
      </c>
      <c r="F29" s="279"/>
      <c r="G29" s="279"/>
      <c r="H29" s="279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26" t="s">
        <v>163</v>
      </c>
      <c r="E32" s="33"/>
      <c r="F32" s="33"/>
      <c r="G32" s="33"/>
      <c r="H32" s="33"/>
      <c r="I32" s="33"/>
      <c r="J32" s="105">
        <f>J98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6"/>
      <c r="E33" s="33"/>
      <c r="F33" s="33"/>
      <c r="G33" s="33"/>
      <c r="H33" s="33"/>
      <c r="I33" s="33"/>
      <c r="J33" s="105"/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37</v>
      </c>
      <c r="E34" s="33"/>
      <c r="F34" s="33"/>
      <c r="G34" s="33"/>
      <c r="H34" s="33"/>
      <c r="I34" s="33"/>
      <c r="J34" s="72">
        <f>ROUND(J32+J33,0)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4"/>
      <c r="C35" s="33"/>
      <c r="D35" s="67"/>
      <c r="E35" s="67"/>
      <c r="F35" s="67"/>
      <c r="G35" s="67"/>
      <c r="H35" s="67"/>
      <c r="I35" s="67"/>
      <c r="J35" s="67"/>
      <c r="K35" s="67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3"/>
      <c r="F36" s="37" t="s">
        <v>39</v>
      </c>
      <c r="G36" s="33"/>
      <c r="H36" s="33"/>
      <c r="I36" s="37" t="s">
        <v>38</v>
      </c>
      <c r="J36" s="37" t="s">
        <v>40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4"/>
      <c r="C37" s="33"/>
      <c r="D37" s="108" t="s">
        <v>41</v>
      </c>
      <c r="E37" s="28" t="s">
        <v>42</v>
      </c>
      <c r="F37" s="109">
        <f>ROUND((SUM(BE109:BE116)+SUM(BE138:BE231)),0)</f>
        <v>0</v>
      </c>
      <c r="G37" s="33"/>
      <c r="H37" s="33"/>
      <c r="I37" s="110">
        <v>0.21</v>
      </c>
      <c r="J37" s="109">
        <f>ROUND(((SUM(BE109:BE116)+SUM(BE138:BE231))*I37),0)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4"/>
      <c r="C38" s="33"/>
      <c r="D38" s="33"/>
      <c r="E38" s="28" t="s">
        <v>43</v>
      </c>
      <c r="F38" s="109">
        <f>ROUND((SUM(BF109:BF116)+SUM(BF138:BF231)),0)</f>
        <v>0</v>
      </c>
      <c r="G38" s="33"/>
      <c r="H38" s="33"/>
      <c r="I38" s="110">
        <v>0.1</v>
      </c>
      <c r="J38" s="109">
        <f>ROUND(((SUM(BF109:BF116)+SUM(BF138:BF231))*I38),0)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44</v>
      </c>
      <c r="F39" s="109">
        <f>ROUND((SUM(BG109:BG116)+SUM(BG138:BG231)),0)</f>
        <v>0</v>
      </c>
      <c r="G39" s="33"/>
      <c r="H39" s="33"/>
      <c r="I39" s="110">
        <v>0.21</v>
      </c>
      <c r="J39" s="109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28" t="s">
        <v>45</v>
      </c>
      <c r="F40" s="109">
        <f>ROUND((SUM(BH109:BH116)+SUM(BH138:BH231)),0)</f>
        <v>0</v>
      </c>
      <c r="G40" s="33"/>
      <c r="H40" s="33"/>
      <c r="I40" s="110">
        <v>0.1</v>
      </c>
      <c r="J40" s="109">
        <f>0</f>
        <v>0</v>
      </c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4"/>
      <c r="C41" s="33"/>
      <c r="D41" s="33"/>
      <c r="E41" s="28" t="s">
        <v>46</v>
      </c>
      <c r="F41" s="109">
        <f>ROUND((SUM(BI109:BI116)+SUM(BI138:BI231)),0)</f>
        <v>0</v>
      </c>
      <c r="G41" s="33"/>
      <c r="H41" s="33"/>
      <c r="I41" s="110">
        <v>0</v>
      </c>
      <c r="J41" s="109">
        <f>0</f>
        <v>0</v>
      </c>
      <c r="K41" s="3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1"/>
      <c r="D43" s="112" t="s">
        <v>47</v>
      </c>
      <c r="E43" s="61"/>
      <c r="F43" s="61"/>
      <c r="G43" s="113" t="s">
        <v>48</v>
      </c>
      <c r="H43" s="114" t="s">
        <v>49</v>
      </c>
      <c r="I43" s="61"/>
      <c r="J43" s="115">
        <f>SUM(J34:J41)</f>
        <v>0</v>
      </c>
      <c r="K43" s="116"/>
      <c r="L43" s="4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36"/>
      <c r="J61" s="118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36"/>
      <c r="J76" s="118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198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3" t="str">
        <f>E7</f>
        <v>BRNO, ZÁPADNÍ - VÝSTAVBA VODOVODU</v>
      </c>
      <c r="F85" s="284"/>
      <c r="G85" s="284"/>
      <c r="H85" s="284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114</v>
      </c>
      <c r="L86" s="21"/>
    </row>
    <row r="87" spans="1:31" s="2" customFormat="1" ht="16.5" customHeight="1">
      <c r="A87" s="33"/>
      <c r="B87" s="34"/>
      <c r="C87" s="33"/>
      <c r="D87" s="33"/>
      <c r="E87" s="283" t="s">
        <v>117</v>
      </c>
      <c r="F87" s="280"/>
      <c r="G87" s="280"/>
      <c r="H87" s="28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120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0" t="str">
        <f>E11</f>
        <v>SO 340 - vodovodní přípojky</v>
      </c>
      <c r="F89" s="280"/>
      <c r="G89" s="280"/>
      <c r="H89" s="280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Brno</v>
      </c>
      <c r="G91" s="33"/>
      <c r="H91" s="33"/>
      <c r="I91" s="28" t="s">
        <v>22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Statutární město Brno</v>
      </c>
      <c r="G93" s="33"/>
      <c r="H93" s="33"/>
      <c r="I93" s="28" t="s">
        <v>29</v>
      </c>
      <c r="J93" s="31" t="str">
        <f>E23</f>
        <v>PROKAN smart s.r.o.  Brno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Obrtel M.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9" t="s">
        <v>199</v>
      </c>
      <c r="D96" s="111"/>
      <c r="E96" s="111"/>
      <c r="F96" s="111"/>
      <c r="G96" s="111"/>
      <c r="H96" s="111"/>
      <c r="I96" s="111"/>
      <c r="J96" s="120" t="s">
        <v>200</v>
      </c>
      <c r="K96" s="111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1" t="s">
        <v>1631</v>
      </c>
      <c r="D98" s="33"/>
      <c r="E98" s="33"/>
      <c r="F98" s="33"/>
      <c r="G98" s="33"/>
      <c r="H98" s="33"/>
      <c r="I98" s="33"/>
      <c r="J98" s="72">
        <f>J138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201</v>
      </c>
    </row>
    <row r="99" spans="2:12" s="9" customFormat="1" ht="24.95" customHeight="1">
      <c r="B99" s="122"/>
      <c r="D99" s="123" t="s">
        <v>202</v>
      </c>
      <c r="E99" s="124"/>
      <c r="F99" s="124"/>
      <c r="G99" s="124"/>
      <c r="H99" s="124"/>
      <c r="I99" s="124"/>
      <c r="J99" s="125">
        <f>J139</f>
        <v>0</v>
      </c>
      <c r="L99" s="122"/>
    </row>
    <row r="100" spans="2:12" s="10" customFormat="1" ht="19.9" customHeight="1">
      <c r="B100" s="126"/>
      <c r="D100" s="127" t="s">
        <v>203</v>
      </c>
      <c r="E100" s="128"/>
      <c r="F100" s="128"/>
      <c r="G100" s="128"/>
      <c r="H100" s="128"/>
      <c r="I100" s="128"/>
      <c r="J100" s="129">
        <f>J140</f>
        <v>0</v>
      </c>
      <c r="L100" s="126"/>
    </row>
    <row r="101" spans="2:12" s="10" customFormat="1" ht="19.9" customHeight="1">
      <c r="B101" s="126"/>
      <c r="D101" s="127" t="s">
        <v>206</v>
      </c>
      <c r="E101" s="128"/>
      <c r="F101" s="128"/>
      <c r="G101" s="128"/>
      <c r="H101" s="128"/>
      <c r="I101" s="128"/>
      <c r="J101" s="129">
        <f>J190</f>
        <v>0</v>
      </c>
      <c r="L101" s="126"/>
    </row>
    <row r="102" spans="2:12" s="10" customFormat="1" ht="19.9" customHeight="1">
      <c r="B102" s="126"/>
      <c r="D102" s="127" t="s">
        <v>208</v>
      </c>
      <c r="E102" s="128"/>
      <c r="F102" s="128"/>
      <c r="G102" s="128"/>
      <c r="H102" s="128"/>
      <c r="I102" s="128"/>
      <c r="J102" s="129">
        <f>J197</f>
        <v>0</v>
      </c>
      <c r="L102" s="126"/>
    </row>
    <row r="103" spans="2:12" s="10" customFormat="1" ht="19.9" customHeight="1">
      <c r="B103" s="126"/>
      <c r="D103" s="127" t="s">
        <v>209</v>
      </c>
      <c r="E103" s="128"/>
      <c r="F103" s="128"/>
      <c r="G103" s="128"/>
      <c r="H103" s="128"/>
      <c r="I103" s="128"/>
      <c r="J103" s="129">
        <f>J215</f>
        <v>0</v>
      </c>
      <c r="L103" s="126"/>
    </row>
    <row r="104" spans="2:12" s="10" customFormat="1" ht="19.9" customHeight="1">
      <c r="B104" s="126"/>
      <c r="D104" s="127" t="s">
        <v>210</v>
      </c>
      <c r="E104" s="128"/>
      <c r="F104" s="128"/>
      <c r="G104" s="128"/>
      <c r="H104" s="128"/>
      <c r="I104" s="128"/>
      <c r="J104" s="129">
        <f>J218</f>
        <v>0</v>
      </c>
      <c r="L104" s="126"/>
    </row>
    <row r="105" spans="2:12" s="9" customFormat="1" ht="24.95" customHeight="1">
      <c r="B105" s="122"/>
      <c r="D105" s="123" t="s">
        <v>211</v>
      </c>
      <c r="E105" s="124"/>
      <c r="F105" s="124"/>
      <c r="G105" s="124"/>
      <c r="H105" s="124"/>
      <c r="I105" s="124"/>
      <c r="J105" s="125">
        <f>J220</f>
        <v>0</v>
      </c>
      <c r="L105" s="122"/>
    </row>
    <row r="106" spans="2:12" s="10" customFormat="1" ht="19.9" customHeight="1">
      <c r="B106" s="126"/>
      <c r="D106" s="127" t="s">
        <v>1386</v>
      </c>
      <c r="E106" s="128"/>
      <c r="F106" s="128"/>
      <c r="G106" s="128"/>
      <c r="H106" s="128"/>
      <c r="I106" s="128"/>
      <c r="J106" s="129">
        <f>J221</f>
        <v>0</v>
      </c>
      <c r="L106" s="126"/>
    </row>
    <row r="107" spans="1:31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9.25" customHeight="1">
      <c r="A109" s="33"/>
      <c r="B109" s="34"/>
      <c r="C109" s="121"/>
      <c r="D109" s="33"/>
      <c r="E109" s="33"/>
      <c r="F109" s="33"/>
      <c r="G109" s="33"/>
      <c r="H109" s="33"/>
      <c r="I109" s="33"/>
      <c r="J109" s="130"/>
      <c r="K109" s="33"/>
      <c r="L109" s="43"/>
      <c r="N109" s="131" t="s">
        <v>41</v>
      </c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65" s="2" customFormat="1" ht="18" customHeight="1">
      <c r="A110" s="33"/>
      <c r="B110" s="132"/>
      <c r="C110" s="133"/>
      <c r="D110" s="281"/>
      <c r="E110" s="282"/>
      <c r="F110" s="282"/>
      <c r="G110" s="133"/>
      <c r="H110" s="133"/>
      <c r="I110" s="133"/>
      <c r="J110" s="135"/>
      <c r="K110" s="133"/>
      <c r="L110" s="136"/>
      <c r="M110" s="137"/>
      <c r="N110" s="138" t="s">
        <v>42</v>
      </c>
      <c r="O110" s="137"/>
      <c r="P110" s="137"/>
      <c r="Q110" s="137"/>
      <c r="R110" s="137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9" t="s">
        <v>215</v>
      </c>
      <c r="AZ110" s="137"/>
      <c r="BA110" s="137"/>
      <c r="BB110" s="137"/>
      <c r="BC110" s="137"/>
      <c r="BD110" s="137"/>
      <c r="BE110" s="140">
        <f aca="true" t="shared" si="0" ref="BE110:BE115">IF(N110="základní",J110,0)</f>
        <v>0</v>
      </c>
      <c r="BF110" s="140">
        <f aca="true" t="shared" si="1" ref="BF110:BF115">IF(N110="snížená",J110,0)</f>
        <v>0</v>
      </c>
      <c r="BG110" s="140">
        <f aca="true" t="shared" si="2" ref="BG110:BG115">IF(N110="zákl. přenesená",J110,0)</f>
        <v>0</v>
      </c>
      <c r="BH110" s="140">
        <f aca="true" t="shared" si="3" ref="BH110:BH115">IF(N110="sníž. přenesená",J110,0)</f>
        <v>0</v>
      </c>
      <c r="BI110" s="140">
        <f aca="true" t="shared" si="4" ref="BI110:BI115">IF(N110="nulová",J110,0)</f>
        <v>0</v>
      </c>
      <c r="BJ110" s="139" t="s">
        <v>32</v>
      </c>
      <c r="BK110" s="137"/>
      <c r="BL110" s="137"/>
      <c r="BM110" s="137"/>
    </row>
    <row r="111" spans="1:65" s="2" customFormat="1" ht="18" customHeight="1">
      <c r="A111" s="33"/>
      <c r="B111" s="132"/>
      <c r="C111" s="133"/>
      <c r="D111" s="281"/>
      <c r="E111" s="282"/>
      <c r="F111" s="282"/>
      <c r="G111" s="133"/>
      <c r="H111" s="133"/>
      <c r="I111" s="133"/>
      <c r="J111" s="135"/>
      <c r="K111" s="133"/>
      <c r="L111" s="136"/>
      <c r="M111" s="137"/>
      <c r="N111" s="138" t="s">
        <v>42</v>
      </c>
      <c r="O111" s="137"/>
      <c r="P111" s="137"/>
      <c r="Q111" s="137"/>
      <c r="R111" s="137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9" t="s">
        <v>215</v>
      </c>
      <c r="AZ111" s="137"/>
      <c r="BA111" s="137"/>
      <c r="BB111" s="137"/>
      <c r="BC111" s="137"/>
      <c r="BD111" s="137"/>
      <c r="BE111" s="140">
        <f t="shared" si="0"/>
        <v>0</v>
      </c>
      <c r="BF111" s="140">
        <f t="shared" si="1"/>
        <v>0</v>
      </c>
      <c r="BG111" s="140">
        <f t="shared" si="2"/>
        <v>0</v>
      </c>
      <c r="BH111" s="140">
        <f t="shared" si="3"/>
        <v>0</v>
      </c>
      <c r="BI111" s="140">
        <f t="shared" si="4"/>
        <v>0</v>
      </c>
      <c r="BJ111" s="139" t="s">
        <v>32</v>
      </c>
      <c r="BK111" s="137"/>
      <c r="BL111" s="137"/>
      <c r="BM111" s="137"/>
    </row>
    <row r="112" spans="1:65" s="2" customFormat="1" ht="18" customHeight="1">
      <c r="A112" s="33"/>
      <c r="B112" s="132"/>
      <c r="C112" s="133"/>
      <c r="D112" s="281"/>
      <c r="E112" s="282"/>
      <c r="F112" s="282"/>
      <c r="G112" s="133"/>
      <c r="H112" s="133"/>
      <c r="I112" s="133"/>
      <c r="J112" s="135"/>
      <c r="K112" s="133"/>
      <c r="L112" s="136"/>
      <c r="M112" s="137"/>
      <c r="N112" s="138" t="s">
        <v>42</v>
      </c>
      <c r="O112" s="137"/>
      <c r="P112" s="137"/>
      <c r="Q112" s="137"/>
      <c r="R112" s="137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9" t="s">
        <v>215</v>
      </c>
      <c r="AZ112" s="137"/>
      <c r="BA112" s="137"/>
      <c r="BB112" s="137"/>
      <c r="BC112" s="137"/>
      <c r="BD112" s="137"/>
      <c r="BE112" s="140">
        <f t="shared" si="0"/>
        <v>0</v>
      </c>
      <c r="BF112" s="140">
        <f t="shared" si="1"/>
        <v>0</v>
      </c>
      <c r="BG112" s="140">
        <f t="shared" si="2"/>
        <v>0</v>
      </c>
      <c r="BH112" s="140">
        <f t="shared" si="3"/>
        <v>0</v>
      </c>
      <c r="BI112" s="140">
        <f t="shared" si="4"/>
        <v>0</v>
      </c>
      <c r="BJ112" s="139" t="s">
        <v>32</v>
      </c>
      <c r="BK112" s="137"/>
      <c r="BL112" s="137"/>
      <c r="BM112" s="137"/>
    </row>
    <row r="113" spans="1:65" s="2" customFormat="1" ht="18" customHeight="1">
      <c r="A113" s="33"/>
      <c r="B113" s="132"/>
      <c r="C113" s="133"/>
      <c r="D113" s="281"/>
      <c r="E113" s="282"/>
      <c r="F113" s="282"/>
      <c r="G113" s="133"/>
      <c r="H113" s="133"/>
      <c r="I113" s="133"/>
      <c r="J113" s="135"/>
      <c r="K113" s="133"/>
      <c r="L113" s="136"/>
      <c r="M113" s="137"/>
      <c r="N113" s="138" t="s">
        <v>42</v>
      </c>
      <c r="O113" s="137"/>
      <c r="P113" s="137"/>
      <c r="Q113" s="137"/>
      <c r="R113" s="137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9" t="s">
        <v>215</v>
      </c>
      <c r="AZ113" s="137"/>
      <c r="BA113" s="137"/>
      <c r="BB113" s="137"/>
      <c r="BC113" s="137"/>
      <c r="BD113" s="137"/>
      <c r="BE113" s="140">
        <f t="shared" si="0"/>
        <v>0</v>
      </c>
      <c r="BF113" s="140">
        <f t="shared" si="1"/>
        <v>0</v>
      </c>
      <c r="BG113" s="140">
        <f t="shared" si="2"/>
        <v>0</v>
      </c>
      <c r="BH113" s="140">
        <f t="shared" si="3"/>
        <v>0</v>
      </c>
      <c r="BI113" s="140">
        <f t="shared" si="4"/>
        <v>0</v>
      </c>
      <c r="BJ113" s="139" t="s">
        <v>32</v>
      </c>
      <c r="BK113" s="137"/>
      <c r="BL113" s="137"/>
      <c r="BM113" s="137"/>
    </row>
    <row r="114" spans="1:65" s="2" customFormat="1" ht="18" customHeight="1">
      <c r="A114" s="33"/>
      <c r="B114" s="132"/>
      <c r="C114" s="133"/>
      <c r="D114" s="281"/>
      <c r="E114" s="282"/>
      <c r="F114" s="282"/>
      <c r="G114" s="133"/>
      <c r="H114" s="133"/>
      <c r="I114" s="133"/>
      <c r="J114" s="135"/>
      <c r="K114" s="133"/>
      <c r="L114" s="136"/>
      <c r="M114" s="137"/>
      <c r="N114" s="138" t="s">
        <v>42</v>
      </c>
      <c r="O114" s="137"/>
      <c r="P114" s="137"/>
      <c r="Q114" s="137"/>
      <c r="R114" s="137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9" t="s">
        <v>215</v>
      </c>
      <c r="AZ114" s="137"/>
      <c r="BA114" s="137"/>
      <c r="BB114" s="137"/>
      <c r="BC114" s="137"/>
      <c r="BD114" s="137"/>
      <c r="BE114" s="140">
        <f t="shared" si="0"/>
        <v>0</v>
      </c>
      <c r="BF114" s="140">
        <f t="shared" si="1"/>
        <v>0</v>
      </c>
      <c r="BG114" s="140">
        <f t="shared" si="2"/>
        <v>0</v>
      </c>
      <c r="BH114" s="140">
        <f t="shared" si="3"/>
        <v>0</v>
      </c>
      <c r="BI114" s="140">
        <f t="shared" si="4"/>
        <v>0</v>
      </c>
      <c r="BJ114" s="139" t="s">
        <v>32</v>
      </c>
      <c r="BK114" s="137"/>
      <c r="BL114" s="137"/>
      <c r="BM114" s="137"/>
    </row>
    <row r="115" spans="1:65" s="2" customFormat="1" ht="18" customHeight="1">
      <c r="A115" s="33"/>
      <c r="B115" s="132"/>
      <c r="C115" s="133"/>
      <c r="D115" s="134"/>
      <c r="E115" s="133"/>
      <c r="F115" s="133"/>
      <c r="G115" s="133"/>
      <c r="H115" s="133"/>
      <c r="I115" s="133"/>
      <c r="J115" s="135"/>
      <c r="K115" s="133"/>
      <c r="L115" s="136"/>
      <c r="M115" s="137"/>
      <c r="N115" s="138" t="s">
        <v>42</v>
      </c>
      <c r="O115" s="137"/>
      <c r="P115" s="137"/>
      <c r="Q115" s="137"/>
      <c r="R115" s="137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9" t="s">
        <v>216</v>
      </c>
      <c r="AZ115" s="137"/>
      <c r="BA115" s="137"/>
      <c r="BB115" s="137"/>
      <c r="BC115" s="137"/>
      <c r="BD115" s="137"/>
      <c r="BE115" s="140">
        <f t="shared" si="0"/>
        <v>0</v>
      </c>
      <c r="BF115" s="140">
        <f t="shared" si="1"/>
        <v>0</v>
      </c>
      <c r="BG115" s="140">
        <f t="shared" si="2"/>
        <v>0</v>
      </c>
      <c r="BH115" s="140">
        <f t="shared" si="3"/>
        <v>0</v>
      </c>
      <c r="BI115" s="140">
        <f t="shared" si="4"/>
        <v>0</v>
      </c>
      <c r="BJ115" s="139" t="s">
        <v>32</v>
      </c>
      <c r="BK115" s="137"/>
      <c r="BL115" s="137"/>
      <c r="BM115" s="137"/>
    </row>
    <row r="116" spans="1:31" s="2" customFormat="1" ht="12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9.25" customHeight="1">
      <c r="A117" s="33"/>
      <c r="B117" s="34"/>
      <c r="C117" s="141" t="s">
        <v>1630</v>
      </c>
      <c r="D117" s="111"/>
      <c r="E117" s="111"/>
      <c r="F117" s="111"/>
      <c r="G117" s="111"/>
      <c r="H117" s="111"/>
      <c r="I117" s="111"/>
      <c r="J117" s="142">
        <f>ROUND(J98+J109,0)</f>
        <v>0</v>
      </c>
      <c r="K117" s="111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22" spans="1:31" s="2" customFormat="1" ht="6.95" customHeight="1">
      <c r="A122" s="33"/>
      <c r="B122" s="50"/>
      <c r="C122" s="51"/>
      <c r="D122" s="51"/>
      <c r="E122" s="51"/>
      <c r="F122" s="51"/>
      <c r="G122" s="51"/>
      <c r="H122" s="51"/>
      <c r="I122" s="51"/>
      <c r="J122" s="51"/>
      <c r="K122" s="51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4.95" customHeight="1">
      <c r="A123" s="33"/>
      <c r="B123" s="34"/>
      <c r="C123" s="22" t="s">
        <v>217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16</v>
      </c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6.5" customHeight="1">
      <c r="A126" s="33"/>
      <c r="B126" s="34"/>
      <c r="C126" s="33"/>
      <c r="D126" s="33"/>
      <c r="E126" s="283" t="str">
        <f>E7</f>
        <v>BRNO, ZÁPADNÍ - VÝSTAVBA VODOVODU</v>
      </c>
      <c r="F126" s="284"/>
      <c r="G126" s="284"/>
      <c r="H126" s="284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2:12" s="1" customFormat="1" ht="12" customHeight="1">
      <c r="B127" s="21"/>
      <c r="C127" s="28" t="s">
        <v>114</v>
      </c>
      <c r="L127" s="21"/>
    </row>
    <row r="128" spans="1:31" s="2" customFormat="1" ht="16.5" customHeight="1">
      <c r="A128" s="33"/>
      <c r="B128" s="34"/>
      <c r="C128" s="33"/>
      <c r="D128" s="33"/>
      <c r="E128" s="283" t="s">
        <v>117</v>
      </c>
      <c r="F128" s="280"/>
      <c r="G128" s="280"/>
      <c r="H128" s="280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2" customHeight="1">
      <c r="A129" s="33"/>
      <c r="B129" s="34"/>
      <c r="C129" s="28" t="s">
        <v>120</v>
      </c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6.5" customHeight="1">
      <c r="A130" s="33"/>
      <c r="B130" s="34"/>
      <c r="C130" s="33"/>
      <c r="D130" s="33"/>
      <c r="E130" s="260" t="str">
        <f>E11</f>
        <v>SO 340 - vodovodní přípojky</v>
      </c>
      <c r="F130" s="280"/>
      <c r="G130" s="280"/>
      <c r="H130" s="280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6.95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2" customHeight="1">
      <c r="A132" s="33"/>
      <c r="B132" s="34"/>
      <c r="C132" s="28" t="s">
        <v>20</v>
      </c>
      <c r="D132" s="33"/>
      <c r="E132" s="33"/>
      <c r="F132" s="26" t="str">
        <f>F14</f>
        <v>Brno</v>
      </c>
      <c r="G132" s="33"/>
      <c r="H132" s="33"/>
      <c r="I132" s="28" t="s">
        <v>22</v>
      </c>
      <c r="J132" s="56" t="str">
        <f>IF(J14="","",J14)</f>
        <v/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6.95" customHeight="1">
      <c r="A133" s="33"/>
      <c r="B133" s="34"/>
      <c r="C133" s="33"/>
      <c r="D133" s="33"/>
      <c r="E133" s="33"/>
      <c r="F133" s="33"/>
      <c r="G133" s="33"/>
      <c r="H133" s="33"/>
      <c r="I133" s="3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25.7" customHeight="1">
      <c r="A134" s="33"/>
      <c r="B134" s="34"/>
      <c r="C134" s="28" t="s">
        <v>23</v>
      </c>
      <c r="D134" s="33"/>
      <c r="E134" s="33"/>
      <c r="F134" s="26" t="str">
        <f>E17</f>
        <v>Statutární město Brno</v>
      </c>
      <c r="G134" s="33"/>
      <c r="H134" s="33"/>
      <c r="I134" s="28" t="s">
        <v>29</v>
      </c>
      <c r="J134" s="31" t="str">
        <f>E23</f>
        <v>PROKAN smart s.r.o.  Brno</v>
      </c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15.2" customHeight="1">
      <c r="A135" s="33"/>
      <c r="B135" s="34"/>
      <c r="C135" s="28" t="s">
        <v>27</v>
      </c>
      <c r="D135" s="33"/>
      <c r="E135" s="33"/>
      <c r="F135" s="26" t="str">
        <f>IF(E20="","",E20)</f>
        <v>Vyplň údaj</v>
      </c>
      <c r="G135" s="33"/>
      <c r="H135" s="33"/>
      <c r="I135" s="28" t="s">
        <v>33</v>
      </c>
      <c r="J135" s="31" t="str">
        <f>E26</f>
        <v>Obrtel M.</v>
      </c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10.35" customHeight="1">
      <c r="A136" s="33"/>
      <c r="B136" s="34"/>
      <c r="C136" s="33"/>
      <c r="D136" s="33"/>
      <c r="E136" s="33"/>
      <c r="F136" s="33"/>
      <c r="G136" s="33"/>
      <c r="H136" s="33"/>
      <c r="I136" s="33"/>
      <c r="J136" s="33"/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11" customFormat="1" ht="29.25" customHeight="1">
      <c r="A137" s="143"/>
      <c r="B137" s="144"/>
      <c r="C137" s="145" t="s">
        <v>218</v>
      </c>
      <c r="D137" s="146" t="s">
        <v>62</v>
      </c>
      <c r="E137" s="146" t="s">
        <v>58</v>
      </c>
      <c r="F137" s="146" t="s">
        <v>59</v>
      </c>
      <c r="G137" s="146" t="s">
        <v>219</v>
      </c>
      <c r="H137" s="146" t="s">
        <v>220</v>
      </c>
      <c r="I137" s="146" t="s">
        <v>221</v>
      </c>
      <c r="J137" s="146" t="s">
        <v>200</v>
      </c>
      <c r="K137" s="147" t="s">
        <v>222</v>
      </c>
      <c r="L137" s="148"/>
      <c r="M137" s="63" t="s">
        <v>1</v>
      </c>
      <c r="N137" s="64" t="s">
        <v>41</v>
      </c>
      <c r="O137" s="64" t="s">
        <v>223</v>
      </c>
      <c r="P137" s="64" t="s">
        <v>224</v>
      </c>
      <c r="Q137" s="64" t="s">
        <v>225</v>
      </c>
      <c r="R137" s="64" t="s">
        <v>226</v>
      </c>
      <c r="S137" s="64" t="s">
        <v>227</v>
      </c>
      <c r="T137" s="65" t="s">
        <v>228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</row>
    <row r="138" spans="1:63" s="2" customFormat="1" ht="22.9" customHeight="1">
      <c r="A138" s="33"/>
      <c r="B138" s="34"/>
      <c r="C138" s="70" t="s">
        <v>229</v>
      </c>
      <c r="D138" s="33"/>
      <c r="E138" s="33"/>
      <c r="F138" s="33"/>
      <c r="G138" s="33"/>
      <c r="H138" s="33"/>
      <c r="I138" s="33"/>
      <c r="J138" s="149">
        <f>BK138</f>
        <v>0</v>
      </c>
      <c r="K138" s="33"/>
      <c r="L138" s="34"/>
      <c r="M138" s="66"/>
      <c r="N138" s="57"/>
      <c r="O138" s="67"/>
      <c r="P138" s="150">
        <f>P139+P220</f>
        <v>0</v>
      </c>
      <c r="Q138" s="67"/>
      <c r="R138" s="150">
        <f>R139+R220</f>
        <v>0.0921129</v>
      </c>
      <c r="S138" s="67"/>
      <c r="T138" s="151">
        <f>T139+T220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76</v>
      </c>
      <c r="AU138" s="18" t="s">
        <v>201</v>
      </c>
      <c r="BK138" s="152">
        <f>BK139+BK220</f>
        <v>0</v>
      </c>
    </row>
    <row r="139" spans="2:63" s="12" customFormat="1" ht="25.9" customHeight="1">
      <c r="B139" s="153"/>
      <c r="D139" s="154" t="s">
        <v>76</v>
      </c>
      <c r="E139" s="155" t="s">
        <v>230</v>
      </c>
      <c r="F139" s="155" t="s">
        <v>231</v>
      </c>
      <c r="I139" s="156"/>
      <c r="J139" s="157">
        <f>BK139</f>
        <v>0</v>
      </c>
      <c r="L139" s="153"/>
      <c r="M139" s="158"/>
      <c r="N139" s="159"/>
      <c r="O139" s="159"/>
      <c r="P139" s="160">
        <f>P140+P190+P197+P215+P218</f>
        <v>0</v>
      </c>
      <c r="Q139" s="159"/>
      <c r="R139" s="160">
        <f>R140+R190+R197+R215+R218</f>
        <v>0.0868129</v>
      </c>
      <c r="S139" s="159"/>
      <c r="T139" s="161">
        <f>T140+T190+T197+T215+T218</f>
        <v>0</v>
      </c>
      <c r="AR139" s="154" t="s">
        <v>32</v>
      </c>
      <c r="AT139" s="162" t="s">
        <v>76</v>
      </c>
      <c r="AU139" s="162" t="s">
        <v>77</v>
      </c>
      <c r="AY139" s="154" t="s">
        <v>232</v>
      </c>
      <c r="BK139" s="163">
        <f>BK140+BK190+BK197+BK215+BK218</f>
        <v>0</v>
      </c>
    </row>
    <row r="140" spans="2:63" s="12" customFormat="1" ht="22.9" customHeight="1">
      <c r="B140" s="153"/>
      <c r="D140" s="154" t="s">
        <v>76</v>
      </c>
      <c r="E140" s="164" t="s">
        <v>32</v>
      </c>
      <c r="F140" s="164" t="s">
        <v>233</v>
      </c>
      <c r="I140" s="156"/>
      <c r="J140" s="165">
        <f>BK140</f>
        <v>0</v>
      </c>
      <c r="L140" s="153"/>
      <c r="M140" s="158"/>
      <c r="N140" s="159"/>
      <c r="O140" s="159"/>
      <c r="P140" s="160">
        <f>SUM(P141:P189)</f>
        <v>0</v>
      </c>
      <c r="Q140" s="159"/>
      <c r="R140" s="160">
        <f>SUM(R141:R189)</f>
        <v>0.006388200000000001</v>
      </c>
      <c r="S140" s="159"/>
      <c r="T140" s="161">
        <f>SUM(T141:T189)</f>
        <v>0</v>
      </c>
      <c r="AR140" s="154" t="s">
        <v>32</v>
      </c>
      <c r="AT140" s="162" t="s">
        <v>76</v>
      </c>
      <c r="AU140" s="162" t="s">
        <v>32</v>
      </c>
      <c r="AY140" s="154" t="s">
        <v>232</v>
      </c>
      <c r="BK140" s="163">
        <f>SUM(BK141:BK189)</f>
        <v>0</v>
      </c>
    </row>
    <row r="141" spans="1:65" s="2" customFormat="1" ht="24.2" customHeight="1">
      <c r="A141" s="33"/>
      <c r="B141" s="132"/>
      <c r="C141" s="166" t="s">
        <v>32</v>
      </c>
      <c r="D141" s="166" t="s">
        <v>234</v>
      </c>
      <c r="E141" s="167" t="s">
        <v>1387</v>
      </c>
      <c r="F141" s="168" t="s">
        <v>1388</v>
      </c>
      <c r="G141" s="169" t="s">
        <v>455</v>
      </c>
      <c r="H141" s="170">
        <v>0.627</v>
      </c>
      <c r="I141" s="171"/>
      <c r="J141" s="172">
        <f>ROUND(I141*H141,2)</f>
        <v>0</v>
      </c>
      <c r="K141" s="168" t="s">
        <v>238</v>
      </c>
      <c r="L141" s="34"/>
      <c r="M141" s="173" t="s">
        <v>1</v>
      </c>
      <c r="N141" s="174" t="s">
        <v>42</v>
      </c>
      <c r="O141" s="59"/>
      <c r="P141" s="175">
        <f>O141*H141</f>
        <v>0</v>
      </c>
      <c r="Q141" s="175">
        <v>0</v>
      </c>
      <c r="R141" s="175">
        <f>Q141*H141</f>
        <v>0</v>
      </c>
      <c r="S141" s="175">
        <v>0</v>
      </c>
      <c r="T141" s="17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7" t="s">
        <v>133</v>
      </c>
      <c r="AT141" s="177" t="s">
        <v>234</v>
      </c>
      <c r="AU141" s="177" t="s">
        <v>86</v>
      </c>
      <c r="AY141" s="18" t="s">
        <v>232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18" t="s">
        <v>32</v>
      </c>
      <c r="BK141" s="178">
        <f>ROUND(I141*H141,2)</f>
        <v>0</v>
      </c>
      <c r="BL141" s="18" t="s">
        <v>133</v>
      </c>
      <c r="BM141" s="177" t="s">
        <v>490</v>
      </c>
    </row>
    <row r="142" spans="2:51" s="15" customFormat="1" ht="12">
      <c r="B142" s="196"/>
      <c r="D142" s="180" t="s">
        <v>240</v>
      </c>
      <c r="E142" s="197" t="s">
        <v>1</v>
      </c>
      <c r="F142" s="198" t="s">
        <v>1389</v>
      </c>
      <c r="H142" s="197" t="s">
        <v>1</v>
      </c>
      <c r="I142" s="199"/>
      <c r="L142" s="196"/>
      <c r="M142" s="200"/>
      <c r="N142" s="201"/>
      <c r="O142" s="201"/>
      <c r="P142" s="201"/>
      <c r="Q142" s="201"/>
      <c r="R142" s="201"/>
      <c r="S142" s="201"/>
      <c r="T142" s="202"/>
      <c r="AT142" s="197" t="s">
        <v>240</v>
      </c>
      <c r="AU142" s="197" t="s">
        <v>86</v>
      </c>
      <c r="AV142" s="15" t="s">
        <v>32</v>
      </c>
      <c r="AW142" s="15" t="s">
        <v>31</v>
      </c>
      <c r="AX142" s="15" t="s">
        <v>77</v>
      </c>
      <c r="AY142" s="197" t="s">
        <v>232</v>
      </c>
    </row>
    <row r="143" spans="2:51" s="15" customFormat="1" ht="12">
      <c r="B143" s="196"/>
      <c r="D143" s="180" t="s">
        <v>240</v>
      </c>
      <c r="E143" s="197" t="s">
        <v>1</v>
      </c>
      <c r="F143" s="198" t="s">
        <v>1390</v>
      </c>
      <c r="H143" s="197" t="s">
        <v>1</v>
      </c>
      <c r="I143" s="199"/>
      <c r="L143" s="196"/>
      <c r="M143" s="200"/>
      <c r="N143" s="201"/>
      <c r="O143" s="201"/>
      <c r="P143" s="201"/>
      <c r="Q143" s="201"/>
      <c r="R143" s="201"/>
      <c r="S143" s="201"/>
      <c r="T143" s="202"/>
      <c r="AT143" s="197" t="s">
        <v>240</v>
      </c>
      <c r="AU143" s="197" t="s">
        <v>86</v>
      </c>
      <c r="AV143" s="15" t="s">
        <v>32</v>
      </c>
      <c r="AW143" s="15" t="s">
        <v>31</v>
      </c>
      <c r="AX143" s="15" t="s">
        <v>77</v>
      </c>
      <c r="AY143" s="197" t="s">
        <v>232</v>
      </c>
    </row>
    <row r="144" spans="2:51" s="13" customFormat="1" ht="12">
      <c r="B144" s="179"/>
      <c r="D144" s="180" t="s">
        <v>240</v>
      </c>
      <c r="E144" s="181" t="s">
        <v>1</v>
      </c>
      <c r="F144" s="182" t="s">
        <v>1391</v>
      </c>
      <c r="H144" s="183">
        <v>4.183</v>
      </c>
      <c r="I144" s="184"/>
      <c r="L144" s="179"/>
      <c r="M144" s="185"/>
      <c r="N144" s="186"/>
      <c r="O144" s="186"/>
      <c r="P144" s="186"/>
      <c r="Q144" s="186"/>
      <c r="R144" s="186"/>
      <c r="S144" s="186"/>
      <c r="T144" s="187"/>
      <c r="AT144" s="181" t="s">
        <v>240</v>
      </c>
      <c r="AU144" s="181" t="s">
        <v>86</v>
      </c>
      <c r="AV144" s="13" t="s">
        <v>86</v>
      </c>
      <c r="AW144" s="13" t="s">
        <v>31</v>
      </c>
      <c r="AX144" s="13" t="s">
        <v>77</v>
      </c>
      <c r="AY144" s="181" t="s">
        <v>232</v>
      </c>
    </row>
    <row r="145" spans="2:51" s="16" customFormat="1" ht="12">
      <c r="B145" s="203"/>
      <c r="D145" s="180" t="s">
        <v>240</v>
      </c>
      <c r="E145" s="204" t="s">
        <v>188</v>
      </c>
      <c r="F145" s="205" t="s">
        <v>260</v>
      </c>
      <c r="H145" s="206">
        <v>4.183</v>
      </c>
      <c r="I145" s="207"/>
      <c r="L145" s="203"/>
      <c r="M145" s="208"/>
      <c r="N145" s="209"/>
      <c r="O145" s="209"/>
      <c r="P145" s="209"/>
      <c r="Q145" s="209"/>
      <c r="R145" s="209"/>
      <c r="S145" s="209"/>
      <c r="T145" s="210"/>
      <c r="AT145" s="204" t="s">
        <v>240</v>
      </c>
      <c r="AU145" s="204" t="s">
        <v>86</v>
      </c>
      <c r="AV145" s="16" t="s">
        <v>247</v>
      </c>
      <c r="AW145" s="16" t="s">
        <v>31</v>
      </c>
      <c r="AX145" s="16" t="s">
        <v>77</v>
      </c>
      <c r="AY145" s="204" t="s">
        <v>232</v>
      </c>
    </row>
    <row r="146" spans="2:51" s="14" customFormat="1" ht="12">
      <c r="B146" s="188"/>
      <c r="D146" s="180" t="s">
        <v>240</v>
      </c>
      <c r="E146" s="189" t="s">
        <v>186</v>
      </c>
      <c r="F146" s="190" t="s">
        <v>242</v>
      </c>
      <c r="H146" s="191">
        <v>4.183</v>
      </c>
      <c r="I146" s="192"/>
      <c r="L146" s="188"/>
      <c r="M146" s="193"/>
      <c r="N146" s="194"/>
      <c r="O146" s="194"/>
      <c r="P146" s="194"/>
      <c r="Q146" s="194"/>
      <c r="R146" s="194"/>
      <c r="S146" s="194"/>
      <c r="T146" s="195"/>
      <c r="AT146" s="189" t="s">
        <v>240</v>
      </c>
      <c r="AU146" s="189" t="s">
        <v>86</v>
      </c>
      <c r="AV146" s="14" t="s">
        <v>133</v>
      </c>
      <c r="AW146" s="14" t="s">
        <v>31</v>
      </c>
      <c r="AX146" s="14" t="s">
        <v>77</v>
      </c>
      <c r="AY146" s="189" t="s">
        <v>232</v>
      </c>
    </row>
    <row r="147" spans="2:51" s="13" customFormat="1" ht="12">
      <c r="B147" s="179"/>
      <c r="D147" s="180" t="s">
        <v>240</v>
      </c>
      <c r="E147" s="181" t="s">
        <v>1</v>
      </c>
      <c r="F147" s="182" t="s">
        <v>525</v>
      </c>
      <c r="H147" s="183">
        <v>0.627</v>
      </c>
      <c r="I147" s="184"/>
      <c r="L147" s="179"/>
      <c r="M147" s="185"/>
      <c r="N147" s="186"/>
      <c r="O147" s="186"/>
      <c r="P147" s="186"/>
      <c r="Q147" s="186"/>
      <c r="R147" s="186"/>
      <c r="S147" s="186"/>
      <c r="T147" s="187"/>
      <c r="AT147" s="181" t="s">
        <v>240</v>
      </c>
      <c r="AU147" s="181" t="s">
        <v>86</v>
      </c>
      <c r="AV147" s="13" t="s">
        <v>86</v>
      </c>
      <c r="AW147" s="13" t="s">
        <v>31</v>
      </c>
      <c r="AX147" s="13" t="s">
        <v>77</v>
      </c>
      <c r="AY147" s="181" t="s">
        <v>232</v>
      </c>
    </row>
    <row r="148" spans="2:51" s="14" customFormat="1" ht="12">
      <c r="B148" s="188"/>
      <c r="D148" s="180" t="s">
        <v>240</v>
      </c>
      <c r="E148" s="189" t="s">
        <v>1</v>
      </c>
      <c r="F148" s="190" t="s">
        <v>242</v>
      </c>
      <c r="H148" s="191">
        <v>0.627</v>
      </c>
      <c r="I148" s="192"/>
      <c r="L148" s="188"/>
      <c r="M148" s="193"/>
      <c r="N148" s="194"/>
      <c r="O148" s="194"/>
      <c r="P148" s="194"/>
      <c r="Q148" s="194"/>
      <c r="R148" s="194"/>
      <c r="S148" s="194"/>
      <c r="T148" s="195"/>
      <c r="AT148" s="189" t="s">
        <v>240</v>
      </c>
      <c r="AU148" s="189" t="s">
        <v>86</v>
      </c>
      <c r="AV148" s="14" t="s">
        <v>133</v>
      </c>
      <c r="AW148" s="14" t="s">
        <v>31</v>
      </c>
      <c r="AX148" s="14" t="s">
        <v>32</v>
      </c>
      <c r="AY148" s="189" t="s">
        <v>232</v>
      </c>
    </row>
    <row r="149" spans="1:65" s="2" customFormat="1" ht="24.2" customHeight="1">
      <c r="A149" s="33"/>
      <c r="B149" s="132"/>
      <c r="C149" s="166" t="s">
        <v>86</v>
      </c>
      <c r="D149" s="166" t="s">
        <v>234</v>
      </c>
      <c r="E149" s="167" t="s">
        <v>1392</v>
      </c>
      <c r="F149" s="168" t="s">
        <v>1393</v>
      </c>
      <c r="G149" s="169" t="s">
        <v>455</v>
      </c>
      <c r="H149" s="170">
        <v>2.719</v>
      </c>
      <c r="I149" s="171"/>
      <c r="J149" s="172">
        <f>ROUND(I149*H149,2)</f>
        <v>0</v>
      </c>
      <c r="K149" s="168" t="s">
        <v>238</v>
      </c>
      <c r="L149" s="34"/>
      <c r="M149" s="173" t="s">
        <v>1</v>
      </c>
      <c r="N149" s="174" t="s">
        <v>42</v>
      </c>
      <c r="O149" s="59"/>
      <c r="P149" s="175">
        <f>O149*H149</f>
        <v>0</v>
      </c>
      <c r="Q149" s="175">
        <v>0</v>
      </c>
      <c r="R149" s="175">
        <f>Q149*H149</f>
        <v>0</v>
      </c>
      <c r="S149" s="175">
        <v>0</v>
      </c>
      <c r="T149" s="176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7" t="s">
        <v>133</v>
      </c>
      <c r="AT149" s="177" t="s">
        <v>234</v>
      </c>
      <c r="AU149" s="177" t="s">
        <v>86</v>
      </c>
      <c r="AY149" s="18" t="s">
        <v>232</v>
      </c>
      <c r="BE149" s="178">
        <f>IF(N149="základní",J149,0)</f>
        <v>0</v>
      </c>
      <c r="BF149" s="178">
        <f>IF(N149="snížená",J149,0)</f>
        <v>0</v>
      </c>
      <c r="BG149" s="178">
        <f>IF(N149="zákl. přenesená",J149,0)</f>
        <v>0</v>
      </c>
      <c r="BH149" s="178">
        <f>IF(N149="sníž. přenesená",J149,0)</f>
        <v>0</v>
      </c>
      <c r="BI149" s="178">
        <f>IF(N149="nulová",J149,0)</f>
        <v>0</v>
      </c>
      <c r="BJ149" s="18" t="s">
        <v>32</v>
      </c>
      <c r="BK149" s="178">
        <f>ROUND(I149*H149,2)</f>
        <v>0</v>
      </c>
      <c r="BL149" s="18" t="s">
        <v>133</v>
      </c>
      <c r="BM149" s="177" t="s">
        <v>529</v>
      </c>
    </row>
    <row r="150" spans="2:51" s="13" customFormat="1" ht="12">
      <c r="B150" s="179"/>
      <c r="D150" s="180" t="s">
        <v>240</v>
      </c>
      <c r="E150" s="181" t="s">
        <v>1</v>
      </c>
      <c r="F150" s="182" t="s">
        <v>530</v>
      </c>
      <c r="H150" s="183">
        <v>2.719</v>
      </c>
      <c r="I150" s="184"/>
      <c r="L150" s="179"/>
      <c r="M150" s="185"/>
      <c r="N150" s="186"/>
      <c r="O150" s="186"/>
      <c r="P150" s="186"/>
      <c r="Q150" s="186"/>
      <c r="R150" s="186"/>
      <c r="S150" s="186"/>
      <c r="T150" s="187"/>
      <c r="AT150" s="181" t="s">
        <v>240</v>
      </c>
      <c r="AU150" s="181" t="s">
        <v>86</v>
      </c>
      <c r="AV150" s="13" t="s">
        <v>86</v>
      </c>
      <c r="AW150" s="13" t="s">
        <v>31</v>
      </c>
      <c r="AX150" s="13" t="s">
        <v>32</v>
      </c>
      <c r="AY150" s="181" t="s">
        <v>232</v>
      </c>
    </row>
    <row r="151" spans="1:65" s="2" customFormat="1" ht="24.2" customHeight="1">
      <c r="A151" s="33"/>
      <c r="B151" s="132"/>
      <c r="C151" s="166" t="s">
        <v>247</v>
      </c>
      <c r="D151" s="166" t="s">
        <v>234</v>
      </c>
      <c r="E151" s="167" t="s">
        <v>1394</v>
      </c>
      <c r="F151" s="168" t="s">
        <v>1395</v>
      </c>
      <c r="G151" s="169" t="s">
        <v>455</v>
      </c>
      <c r="H151" s="170">
        <v>0.837</v>
      </c>
      <c r="I151" s="171"/>
      <c r="J151" s="172">
        <f>ROUND(I151*H151,2)</f>
        <v>0</v>
      </c>
      <c r="K151" s="168" t="s">
        <v>238</v>
      </c>
      <c r="L151" s="34"/>
      <c r="M151" s="173" t="s">
        <v>1</v>
      </c>
      <c r="N151" s="174" t="s">
        <v>42</v>
      </c>
      <c r="O151" s="59"/>
      <c r="P151" s="175">
        <f>O151*H151</f>
        <v>0</v>
      </c>
      <c r="Q151" s="175">
        <v>0</v>
      </c>
      <c r="R151" s="175">
        <f>Q151*H151</f>
        <v>0</v>
      </c>
      <c r="S151" s="175">
        <v>0</v>
      </c>
      <c r="T151" s="176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7" t="s">
        <v>133</v>
      </c>
      <c r="AT151" s="177" t="s">
        <v>234</v>
      </c>
      <c r="AU151" s="177" t="s">
        <v>86</v>
      </c>
      <c r="AY151" s="18" t="s">
        <v>232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8" t="s">
        <v>32</v>
      </c>
      <c r="BK151" s="178">
        <f>ROUND(I151*H151,2)</f>
        <v>0</v>
      </c>
      <c r="BL151" s="18" t="s">
        <v>133</v>
      </c>
      <c r="BM151" s="177" t="s">
        <v>534</v>
      </c>
    </row>
    <row r="152" spans="2:51" s="13" customFormat="1" ht="12">
      <c r="B152" s="179"/>
      <c r="D152" s="180" t="s">
        <v>240</v>
      </c>
      <c r="E152" s="181" t="s">
        <v>1</v>
      </c>
      <c r="F152" s="182" t="s">
        <v>535</v>
      </c>
      <c r="H152" s="183">
        <v>0.837</v>
      </c>
      <c r="I152" s="184"/>
      <c r="L152" s="179"/>
      <c r="M152" s="185"/>
      <c r="N152" s="186"/>
      <c r="O152" s="186"/>
      <c r="P152" s="186"/>
      <c r="Q152" s="186"/>
      <c r="R152" s="186"/>
      <c r="S152" s="186"/>
      <c r="T152" s="187"/>
      <c r="AT152" s="181" t="s">
        <v>240</v>
      </c>
      <c r="AU152" s="181" t="s">
        <v>86</v>
      </c>
      <c r="AV152" s="13" t="s">
        <v>86</v>
      </c>
      <c r="AW152" s="13" t="s">
        <v>31</v>
      </c>
      <c r="AX152" s="13" t="s">
        <v>32</v>
      </c>
      <c r="AY152" s="181" t="s">
        <v>232</v>
      </c>
    </row>
    <row r="153" spans="1:65" s="2" customFormat="1" ht="16.5" customHeight="1">
      <c r="A153" s="33"/>
      <c r="B153" s="132"/>
      <c r="C153" s="166" t="s">
        <v>133</v>
      </c>
      <c r="D153" s="166" t="s">
        <v>234</v>
      </c>
      <c r="E153" s="167" t="s">
        <v>537</v>
      </c>
      <c r="F153" s="168" t="s">
        <v>538</v>
      </c>
      <c r="G153" s="169" t="s">
        <v>254</v>
      </c>
      <c r="H153" s="170">
        <v>7.605</v>
      </c>
      <c r="I153" s="171"/>
      <c r="J153" s="172">
        <f>ROUND(I153*H153,2)</f>
        <v>0</v>
      </c>
      <c r="K153" s="168" t="s">
        <v>238</v>
      </c>
      <c r="L153" s="34"/>
      <c r="M153" s="173" t="s">
        <v>1</v>
      </c>
      <c r="N153" s="174" t="s">
        <v>42</v>
      </c>
      <c r="O153" s="59"/>
      <c r="P153" s="175">
        <f>O153*H153</f>
        <v>0</v>
      </c>
      <c r="Q153" s="175">
        <v>0.00084</v>
      </c>
      <c r="R153" s="175">
        <f>Q153*H153</f>
        <v>0.006388200000000001</v>
      </c>
      <c r="S153" s="175">
        <v>0</v>
      </c>
      <c r="T153" s="17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7" t="s">
        <v>133</v>
      </c>
      <c r="AT153" s="177" t="s">
        <v>234</v>
      </c>
      <c r="AU153" s="177" t="s">
        <v>86</v>
      </c>
      <c r="AY153" s="18" t="s">
        <v>232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18" t="s">
        <v>32</v>
      </c>
      <c r="BK153" s="178">
        <f>ROUND(I153*H153,2)</f>
        <v>0</v>
      </c>
      <c r="BL153" s="18" t="s">
        <v>133</v>
      </c>
      <c r="BM153" s="177" t="s">
        <v>539</v>
      </c>
    </row>
    <row r="154" spans="2:51" s="13" customFormat="1" ht="12">
      <c r="B154" s="179"/>
      <c r="D154" s="180" t="s">
        <v>240</v>
      </c>
      <c r="E154" s="181" t="s">
        <v>1</v>
      </c>
      <c r="F154" s="182" t="s">
        <v>1396</v>
      </c>
      <c r="H154" s="183">
        <v>7.605</v>
      </c>
      <c r="I154" s="184"/>
      <c r="L154" s="179"/>
      <c r="M154" s="185"/>
      <c r="N154" s="186"/>
      <c r="O154" s="186"/>
      <c r="P154" s="186"/>
      <c r="Q154" s="186"/>
      <c r="R154" s="186"/>
      <c r="S154" s="186"/>
      <c r="T154" s="187"/>
      <c r="AT154" s="181" t="s">
        <v>240</v>
      </c>
      <c r="AU154" s="181" t="s">
        <v>86</v>
      </c>
      <c r="AV154" s="13" t="s">
        <v>86</v>
      </c>
      <c r="AW154" s="13" t="s">
        <v>31</v>
      </c>
      <c r="AX154" s="13" t="s">
        <v>32</v>
      </c>
      <c r="AY154" s="181" t="s">
        <v>232</v>
      </c>
    </row>
    <row r="155" spans="1:65" s="2" customFormat="1" ht="16.5" customHeight="1">
      <c r="A155" s="33"/>
      <c r="B155" s="132"/>
      <c r="C155" s="166" t="s">
        <v>262</v>
      </c>
      <c r="D155" s="166" t="s">
        <v>234</v>
      </c>
      <c r="E155" s="167" t="s">
        <v>546</v>
      </c>
      <c r="F155" s="168" t="s">
        <v>547</v>
      </c>
      <c r="G155" s="169" t="s">
        <v>254</v>
      </c>
      <c r="H155" s="170">
        <v>7.605</v>
      </c>
      <c r="I155" s="171"/>
      <c r="J155" s="172">
        <f>ROUND(I155*H155,2)</f>
        <v>0</v>
      </c>
      <c r="K155" s="168" t="s">
        <v>238</v>
      </c>
      <c r="L155" s="34"/>
      <c r="M155" s="173" t="s">
        <v>1</v>
      </c>
      <c r="N155" s="174" t="s">
        <v>42</v>
      </c>
      <c r="O155" s="59"/>
      <c r="P155" s="175">
        <f>O155*H155</f>
        <v>0</v>
      </c>
      <c r="Q155" s="175">
        <v>0</v>
      </c>
      <c r="R155" s="175">
        <f>Q155*H155</f>
        <v>0</v>
      </c>
      <c r="S155" s="175">
        <v>0</v>
      </c>
      <c r="T155" s="176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7" t="s">
        <v>133</v>
      </c>
      <c r="AT155" s="177" t="s">
        <v>234</v>
      </c>
      <c r="AU155" s="177" t="s">
        <v>86</v>
      </c>
      <c r="AY155" s="18" t="s">
        <v>232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18" t="s">
        <v>32</v>
      </c>
      <c r="BK155" s="178">
        <f>ROUND(I155*H155,2)</f>
        <v>0</v>
      </c>
      <c r="BL155" s="18" t="s">
        <v>133</v>
      </c>
      <c r="BM155" s="177" t="s">
        <v>548</v>
      </c>
    </row>
    <row r="156" spans="1:65" s="2" customFormat="1" ht="21.75" customHeight="1">
      <c r="A156" s="33"/>
      <c r="B156" s="132"/>
      <c r="C156" s="166" t="s">
        <v>272</v>
      </c>
      <c r="D156" s="166" t="s">
        <v>234</v>
      </c>
      <c r="E156" s="167" t="s">
        <v>672</v>
      </c>
      <c r="F156" s="168" t="s">
        <v>673</v>
      </c>
      <c r="G156" s="169" t="s">
        <v>455</v>
      </c>
      <c r="H156" s="170">
        <v>3.346</v>
      </c>
      <c r="I156" s="171"/>
      <c r="J156" s="172">
        <f>ROUND(I156*H156,2)</f>
        <v>0</v>
      </c>
      <c r="K156" s="168" t="s">
        <v>238</v>
      </c>
      <c r="L156" s="34"/>
      <c r="M156" s="173" t="s">
        <v>1</v>
      </c>
      <c r="N156" s="174" t="s">
        <v>42</v>
      </c>
      <c r="O156" s="59"/>
      <c r="P156" s="175">
        <f>O156*H156</f>
        <v>0</v>
      </c>
      <c r="Q156" s="175">
        <v>0</v>
      </c>
      <c r="R156" s="175">
        <f>Q156*H156</f>
        <v>0</v>
      </c>
      <c r="S156" s="175">
        <v>0</v>
      </c>
      <c r="T156" s="176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7" t="s">
        <v>133</v>
      </c>
      <c r="AT156" s="177" t="s">
        <v>234</v>
      </c>
      <c r="AU156" s="177" t="s">
        <v>86</v>
      </c>
      <c r="AY156" s="18" t="s">
        <v>232</v>
      </c>
      <c r="BE156" s="178">
        <f>IF(N156="základní",J156,0)</f>
        <v>0</v>
      </c>
      <c r="BF156" s="178">
        <f>IF(N156="snížená",J156,0)</f>
        <v>0</v>
      </c>
      <c r="BG156" s="178">
        <f>IF(N156="zákl. přenesená",J156,0)</f>
        <v>0</v>
      </c>
      <c r="BH156" s="178">
        <f>IF(N156="sníž. přenesená",J156,0)</f>
        <v>0</v>
      </c>
      <c r="BI156" s="178">
        <f>IF(N156="nulová",J156,0)</f>
        <v>0</v>
      </c>
      <c r="BJ156" s="18" t="s">
        <v>32</v>
      </c>
      <c r="BK156" s="178">
        <f>ROUND(I156*H156,2)</f>
        <v>0</v>
      </c>
      <c r="BL156" s="18" t="s">
        <v>133</v>
      </c>
      <c r="BM156" s="177" t="s">
        <v>674</v>
      </c>
    </row>
    <row r="157" spans="2:51" s="15" customFormat="1" ht="12">
      <c r="B157" s="196"/>
      <c r="D157" s="180" t="s">
        <v>240</v>
      </c>
      <c r="E157" s="197" t="s">
        <v>1</v>
      </c>
      <c r="F157" s="198" t="s">
        <v>1397</v>
      </c>
      <c r="H157" s="197" t="s">
        <v>1</v>
      </c>
      <c r="I157" s="199"/>
      <c r="L157" s="196"/>
      <c r="M157" s="200"/>
      <c r="N157" s="201"/>
      <c r="O157" s="201"/>
      <c r="P157" s="201"/>
      <c r="Q157" s="201"/>
      <c r="R157" s="201"/>
      <c r="S157" s="201"/>
      <c r="T157" s="202"/>
      <c r="AT157" s="197" t="s">
        <v>240</v>
      </c>
      <c r="AU157" s="197" t="s">
        <v>86</v>
      </c>
      <c r="AV157" s="15" t="s">
        <v>32</v>
      </c>
      <c r="AW157" s="15" t="s">
        <v>31</v>
      </c>
      <c r="AX157" s="15" t="s">
        <v>77</v>
      </c>
      <c r="AY157" s="197" t="s">
        <v>232</v>
      </c>
    </row>
    <row r="158" spans="2:51" s="13" customFormat="1" ht="12">
      <c r="B158" s="179"/>
      <c r="D158" s="180" t="s">
        <v>240</v>
      </c>
      <c r="E158" s="181" t="s">
        <v>1</v>
      </c>
      <c r="F158" s="182" t="s">
        <v>186</v>
      </c>
      <c r="H158" s="183">
        <v>4.183</v>
      </c>
      <c r="I158" s="184"/>
      <c r="L158" s="179"/>
      <c r="M158" s="185"/>
      <c r="N158" s="186"/>
      <c r="O158" s="186"/>
      <c r="P158" s="186"/>
      <c r="Q158" s="186"/>
      <c r="R158" s="186"/>
      <c r="S158" s="186"/>
      <c r="T158" s="187"/>
      <c r="AT158" s="181" t="s">
        <v>240</v>
      </c>
      <c r="AU158" s="181" t="s">
        <v>86</v>
      </c>
      <c r="AV158" s="13" t="s">
        <v>86</v>
      </c>
      <c r="AW158" s="13" t="s">
        <v>31</v>
      </c>
      <c r="AX158" s="13" t="s">
        <v>77</v>
      </c>
      <c r="AY158" s="181" t="s">
        <v>232</v>
      </c>
    </row>
    <row r="159" spans="2:51" s="14" customFormat="1" ht="12">
      <c r="B159" s="188"/>
      <c r="D159" s="180" t="s">
        <v>240</v>
      </c>
      <c r="E159" s="189" t="s">
        <v>1382</v>
      </c>
      <c r="F159" s="190" t="s">
        <v>242</v>
      </c>
      <c r="H159" s="191">
        <v>4.183</v>
      </c>
      <c r="I159" s="192"/>
      <c r="L159" s="188"/>
      <c r="M159" s="193"/>
      <c r="N159" s="194"/>
      <c r="O159" s="194"/>
      <c r="P159" s="194"/>
      <c r="Q159" s="194"/>
      <c r="R159" s="194"/>
      <c r="S159" s="194"/>
      <c r="T159" s="195"/>
      <c r="AT159" s="189" t="s">
        <v>240</v>
      </c>
      <c r="AU159" s="189" t="s">
        <v>86</v>
      </c>
      <c r="AV159" s="14" t="s">
        <v>133</v>
      </c>
      <c r="AW159" s="14" t="s">
        <v>31</v>
      </c>
      <c r="AX159" s="14" t="s">
        <v>77</v>
      </c>
      <c r="AY159" s="189" t="s">
        <v>232</v>
      </c>
    </row>
    <row r="160" spans="2:51" s="15" customFormat="1" ht="12">
      <c r="B160" s="196"/>
      <c r="D160" s="180" t="s">
        <v>240</v>
      </c>
      <c r="E160" s="197" t="s">
        <v>1</v>
      </c>
      <c r="F160" s="198" t="s">
        <v>1398</v>
      </c>
      <c r="H160" s="197" t="s">
        <v>1</v>
      </c>
      <c r="I160" s="199"/>
      <c r="L160" s="196"/>
      <c r="M160" s="200"/>
      <c r="N160" s="201"/>
      <c r="O160" s="201"/>
      <c r="P160" s="201"/>
      <c r="Q160" s="201"/>
      <c r="R160" s="201"/>
      <c r="S160" s="201"/>
      <c r="T160" s="202"/>
      <c r="AT160" s="197" t="s">
        <v>240</v>
      </c>
      <c r="AU160" s="197" t="s">
        <v>86</v>
      </c>
      <c r="AV160" s="15" t="s">
        <v>32</v>
      </c>
      <c r="AW160" s="15" t="s">
        <v>31</v>
      </c>
      <c r="AX160" s="15" t="s">
        <v>77</v>
      </c>
      <c r="AY160" s="197" t="s">
        <v>232</v>
      </c>
    </row>
    <row r="161" spans="2:51" s="13" customFormat="1" ht="12">
      <c r="B161" s="179"/>
      <c r="D161" s="180" t="s">
        <v>240</v>
      </c>
      <c r="E161" s="181" t="s">
        <v>1</v>
      </c>
      <c r="F161" s="182" t="s">
        <v>1399</v>
      </c>
      <c r="H161" s="183">
        <v>3.346</v>
      </c>
      <c r="I161" s="184"/>
      <c r="L161" s="179"/>
      <c r="M161" s="185"/>
      <c r="N161" s="186"/>
      <c r="O161" s="186"/>
      <c r="P161" s="186"/>
      <c r="Q161" s="186"/>
      <c r="R161" s="186"/>
      <c r="S161" s="186"/>
      <c r="T161" s="187"/>
      <c r="AT161" s="181" t="s">
        <v>240</v>
      </c>
      <c r="AU161" s="181" t="s">
        <v>86</v>
      </c>
      <c r="AV161" s="13" t="s">
        <v>86</v>
      </c>
      <c r="AW161" s="13" t="s">
        <v>31</v>
      </c>
      <c r="AX161" s="13" t="s">
        <v>77</v>
      </c>
      <c r="AY161" s="181" t="s">
        <v>232</v>
      </c>
    </row>
    <row r="162" spans="2:51" s="14" customFormat="1" ht="12">
      <c r="B162" s="188"/>
      <c r="D162" s="180" t="s">
        <v>240</v>
      </c>
      <c r="E162" s="189" t="s">
        <v>1</v>
      </c>
      <c r="F162" s="190" t="s">
        <v>242</v>
      </c>
      <c r="H162" s="191">
        <v>3.346</v>
      </c>
      <c r="I162" s="192"/>
      <c r="L162" s="188"/>
      <c r="M162" s="193"/>
      <c r="N162" s="194"/>
      <c r="O162" s="194"/>
      <c r="P162" s="194"/>
      <c r="Q162" s="194"/>
      <c r="R162" s="194"/>
      <c r="S162" s="194"/>
      <c r="T162" s="195"/>
      <c r="AT162" s="189" t="s">
        <v>240</v>
      </c>
      <c r="AU162" s="189" t="s">
        <v>86</v>
      </c>
      <c r="AV162" s="14" t="s">
        <v>133</v>
      </c>
      <c r="AW162" s="14" t="s">
        <v>31</v>
      </c>
      <c r="AX162" s="14" t="s">
        <v>32</v>
      </c>
      <c r="AY162" s="189" t="s">
        <v>232</v>
      </c>
    </row>
    <row r="163" spans="1:65" s="2" customFormat="1" ht="21.75" customHeight="1">
      <c r="A163" s="33"/>
      <c r="B163" s="132"/>
      <c r="C163" s="166" t="s">
        <v>282</v>
      </c>
      <c r="D163" s="166" t="s">
        <v>234</v>
      </c>
      <c r="E163" s="167" t="s">
        <v>682</v>
      </c>
      <c r="F163" s="168" t="s">
        <v>683</v>
      </c>
      <c r="G163" s="169" t="s">
        <v>455</v>
      </c>
      <c r="H163" s="170">
        <v>0.837</v>
      </c>
      <c r="I163" s="171"/>
      <c r="J163" s="172">
        <f>ROUND(I163*H163,2)</f>
        <v>0</v>
      </c>
      <c r="K163" s="168" t="s">
        <v>238</v>
      </c>
      <c r="L163" s="34"/>
      <c r="M163" s="173" t="s">
        <v>1</v>
      </c>
      <c r="N163" s="174" t="s">
        <v>42</v>
      </c>
      <c r="O163" s="59"/>
      <c r="P163" s="175">
        <f>O163*H163</f>
        <v>0</v>
      </c>
      <c r="Q163" s="175">
        <v>0</v>
      </c>
      <c r="R163" s="175">
        <f>Q163*H163</f>
        <v>0</v>
      </c>
      <c r="S163" s="175">
        <v>0</v>
      </c>
      <c r="T163" s="176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7" t="s">
        <v>133</v>
      </c>
      <c r="AT163" s="177" t="s">
        <v>234</v>
      </c>
      <c r="AU163" s="177" t="s">
        <v>86</v>
      </c>
      <c r="AY163" s="18" t="s">
        <v>232</v>
      </c>
      <c r="BE163" s="178">
        <f>IF(N163="základní",J163,0)</f>
        <v>0</v>
      </c>
      <c r="BF163" s="178">
        <f>IF(N163="snížená",J163,0)</f>
        <v>0</v>
      </c>
      <c r="BG163" s="178">
        <f>IF(N163="zákl. přenesená",J163,0)</f>
        <v>0</v>
      </c>
      <c r="BH163" s="178">
        <f>IF(N163="sníž. přenesená",J163,0)</f>
        <v>0</v>
      </c>
      <c r="BI163" s="178">
        <f>IF(N163="nulová",J163,0)</f>
        <v>0</v>
      </c>
      <c r="BJ163" s="18" t="s">
        <v>32</v>
      </c>
      <c r="BK163" s="178">
        <f>ROUND(I163*H163,2)</f>
        <v>0</v>
      </c>
      <c r="BL163" s="18" t="s">
        <v>133</v>
      </c>
      <c r="BM163" s="177" t="s">
        <v>684</v>
      </c>
    </row>
    <row r="164" spans="2:51" s="13" customFormat="1" ht="12">
      <c r="B164" s="179"/>
      <c r="D164" s="180" t="s">
        <v>240</v>
      </c>
      <c r="E164" s="181" t="s">
        <v>1</v>
      </c>
      <c r="F164" s="182" t="s">
        <v>1400</v>
      </c>
      <c r="H164" s="183">
        <v>0.837</v>
      </c>
      <c r="I164" s="184"/>
      <c r="L164" s="179"/>
      <c r="M164" s="185"/>
      <c r="N164" s="186"/>
      <c r="O164" s="186"/>
      <c r="P164" s="186"/>
      <c r="Q164" s="186"/>
      <c r="R164" s="186"/>
      <c r="S164" s="186"/>
      <c r="T164" s="187"/>
      <c r="AT164" s="181" t="s">
        <v>240</v>
      </c>
      <c r="AU164" s="181" t="s">
        <v>86</v>
      </c>
      <c r="AV164" s="13" t="s">
        <v>86</v>
      </c>
      <c r="AW164" s="13" t="s">
        <v>31</v>
      </c>
      <c r="AX164" s="13" t="s">
        <v>32</v>
      </c>
      <c r="AY164" s="181" t="s">
        <v>232</v>
      </c>
    </row>
    <row r="165" spans="1:65" s="2" customFormat="1" ht="16.5" customHeight="1">
      <c r="A165" s="33"/>
      <c r="B165" s="132"/>
      <c r="C165" s="166" t="s">
        <v>185</v>
      </c>
      <c r="D165" s="166" t="s">
        <v>234</v>
      </c>
      <c r="E165" s="167" t="s">
        <v>688</v>
      </c>
      <c r="F165" s="168" t="s">
        <v>689</v>
      </c>
      <c r="G165" s="169" t="s">
        <v>455</v>
      </c>
      <c r="H165" s="170">
        <v>4.183</v>
      </c>
      <c r="I165" s="171"/>
      <c r="J165" s="172">
        <f>ROUND(I165*H165,2)</f>
        <v>0</v>
      </c>
      <c r="K165" s="168" t="s">
        <v>238</v>
      </c>
      <c r="L165" s="34"/>
      <c r="M165" s="173" t="s">
        <v>1</v>
      </c>
      <c r="N165" s="174" t="s">
        <v>42</v>
      </c>
      <c r="O165" s="59"/>
      <c r="P165" s="175">
        <f>O165*H165</f>
        <v>0</v>
      </c>
      <c r="Q165" s="175">
        <v>0</v>
      </c>
      <c r="R165" s="175">
        <f>Q165*H165</f>
        <v>0</v>
      </c>
      <c r="S165" s="175">
        <v>0</v>
      </c>
      <c r="T165" s="176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7" t="s">
        <v>133</v>
      </c>
      <c r="AT165" s="177" t="s">
        <v>234</v>
      </c>
      <c r="AU165" s="177" t="s">
        <v>86</v>
      </c>
      <c r="AY165" s="18" t="s">
        <v>232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18" t="s">
        <v>32</v>
      </c>
      <c r="BK165" s="178">
        <f>ROUND(I165*H165,2)</f>
        <v>0</v>
      </c>
      <c r="BL165" s="18" t="s">
        <v>133</v>
      </c>
      <c r="BM165" s="177" t="s">
        <v>1401</v>
      </c>
    </row>
    <row r="166" spans="2:51" s="13" customFormat="1" ht="12">
      <c r="B166" s="179"/>
      <c r="D166" s="180" t="s">
        <v>240</v>
      </c>
      <c r="E166" s="181" t="s">
        <v>1</v>
      </c>
      <c r="F166" s="182" t="s">
        <v>1383</v>
      </c>
      <c r="H166" s="183">
        <v>4.183</v>
      </c>
      <c r="I166" s="184"/>
      <c r="L166" s="179"/>
      <c r="M166" s="185"/>
      <c r="N166" s="186"/>
      <c r="O166" s="186"/>
      <c r="P166" s="186"/>
      <c r="Q166" s="186"/>
      <c r="R166" s="186"/>
      <c r="S166" s="186"/>
      <c r="T166" s="187"/>
      <c r="AT166" s="181" t="s">
        <v>240</v>
      </c>
      <c r="AU166" s="181" t="s">
        <v>86</v>
      </c>
      <c r="AV166" s="13" t="s">
        <v>86</v>
      </c>
      <c r="AW166" s="13" t="s">
        <v>31</v>
      </c>
      <c r="AX166" s="13" t="s">
        <v>32</v>
      </c>
      <c r="AY166" s="181" t="s">
        <v>232</v>
      </c>
    </row>
    <row r="167" spans="1:65" s="2" customFormat="1" ht="16.5" customHeight="1">
      <c r="A167" s="33"/>
      <c r="B167" s="132"/>
      <c r="C167" s="166" t="s">
        <v>195</v>
      </c>
      <c r="D167" s="166" t="s">
        <v>234</v>
      </c>
      <c r="E167" s="167" t="s">
        <v>692</v>
      </c>
      <c r="F167" s="168" t="s">
        <v>693</v>
      </c>
      <c r="G167" s="169" t="s">
        <v>455</v>
      </c>
      <c r="H167" s="170">
        <v>2.51</v>
      </c>
      <c r="I167" s="171"/>
      <c r="J167" s="172">
        <f>ROUND(I167*H167,2)</f>
        <v>0</v>
      </c>
      <c r="K167" s="168" t="s">
        <v>1</v>
      </c>
      <c r="L167" s="34"/>
      <c r="M167" s="173" t="s">
        <v>1</v>
      </c>
      <c r="N167" s="174" t="s">
        <v>42</v>
      </c>
      <c r="O167" s="59"/>
      <c r="P167" s="175">
        <f>O167*H167</f>
        <v>0</v>
      </c>
      <c r="Q167" s="175">
        <v>0</v>
      </c>
      <c r="R167" s="175">
        <f>Q167*H167</f>
        <v>0</v>
      </c>
      <c r="S167" s="175">
        <v>0</v>
      </c>
      <c r="T167" s="176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7" t="s">
        <v>133</v>
      </c>
      <c r="AT167" s="177" t="s">
        <v>234</v>
      </c>
      <c r="AU167" s="177" t="s">
        <v>86</v>
      </c>
      <c r="AY167" s="18" t="s">
        <v>232</v>
      </c>
      <c r="BE167" s="178">
        <f>IF(N167="základní",J167,0)</f>
        <v>0</v>
      </c>
      <c r="BF167" s="178">
        <f>IF(N167="snížená",J167,0)</f>
        <v>0</v>
      </c>
      <c r="BG167" s="178">
        <f>IF(N167="zákl. přenesená",J167,0)</f>
        <v>0</v>
      </c>
      <c r="BH167" s="178">
        <f>IF(N167="sníž. přenesená",J167,0)</f>
        <v>0</v>
      </c>
      <c r="BI167" s="178">
        <f>IF(N167="nulová",J167,0)</f>
        <v>0</v>
      </c>
      <c r="BJ167" s="18" t="s">
        <v>32</v>
      </c>
      <c r="BK167" s="178">
        <f>ROUND(I167*H167,2)</f>
        <v>0</v>
      </c>
      <c r="BL167" s="18" t="s">
        <v>133</v>
      </c>
      <c r="BM167" s="177" t="s">
        <v>1402</v>
      </c>
    </row>
    <row r="168" spans="2:51" s="13" customFormat="1" ht="12">
      <c r="B168" s="179"/>
      <c r="D168" s="180" t="s">
        <v>240</v>
      </c>
      <c r="E168" s="181" t="s">
        <v>1</v>
      </c>
      <c r="F168" s="182" t="s">
        <v>1403</v>
      </c>
      <c r="H168" s="183">
        <v>2.51</v>
      </c>
      <c r="I168" s="184"/>
      <c r="L168" s="179"/>
      <c r="M168" s="185"/>
      <c r="N168" s="186"/>
      <c r="O168" s="186"/>
      <c r="P168" s="186"/>
      <c r="Q168" s="186"/>
      <c r="R168" s="186"/>
      <c r="S168" s="186"/>
      <c r="T168" s="187"/>
      <c r="AT168" s="181" t="s">
        <v>240</v>
      </c>
      <c r="AU168" s="181" t="s">
        <v>86</v>
      </c>
      <c r="AV168" s="13" t="s">
        <v>86</v>
      </c>
      <c r="AW168" s="13" t="s">
        <v>31</v>
      </c>
      <c r="AX168" s="13" t="s">
        <v>32</v>
      </c>
      <c r="AY168" s="181" t="s">
        <v>232</v>
      </c>
    </row>
    <row r="169" spans="1:65" s="2" customFormat="1" ht="16.5" customHeight="1">
      <c r="A169" s="33"/>
      <c r="B169" s="132"/>
      <c r="C169" s="166" t="s">
        <v>8</v>
      </c>
      <c r="D169" s="166" t="s">
        <v>234</v>
      </c>
      <c r="E169" s="167" t="s">
        <v>698</v>
      </c>
      <c r="F169" s="168" t="s">
        <v>699</v>
      </c>
      <c r="G169" s="169" t="s">
        <v>455</v>
      </c>
      <c r="H169" s="170">
        <v>1.673</v>
      </c>
      <c r="I169" s="171"/>
      <c r="J169" s="172">
        <f>ROUND(I169*H169,2)</f>
        <v>0</v>
      </c>
      <c r="K169" s="168" t="s">
        <v>1</v>
      </c>
      <c r="L169" s="34"/>
      <c r="M169" s="173" t="s">
        <v>1</v>
      </c>
      <c r="N169" s="174" t="s">
        <v>42</v>
      </c>
      <c r="O169" s="59"/>
      <c r="P169" s="175">
        <f>O169*H169</f>
        <v>0</v>
      </c>
      <c r="Q169" s="175">
        <v>0</v>
      </c>
      <c r="R169" s="175">
        <f>Q169*H169</f>
        <v>0</v>
      </c>
      <c r="S169" s="175">
        <v>0</v>
      </c>
      <c r="T169" s="176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7" t="s">
        <v>133</v>
      </c>
      <c r="AT169" s="177" t="s">
        <v>234</v>
      </c>
      <c r="AU169" s="177" t="s">
        <v>86</v>
      </c>
      <c r="AY169" s="18" t="s">
        <v>232</v>
      </c>
      <c r="BE169" s="178">
        <f>IF(N169="základní",J169,0)</f>
        <v>0</v>
      </c>
      <c r="BF169" s="178">
        <f>IF(N169="snížená",J169,0)</f>
        <v>0</v>
      </c>
      <c r="BG169" s="178">
        <f>IF(N169="zákl. přenesená",J169,0)</f>
        <v>0</v>
      </c>
      <c r="BH169" s="178">
        <f>IF(N169="sníž. přenesená",J169,0)</f>
        <v>0</v>
      </c>
      <c r="BI169" s="178">
        <f>IF(N169="nulová",J169,0)</f>
        <v>0</v>
      </c>
      <c r="BJ169" s="18" t="s">
        <v>32</v>
      </c>
      <c r="BK169" s="178">
        <f>ROUND(I169*H169,2)</f>
        <v>0</v>
      </c>
      <c r="BL169" s="18" t="s">
        <v>133</v>
      </c>
      <c r="BM169" s="177" t="s">
        <v>1404</v>
      </c>
    </row>
    <row r="170" spans="2:51" s="13" customFormat="1" ht="12">
      <c r="B170" s="179"/>
      <c r="D170" s="180" t="s">
        <v>240</v>
      </c>
      <c r="E170" s="181" t="s">
        <v>1</v>
      </c>
      <c r="F170" s="182" t="s">
        <v>1405</v>
      </c>
      <c r="H170" s="183">
        <v>1.673</v>
      </c>
      <c r="I170" s="184"/>
      <c r="L170" s="179"/>
      <c r="M170" s="185"/>
      <c r="N170" s="186"/>
      <c r="O170" s="186"/>
      <c r="P170" s="186"/>
      <c r="Q170" s="186"/>
      <c r="R170" s="186"/>
      <c r="S170" s="186"/>
      <c r="T170" s="187"/>
      <c r="AT170" s="181" t="s">
        <v>240</v>
      </c>
      <c r="AU170" s="181" t="s">
        <v>86</v>
      </c>
      <c r="AV170" s="13" t="s">
        <v>86</v>
      </c>
      <c r="AW170" s="13" t="s">
        <v>31</v>
      </c>
      <c r="AX170" s="13" t="s">
        <v>32</v>
      </c>
      <c r="AY170" s="181" t="s">
        <v>232</v>
      </c>
    </row>
    <row r="171" spans="1:65" s="2" customFormat="1" ht="16.5" customHeight="1">
      <c r="A171" s="33"/>
      <c r="B171" s="132"/>
      <c r="C171" s="166" t="s">
        <v>314</v>
      </c>
      <c r="D171" s="166" t="s">
        <v>234</v>
      </c>
      <c r="E171" s="167" t="s">
        <v>703</v>
      </c>
      <c r="F171" s="168" t="s">
        <v>704</v>
      </c>
      <c r="G171" s="169" t="s">
        <v>455</v>
      </c>
      <c r="H171" s="170">
        <v>2.282</v>
      </c>
      <c r="I171" s="171"/>
      <c r="J171" s="172">
        <f>ROUND(I171*H171,2)</f>
        <v>0</v>
      </c>
      <c r="K171" s="168" t="s">
        <v>238</v>
      </c>
      <c r="L171" s="34"/>
      <c r="M171" s="173" t="s">
        <v>1</v>
      </c>
      <c r="N171" s="174" t="s">
        <v>42</v>
      </c>
      <c r="O171" s="59"/>
      <c r="P171" s="175">
        <f>O171*H171</f>
        <v>0</v>
      </c>
      <c r="Q171" s="175">
        <v>0</v>
      </c>
      <c r="R171" s="175">
        <f>Q171*H171</f>
        <v>0</v>
      </c>
      <c r="S171" s="175">
        <v>0</v>
      </c>
      <c r="T171" s="176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7" t="s">
        <v>133</v>
      </c>
      <c r="AT171" s="177" t="s">
        <v>234</v>
      </c>
      <c r="AU171" s="177" t="s">
        <v>86</v>
      </c>
      <c r="AY171" s="18" t="s">
        <v>232</v>
      </c>
      <c r="BE171" s="178">
        <f>IF(N171="základní",J171,0)</f>
        <v>0</v>
      </c>
      <c r="BF171" s="178">
        <f>IF(N171="snížená",J171,0)</f>
        <v>0</v>
      </c>
      <c r="BG171" s="178">
        <f>IF(N171="zákl. přenesená",J171,0)</f>
        <v>0</v>
      </c>
      <c r="BH171" s="178">
        <f>IF(N171="sníž. přenesená",J171,0)</f>
        <v>0</v>
      </c>
      <c r="BI171" s="178">
        <f>IF(N171="nulová",J171,0)</f>
        <v>0</v>
      </c>
      <c r="BJ171" s="18" t="s">
        <v>32</v>
      </c>
      <c r="BK171" s="178">
        <f>ROUND(I171*H171,2)</f>
        <v>0</v>
      </c>
      <c r="BL171" s="18" t="s">
        <v>133</v>
      </c>
      <c r="BM171" s="177" t="s">
        <v>705</v>
      </c>
    </row>
    <row r="172" spans="2:51" s="13" customFormat="1" ht="12">
      <c r="B172" s="179"/>
      <c r="D172" s="180" t="s">
        <v>240</v>
      </c>
      <c r="E172" s="181" t="s">
        <v>1</v>
      </c>
      <c r="F172" s="182" t="s">
        <v>1406</v>
      </c>
      <c r="H172" s="183">
        <v>4.183</v>
      </c>
      <c r="I172" s="184"/>
      <c r="L172" s="179"/>
      <c r="M172" s="185"/>
      <c r="N172" s="186"/>
      <c r="O172" s="186"/>
      <c r="P172" s="186"/>
      <c r="Q172" s="186"/>
      <c r="R172" s="186"/>
      <c r="S172" s="186"/>
      <c r="T172" s="187"/>
      <c r="AT172" s="181" t="s">
        <v>240</v>
      </c>
      <c r="AU172" s="181" t="s">
        <v>86</v>
      </c>
      <c r="AV172" s="13" t="s">
        <v>86</v>
      </c>
      <c r="AW172" s="13" t="s">
        <v>31</v>
      </c>
      <c r="AX172" s="13" t="s">
        <v>77</v>
      </c>
      <c r="AY172" s="181" t="s">
        <v>232</v>
      </c>
    </row>
    <row r="173" spans="2:51" s="15" customFormat="1" ht="12">
      <c r="B173" s="196"/>
      <c r="D173" s="180" t="s">
        <v>240</v>
      </c>
      <c r="E173" s="197" t="s">
        <v>1</v>
      </c>
      <c r="F173" s="198" t="s">
        <v>707</v>
      </c>
      <c r="H173" s="197" t="s">
        <v>1</v>
      </c>
      <c r="I173" s="199"/>
      <c r="L173" s="196"/>
      <c r="M173" s="200"/>
      <c r="N173" s="201"/>
      <c r="O173" s="201"/>
      <c r="P173" s="201"/>
      <c r="Q173" s="201"/>
      <c r="R173" s="201"/>
      <c r="S173" s="201"/>
      <c r="T173" s="202"/>
      <c r="AT173" s="197" t="s">
        <v>240</v>
      </c>
      <c r="AU173" s="197" t="s">
        <v>86</v>
      </c>
      <c r="AV173" s="15" t="s">
        <v>32</v>
      </c>
      <c r="AW173" s="15" t="s">
        <v>31</v>
      </c>
      <c r="AX173" s="15" t="s">
        <v>77</v>
      </c>
      <c r="AY173" s="197" t="s">
        <v>232</v>
      </c>
    </row>
    <row r="174" spans="2:51" s="13" customFormat="1" ht="12">
      <c r="B174" s="179"/>
      <c r="D174" s="180" t="s">
        <v>240</v>
      </c>
      <c r="E174" s="181" t="s">
        <v>1</v>
      </c>
      <c r="F174" s="182" t="s">
        <v>1407</v>
      </c>
      <c r="H174" s="183">
        <v>-1.901</v>
      </c>
      <c r="I174" s="184"/>
      <c r="L174" s="179"/>
      <c r="M174" s="185"/>
      <c r="N174" s="186"/>
      <c r="O174" s="186"/>
      <c r="P174" s="186"/>
      <c r="Q174" s="186"/>
      <c r="R174" s="186"/>
      <c r="S174" s="186"/>
      <c r="T174" s="187"/>
      <c r="AT174" s="181" t="s">
        <v>240</v>
      </c>
      <c r="AU174" s="181" t="s">
        <v>86</v>
      </c>
      <c r="AV174" s="13" t="s">
        <v>86</v>
      </c>
      <c r="AW174" s="13" t="s">
        <v>31</v>
      </c>
      <c r="AX174" s="13" t="s">
        <v>77</v>
      </c>
      <c r="AY174" s="181" t="s">
        <v>232</v>
      </c>
    </row>
    <row r="175" spans="2:51" s="14" customFormat="1" ht="12">
      <c r="B175" s="188"/>
      <c r="D175" s="180" t="s">
        <v>240</v>
      </c>
      <c r="E175" s="189" t="s">
        <v>721</v>
      </c>
      <c r="F175" s="190" t="s">
        <v>242</v>
      </c>
      <c r="H175" s="191">
        <v>2.282</v>
      </c>
      <c r="I175" s="192"/>
      <c r="L175" s="188"/>
      <c r="M175" s="193"/>
      <c r="N175" s="194"/>
      <c r="O175" s="194"/>
      <c r="P175" s="194"/>
      <c r="Q175" s="194"/>
      <c r="R175" s="194"/>
      <c r="S175" s="194"/>
      <c r="T175" s="195"/>
      <c r="AT175" s="189" t="s">
        <v>240</v>
      </c>
      <c r="AU175" s="189" t="s">
        <v>86</v>
      </c>
      <c r="AV175" s="14" t="s">
        <v>133</v>
      </c>
      <c r="AW175" s="14" t="s">
        <v>31</v>
      </c>
      <c r="AX175" s="14" t="s">
        <v>32</v>
      </c>
      <c r="AY175" s="189" t="s">
        <v>232</v>
      </c>
    </row>
    <row r="176" spans="1:65" s="2" customFormat="1" ht="16.5" customHeight="1">
      <c r="A176" s="33"/>
      <c r="B176" s="132"/>
      <c r="C176" s="211" t="s">
        <v>320</v>
      </c>
      <c r="D176" s="211" t="s">
        <v>585</v>
      </c>
      <c r="E176" s="212" t="s">
        <v>723</v>
      </c>
      <c r="F176" s="213" t="s">
        <v>724</v>
      </c>
      <c r="G176" s="214" t="s">
        <v>323</v>
      </c>
      <c r="H176" s="215">
        <v>4.744</v>
      </c>
      <c r="I176" s="216"/>
      <c r="J176" s="217">
        <f>ROUND(I176*H176,2)</f>
        <v>0</v>
      </c>
      <c r="K176" s="213" t="s">
        <v>265</v>
      </c>
      <c r="L176" s="218"/>
      <c r="M176" s="219" t="s">
        <v>1</v>
      </c>
      <c r="N176" s="220" t="s">
        <v>42</v>
      </c>
      <c r="O176" s="59"/>
      <c r="P176" s="175">
        <f>O176*H176</f>
        <v>0</v>
      </c>
      <c r="Q176" s="175">
        <v>0</v>
      </c>
      <c r="R176" s="175">
        <f>Q176*H176</f>
        <v>0</v>
      </c>
      <c r="S176" s="175">
        <v>0</v>
      </c>
      <c r="T176" s="176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7" t="s">
        <v>185</v>
      </c>
      <c r="AT176" s="177" t="s">
        <v>585</v>
      </c>
      <c r="AU176" s="177" t="s">
        <v>86</v>
      </c>
      <c r="AY176" s="18" t="s">
        <v>232</v>
      </c>
      <c r="BE176" s="178">
        <f>IF(N176="základní",J176,0)</f>
        <v>0</v>
      </c>
      <c r="BF176" s="178">
        <f>IF(N176="snížená",J176,0)</f>
        <v>0</v>
      </c>
      <c r="BG176" s="178">
        <f>IF(N176="zákl. přenesená",J176,0)</f>
        <v>0</v>
      </c>
      <c r="BH176" s="178">
        <f>IF(N176="sníž. přenesená",J176,0)</f>
        <v>0</v>
      </c>
      <c r="BI176" s="178">
        <f>IF(N176="nulová",J176,0)</f>
        <v>0</v>
      </c>
      <c r="BJ176" s="18" t="s">
        <v>32</v>
      </c>
      <c r="BK176" s="178">
        <f>ROUND(I176*H176,2)</f>
        <v>0</v>
      </c>
      <c r="BL176" s="18" t="s">
        <v>133</v>
      </c>
      <c r="BM176" s="177" t="s">
        <v>725</v>
      </c>
    </row>
    <row r="177" spans="2:51" s="13" customFormat="1" ht="12">
      <c r="B177" s="179"/>
      <c r="D177" s="180" t="s">
        <v>240</v>
      </c>
      <c r="E177" s="181" t="s">
        <v>1</v>
      </c>
      <c r="F177" s="182" t="s">
        <v>1408</v>
      </c>
      <c r="H177" s="183">
        <v>4.744</v>
      </c>
      <c r="I177" s="184"/>
      <c r="L177" s="179"/>
      <c r="M177" s="185"/>
      <c r="N177" s="186"/>
      <c r="O177" s="186"/>
      <c r="P177" s="186"/>
      <c r="Q177" s="186"/>
      <c r="R177" s="186"/>
      <c r="S177" s="186"/>
      <c r="T177" s="187"/>
      <c r="AT177" s="181" t="s">
        <v>240</v>
      </c>
      <c r="AU177" s="181" t="s">
        <v>86</v>
      </c>
      <c r="AV177" s="13" t="s">
        <v>86</v>
      </c>
      <c r="AW177" s="13" t="s">
        <v>31</v>
      </c>
      <c r="AX177" s="13" t="s">
        <v>77</v>
      </c>
      <c r="AY177" s="181" t="s">
        <v>232</v>
      </c>
    </row>
    <row r="178" spans="2:51" s="14" customFormat="1" ht="12">
      <c r="B178" s="188"/>
      <c r="D178" s="180" t="s">
        <v>240</v>
      </c>
      <c r="E178" s="189" t="s">
        <v>1</v>
      </c>
      <c r="F178" s="190" t="s">
        <v>242</v>
      </c>
      <c r="H178" s="191">
        <v>4.744</v>
      </c>
      <c r="I178" s="192"/>
      <c r="L178" s="188"/>
      <c r="M178" s="193"/>
      <c r="N178" s="194"/>
      <c r="O178" s="194"/>
      <c r="P178" s="194"/>
      <c r="Q178" s="194"/>
      <c r="R178" s="194"/>
      <c r="S178" s="194"/>
      <c r="T178" s="195"/>
      <c r="AT178" s="189" t="s">
        <v>240</v>
      </c>
      <c r="AU178" s="189" t="s">
        <v>86</v>
      </c>
      <c r="AV178" s="14" t="s">
        <v>133</v>
      </c>
      <c r="AW178" s="14" t="s">
        <v>31</v>
      </c>
      <c r="AX178" s="14" t="s">
        <v>32</v>
      </c>
      <c r="AY178" s="189" t="s">
        <v>232</v>
      </c>
    </row>
    <row r="179" spans="1:65" s="2" customFormat="1" ht="16.5" customHeight="1">
      <c r="A179" s="33"/>
      <c r="B179" s="132"/>
      <c r="C179" s="166" t="s">
        <v>325</v>
      </c>
      <c r="D179" s="166" t="s">
        <v>234</v>
      </c>
      <c r="E179" s="167" t="s">
        <v>841</v>
      </c>
      <c r="F179" s="168" t="s">
        <v>842</v>
      </c>
      <c r="G179" s="169" t="s">
        <v>455</v>
      </c>
      <c r="H179" s="170">
        <v>4.323</v>
      </c>
      <c r="I179" s="171"/>
      <c r="J179" s="172">
        <f>ROUND(I179*H179,2)</f>
        <v>0</v>
      </c>
      <c r="K179" s="168" t="s">
        <v>238</v>
      </c>
      <c r="L179" s="34"/>
      <c r="M179" s="173" t="s">
        <v>1</v>
      </c>
      <c r="N179" s="174" t="s">
        <v>42</v>
      </c>
      <c r="O179" s="59"/>
      <c r="P179" s="175">
        <f>O179*H179</f>
        <v>0</v>
      </c>
      <c r="Q179" s="175">
        <v>0</v>
      </c>
      <c r="R179" s="175">
        <f>Q179*H179</f>
        <v>0</v>
      </c>
      <c r="S179" s="175">
        <v>0</v>
      </c>
      <c r="T179" s="176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7" t="s">
        <v>133</v>
      </c>
      <c r="AT179" s="177" t="s">
        <v>234</v>
      </c>
      <c r="AU179" s="177" t="s">
        <v>86</v>
      </c>
      <c r="AY179" s="18" t="s">
        <v>232</v>
      </c>
      <c r="BE179" s="178">
        <f>IF(N179="základní",J179,0)</f>
        <v>0</v>
      </c>
      <c r="BF179" s="178">
        <f>IF(N179="snížená",J179,0)</f>
        <v>0</v>
      </c>
      <c r="BG179" s="178">
        <f>IF(N179="zákl. přenesená",J179,0)</f>
        <v>0</v>
      </c>
      <c r="BH179" s="178">
        <f>IF(N179="sníž. přenesená",J179,0)</f>
        <v>0</v>
      </c>
      <c r="BI179" s="178">
        <f>IF(N179="nulová",J179,0)</f>
        <v>0</v>
      </c>
      <c r="BJ179" s="18" t="s">
        <v>32</v>
      </c>
      <c r="BK179" s="178">
        <f>ROUND(I179*H179,2)</f>
        <v>0</v>
      </c>
      <c r="BL179" s="18" t="s">
        <v>133</v>
      </c>
      <c r="BM179" s="177" t="s">
        <v>730</v>
      </c>
    </row>
    <row r="180" spans="2:51" s="13" customFormat="1" ht="12">
      <c r="B180" s="179"/>
      <c r="D180" s="180" t="s">
        <v>240</v>
      </c>
      <c r="E180" s="181" t="s">
        <v>1</v>
      </c>
      <c r="F180" s="182" t="s">
        <v>1409</v>
      </c>
      <c r="H180" s="183">
        <v>2.636</v>
      </c>
      <c r="I180" s="184"/>
      <c r="L180" s="179"/>
      <c r="M180" s="185"/>
      <c r="N180" s="186"/>
      <c r="O180" s="186"/>
      <c r="P180" s="186"/>
      <c r="Q180" s="186"/>
      <c r="R180" s="186"/>
      <c r="S180" s="186"/>
      <c r="T180" s="187"/>
      <c r="AT180" s="181" t="s">
        <v>240</v>
      </c>
      <c r="AU180" s="181" t="s">
        <v>86</v>
      </c>
      <c r="AV180" s="13" t="s">
        <v>86</v>
      </c>
      <c r="AW180" s="13" t="s">
        <v>31</v>
      </c>
      <c r="AX180" s="13" t="s">
        <v>77</v>
      </c>
      <c r="AY180" s="181" t="s">
        <v>232</v>
      </c>
    </row>
    <row r="181" spans="2:51" s="13" customFormat="1" ht="12">
      <c r="B181" s="179"/>
      <c r="D181" s="180" t="s">
        <v>240</v>
      </c>
      <c r="E181" s="181" t="s">
        <v>1</v>
      </c>
      <c r="F181" s="182" t="s">
        <v>1410</v>
      </c>
      <c r="H181" s="183">
        <v>1.687</v>
      </c>
      <c r="I181" s="184"/>
      <c r="L181" s="179"/>
      <c r="M181" s="185"/>
      <c r="N181" s="186"/>
      <c r="O181" s="186"/>
      <c r="P181" s="186"/>
      <c r="Q181" s="186"/>
      <c r="R181" s="186"/>
      <c r="S181" s="186"/>
      <c r="T181" s="187"/>
      <c r="AT181" s="181" t="s">
        <v>240</v>
      </c>
      <c r="AU181" s="181" t="s">
        <v>86</v>
      </c>
      <c r="AV181" s="13" t="s">
        <v>86</v>
      </c>
      <c r="AW181" s="13" t="s">
        <v>31</v>
      </c>
      <c r="AX181" s="13" t="s">
        <v>77</v>
      </c>
      <c r="AY181" s="181" t="s">
        <v>232</v>
      </c>
    </row>
    <row r="182" spans="2:51" s="14" customFormat="1" ht="12">
      <c r="B182" s="188"/>
      <c r="D182" s="180" t="s">
        <v>240</v>
      </c>
      <c r="E182" s="189" t="s">
        <v>1</v>
      </c>
      <c r="F182" s="190" t="s">
        <v>242</v>
      </c>
      <c r="H182" s="191">
        <v>4.323</v>
      </c>
      <c r="I182" s="192"/>
      <c r="L182" s="188"/>
      <c r="M182" s="193"/>
      <c r="N182" s="194"/>
      <c r="O182" s="194"/>
      <c r="P182" s="194"/>
      <c r="Q182" s="194"/>
      <c r="R182" s="194"/>
      <c r="S182" s="194"/>
      <c r="T182" s="195"/>
      <c r="AT182" s="189" t="s">
        <v>240</v>
      </c>
      <c r="AU182" s="189" t="s">
        <v>86</v>
      </c>
      <c r="AV182" s="14" t="s">
        <v>133</v>
      </c>
      <c r="AW182" s="14" t="s">
        <v>31</v>
      </c>
      <c r="AX182" s="14" t="s">
        <v>32</v>
      </c>
      <c r="AY182" s="189" t="s">
        <v>232</v>
      </c>
    </row>
    <row r="183" spans="1:65" s="2" customFormat="1" ht="21.75" customHeight="1">
      <c r="A183" s="33"/>
      <c r="B183" s="132"/>
      <c r="C183" s="166" t="s">
        <v>330</v>
      </c>
      <c r="D183" s="166" t="s">
        <v>234</v>
      </c>
      <c r="E183" s="167" t="s">
        <v>734</v>
      </c>
      <c r="F183" s="168" t="s">
        <v>735</v>
      </c>
      <c r="G183" s="169" t="s">
        <v>455</v>
      </c>
      <c r="H183" s="170">
        <v>4.323</v>
      </c>
      <c r="I183" s="171"/>
      <c r="J183" s="172">
        <f>ROUND(I183*H183,2)</f>
        <v>0</v>
      </c>
      <c r="K183" s="168" t="s">
        <v>238</v>
      </c>
      <c r="L183" s="34"/>
      <c r="M183" s="173" t="s">
        <v>1</v>
      </c>
      <c r="N183" s="174" t="s">
        <v>42</v>
      </c>
      <c r="O183" s="59"/>
      <c r="P183" s="175">
        <f>O183*H183</f>
        <v>0</v>
      </c>
      <c r="Q183" s="175">
        <v>0</v>
      </c>
      <c r="R183" s="175">
        <f>Q183*H183</f>
        <v>0</v>
      </c>
      <c r="S183" s="175">
        <v>0</v>
      </c>
      <c r="T183" s="176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7" t="s">
        <v>133</v>
      </c>
      <c r="AT183" s="177" t="s">
        <v>234</v>
      </c>
      <c r="AU183" s="177" t="s">
        <v>86</v>
      </c>
      <c r="AY183" s="18" t="s">
        <v>232</v>
      </c>
      <c r="BE183" s="178">
        <f>IF(N183="základní",J183,0)</f>
        <v>0</v>
      </c>
      <c r="BF183" s="178">
        <f>IF(N183="snížená",J183,0)</f>
        <v>0</v>
      </c>
      <c r="BG183" s="178">
        <f>IF(N183="zákl. přenesená",J183,0)</f>
        <v>0</v>
      </c>
      <c r="BH183" s="178">
        <f>IF(N183="sníž. přenesená",J183,0)</f>
        <v>0</v>
      </c>
      <c r="BI183" s="178">
        <f>IF(N183="nulová",J183,0)</f>
        <v>0</v>
      </c>
      <c r="BJ183" s="18" t="s">
        <v>32</v>
      </c>
      <c r="BK183" s="178">
        <f>ROUND(I183*H183,2)</f>
        <v>0</v>
      </c>
      <c r="BL183" s="18" t="s">
        <v>133</v>
      </c>
      <c r="BM183" s="177" t="s">
        <v>736</v>
      </c>
    </row>
    <row r="184" spans="1:65" s="2" customFormat="1" ht="16.5" customHeight="1">
      <c r="A184" s="33"/>
      <c r="B184" s="132"/>
      <c r="C184" s="166" t="s">
        <v>334</v>
      </c>
      <c r="D184" s="166" t="s">
        <v>234</v>
      </c>
      <c r="E184" s="167" t="s">
        <v>737</v>
      </c>
      <c r="F184" s="168" t="s">
        <v>738</v>
      </c>
      <c r="G184" s="169" t="s">
        <v>455</v>
      </c>
      <c r="H184" s="170">
        <v>1.461</v>
      </c>
      <c r="I184" s="171"/>
      <c r="J184" s="172">
        <f>ROUND(I184*H184,2)</f>
        <v>0</v>
      </c>
      <c r="K184" s="168" t="s">
        <v>238</v>
      </c>
      <c r="L184" s="34"/>
      <c r="M184" s="173" t="s">
        <v>1</v>
      </c>
      <c r="N184" s="174" t="s">
        <v>42</v>
      </c>
      <c r="O184" s="59"/>
      <c r="P184" s="175">
        <f>O184*H184</f>
        <v>0</v>
      </c>
      <c r="Q184" s="175">
        <v>0</v>
      </c>
      <c r="R184" s="175">
        <f>Q184*H184</f>
        <v>0</v>
      </c>
      <c r="S184" s="175">
        <v>0</v>
      </c>
      <c r="T184" s="176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7" t="s">
        <v>133</v>
      </c>
      <c r="AT184" s="177" t="s">
        <v>234</v>
      </c>
      <c r="AU184" s="177" t="s">
        <v>86</v>
      </c>
      <c r="AY184" s="18" t="s">
        <v>232</v>
      </c>
      <c r="BE184" s="178">
        <f>IF(N184="základní",J184,0)</f>
        <v>0</v>
      </c>
      <c r="BF184" s="178">
        <f>IF(N184="snížená",J184,0)</f>
        <v>0</v>
      </c>
      <c r="BG184" s="178">
        <f>IF(N184="zákl. přenesená",J184,0)</f>
        <v>0</v>
      </c>
      <c r="BH184" s="178">
        <f>IF(N184="sníž. přenesená",J184,0)</f>
        <v>0</v>
      </c>
      <c r="BI184" s="178">
        <f>IF(N184="nulová",J184,0)</f>
        <v>0</v>
      </c>
      <c r="BJ184" s="18" t="s">
        <v>32</v>
      </c>
      <c r="BK184" s="178">
        <f>ROUND(I184*H184,2)</f>
        <v>0</v>
      </c>
      <c r="BL184" s="18" t="s">
        <v>133</v>
      </c>
      <c r="BM184" s="177" t="s">
        <v>739</v>
      </c>
    </row>
    <row r="185" spans="2:51" s="13" customFormat="1" ht="12">
      <c r="B185" s="179"/>
      <c r="D185" s="180" t="s">
        <v>240</v>
      </c>
      <c r="E185" s="181" t="s">
        <v>1</v>
      </c>
      <c r="F185" s="182" t="s">
        <v>1411</v>
      </c>
      <c r="H185" s="183">
        <v>1.461</v>
      </c>
      <c r="I185" s="184"/>
      <c r="L185" s="179"/>
      <c r="M185" s="185"/>
      <c r="N185" s="186"/>
      <c r="O185" s="186"/>
      <c r="P185" s="186"/>
      <c r="Q185" s="186"/>
      <c r="R185" s="186"/>
      <c r="S185" s="186"/>
      <c r="T185" s="187"/>
      <c r="AT185" s="181" t="s">
        <v>240</v>
      </c>
      <c r="AU185" s="181" t="s">
        <v>86</v>
      </c>
      <c r="AV185" s="13" t="s">
        <v>86</v>
      </c>
      <c r="AW185" s="13" t="s">
        <v>31</v>
      </c>
      <c r="AX185" s="13" t="s">
        <v>77</v>
      </c>
      <c r="AY185" s="181" t="s">
        <v>232</v>
      </c>
    </row>
    <row r="186" spans="2:51" s="14" customFormat="1" ht="12">
      <c r="B186" s="188"/>
      <c r="D186" s="180" t="s">
        <v>240</v>
      </c>
      <c r="E186" s="189" t="s">
        <v>1412</v>
      </c>
      <c r="F186" s="190" t="s">
        <v>242</v>
      </c>
      <c r="H186" s="191">
        <v>1.461</v>
      </c>
      <c r="I186" s="192"/>
      <c r="L186" s="188"/>
      <c r="M186" s="193"/>
      <c r="N186" s="194"/>
      <c r="O186" s="194"/>
      <c r="P186" s="194"/>
      <c r="Q186" s="194"/>
      <c r="R186" s="194"/>
      <c r="S186" s="194"/>
      <c r="T186" s="195"/>
      <c r="AT186" s="189" t="s">
        <v>240</v>
      </c>
      <c r="AU186" s="189" t="s">
        <v>86</v>
      </c>
      <c r="AV186" s="14" t="s">
        <v>133</v>
      </c>
      <c r="AW186" s="14" t="s">
        <v>31</v>
      </c>
      <c r="AX186" s="14" t="s">
        <v>32</v>
      </c>
      <c r="AY186" s="189" t="s">
        <v>232</v>
      </c>
    </row>
    <row r="187" spans="1:65" s="2" customFormat="1" ht="16.5" customHeight="1">
      <c r="A187" s="33"/>
      <c r="B187" s="132"/>
      <c r="C187" s="211" t="s">
        <v>344</v>
      </c>
      <c r="D187" s="211" t="s">
        <v>585</v>
      </c>
      <c r="E187" s="212" t="s">
        <v>755</v>
      </c>
      <c r="F187" s="213" t="s">
        <v>756</v>
      </c>
      <c r="G187" s="214" t="s">
        <v>323</v>
      </c>
      <c r="H187" s="215">
        <v>3.037</v>
      </c>
      <c r="I187" s="216"/>
      <c r="J187" s="217">
        <f>ROUND(I187*H187,2)</f>
        <v>0</v>
      </c>
      <c r="K187" s="213" t="s">
        <v>238</v>
      </c>
      <c r="L187" s="218"/>
      <c r="M187" s="219" t="s">
        <v>1</v>
      </c>
      <c r="N187" s="220" t="s">
        <v>42</v>
      </c>
      <c r="O187" s="59"/>
      <c r="P187" s="175">
        <f>O187*H187</f>
        <v>0</v>
      </c>
      <c r="Q187" s="175">
        <v>0</v>
      </c>
      <c r="R187" s="175">
        <f>Q187*H187</f>
        <v>0</v>
      </c>
      <c r="S187" s="175">
        <v>0</v>
      </c>
      <c r="T187" s="176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7" t="s">
        <v>185</v>
      </c>
      <c r="AT187" s="177" t="s">
        <v>585</v>
      </c>
      <c r="AU187" s="177" t="s">
        <v>86</v>
      </c>
      <c r="AY187" s="18" t="s">
        <v>232</v>
      </c>
      <c r="BE187" s="178">
        <f>IF(N187="základní",J187,0)</f>
        <v>0</v>
      </c>
      <c r="BF187" s="178">
        <f>IF(N187="snížená",J187,0)</f>
        <v>0</v>
      </c>
      <c r="BG187" s="178">
        <f>IF(N187="zákl. přenesená",J187,0)</f>
        <v>0</v>
      </c>
      <c r="BH187" s="178">
        <f>IF(N187="sníž. přenesená",J187,0)</f>
        <v>0</v>
      </c>
      <c r="BI187" s="178">
        <f>IF(N187="nulová",J187,0)</f>
        <v>0</v>
      </c>
      <c r="BJ187" s="18" t="s">
        <v>32</v>
      </c>
      <c r="BK187" s="178">
        <f>ROUND(I187*H187,2)</f>
        <v>0</v>
      </c>
      <c r="BL187" s="18" t="s">
        <v>133</v>
      </c>
      <c r="BM187" s="177" t="s">
        <v>757</v>
      </c>
    </row>
    <row r="188" spans="2:51" s="13" customFormat="1" ht="12">
      <c r="B188" s="179"/>
      <c r="D188" s="180" t="s">
        <v>240</v>
      </c>
      <c r="E188" s="181" t="s">
        <v>1</v>
      </c>
      <c r="F188" s="182" t="s">
        <v>1413</v>
      </c>
      <c r="H188" s="183">
        <v>3.037</v>
      </c>
      <c r="I188" s="184"/>
      <c r="L188" s="179"/>
      <c r="M188" s="185"/>
      <c r="N188" s="186"/>
      <c r="O188" s="186"/>
      <c r="P188" s="186"/>
      <c r="Q188" s="186"/>
      <c r="R188" s="186"/>
      <c r="S188" s="186"/>
      <c r="T188" s="187"/>
      <c r="AT188" s="181" t="s">
        <v>240</v>
      </c>
      <c r="AU188" s="181" t="s">
        <v>86</v>
      </c>
      <c r="AV188" s="13" t="s">
        <v>86</v>
      </c>
      <c r="AW188" s="13" t="s">
        <v>31</v>
      </c>
      <c r="AX188" s="13" t="s">
        <v>77</v>
      </c>
      <c r="AY188" s="181" t="s">
        <v>232</v>
      </c>
    </row>
    <row r="189" spans="2:51" s="14" customFormat="1" ht="12">
      <c r="B189" s="188"/>
      <c r="D189" s="180" t="s">
        <v>240</v>
      </c>
      <c r="E189" s="189" t="s">
        <v>1</v>
      </c>
      <c r="F189" s="190" t="s">
        <v>242</v>
      </c>
      <c r="H189" s="191">
        <v>3.037</v>
      </c>
      <c r="I189" s="192"/>
      <c r="L189" s="188"/>
      <c r="M189" s="193"/>
      <c r="N189" s="194"/>
      <c r="O189" s="194"/>
      <c r="P189" s="194"/>
      <c r="Q189" s="194"/>
      <c r="R189" s="194"/>
      <c r="S189" s="194"/>
      <c r="T189" s="195"/>
      <c r="AT189" s="189" t="s">
        <v>240</v>
      </c>
      <c r="AU189" s="189" t="s">
        <v>86</v>
      </c>
      <c r="AV189" s="14" t="s">
        <v>133</v>
      </c>
      <c r="AW189" s="14" t="s">
        <v>31</v>
      </c>
      <c r="AX189" s="14" t="s">
        <v>32</v>
      </c>
      <c r="AY189" s="189" t="s">
        <v>232</v>
      </c>
    </row>
    <row r="190" spans="2:63" s="12" customFormat="1" ht="22.9" customHeight="1">
      <c r="B190" s="153"/>
      <c r="D190" s="154" t="s">
        <v>76</v>
      </c>
      <c r="E190" s="164" t="s">
        <v>133</v>
      </c>
      <c r="F190" s="164" t="s">
        <v>828</v>
      </c>
      <c r="I190" s="156"/>
      <c r="J190" s="165">
        <f>BK190</f>
        <v>0</v>
      </c>
      <c r="L190" s="153"/>
      <c r="M190" s="158"/>
      <c r="N190" s="159"/>
      <c r="O190" s="159"/>
      <c r="P190" s="160">
        <f>SUM(P191:P196)</f>
        <v>0</v>
      </c>
      <c r="Q190" s="159"/>
      <c r="R190" s="160">
        <f>SUM(R191:R196)</f>
        <v>0</v>
      </c>
      <c r="S190" s="159"/>
      <c r="T190" s="161">
        <f>SUM(T191:T196)</f>
        <v>0</v>
      </c>
      <c r="AR190" s="154" t="s">
        <v>32</v>
      </c>
      <c r="AT190" s="162" t="s">
        <v>76</v>
      </c>
      <c r="AU190" s="162" t="s">
        <v>32</v>
      </c>
      <c r="AY190" s="154" t="s">
        <v>232</v>
      </c>
      <c r="BK190" s="163">
        <f>SUM(BK191:BK196)</f>
        <v>0</v>
      </c>
    </row>
    <row r="191" spans="1:65" s="2" customFormat="1" ht="16.5" customHeight="1">
      <c r="A191" s="33"/>
      <c r="B191" s="132"/>
      <c r="C191" s="166" t="s">
        <v>351</v>
      </c>
      <c r="D191" s="166" t="s">
        <v>234</v>
      </c>
      <c r="E191" s="167" t="s">
        <v>830</v>
      </c>
      <c r="F191" s="168" t="s">
        <v>831</v>
      </c>
      <c r="G191" s="169" t="s">
        <v>455</v>
      </c>
      <c r="H191" s="170">
        <v>0.44</v>
      </c>
      <c r="I191" s="171"/>
      <c r="J191" s="172">
        <f>ROUND(I191*H191,2)</f>
        <v>0</v>
      </c>
      <c r="K191" s="168" t="s">
        <v>238</v>
      </c>
      <c r="L191" s="34"/>
      <c r="M191" s="173" t="s">
        <v>1</v>
      </c>
      <c r="N191" s="174" t="s">
        <v>42</v>
      </c>
      <c r="O191" s="59"/>
      <c r="P191" s="175">
        <f>O191*H191</f>
        <v>0</v>
      </c>
      <c r="Q191" s="175">
        <v>0</v>
      </c>
      <c r="R191" s="175">
        <f>Q191*H191</f>
        <v>0</v>
      </c>
      <c r="S191" s="175">
        <v>0</v>
      </c>
      <c r="T191" s="176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7" t="s">
        <v>133</v>
      </c>
      <c r="AT191" s="177" t="s">
        <v>234</v>
      </c>
      <c r="AU191" s="177" t="s">
        <v>86</v>
      </c>
      <c r="AY191" s="18" t="s">
        <v>232</v>
      </c>
      <c r="BE191" s="178">
        <f>IF(N191="základní",J191,0)</f>
        <v>0</v>
      </c>
      <c r="BF191" s="178">
        <f>IF(N191="snížená",J191,0)</f>
        <v>0</v>
      </c>
      <c r="BG191" s="178">
        <f>IF(N191="zákl. přenesená",J191,0)</f>
        <v>0</v>
      </c>
      <c r="BH191" s="178">
        <f>IF(N191="sníž. přenesená",J191,0)</f>
        <v>0</v>
      </c>
      <c r="BI191" s="178">
        <f>IF(N191="nulová",J191,0)</f>
        <v>0</v>
      </c>
      <c r="BJ191" s="18" t="s">
        <v>32</v>
      </c>
      <c r="BK191" s="178">
        <f>ROUND(I191*H191,2)</f>
        <v>0</v>
      </c>
      <c r="BL191" s="18" t="s">
        <v>133</v>
      </c>
      <c r="BM191" s="177" t="s">
        <v>832</v>
      </c>
    </row>
    <row r="192" spans="2:51" s="13" customFormat="1" ht="12">
      <c r="B192" s="179"/>
      <c r="D192" s="180" t="s">
        <v>240</v>
      </c>
      <c r="E192" s="181" t="s">
        <v>1</v>
      </c>
      <c r="F192" s="182" t="s">
        <v>1414</v>
      </c>
      <c r="H192" s="183">
        <v>0.44</v>
      </c>
      <c r="I192" s="184"/>
      <c r="L192" s="179"/>
      <c r="M192" s="185"/>
      <c r="N192" s="186"/>
      <c r="O192" s="186"/>
      <c r="P192" s="186"/>
      <c r="Q192" s="186"/>
      <c r="R192" s="186"/>
      <c r="S192" s="186"/>
      <c r="T192" s="187"/>
      <c r="AT192" s="181" t="s">
        <v>240</v>
      </c>
      <c r="AU192" s="181" t="s">
        <v>86</v>
      </c>
      <c r="AV192" s="13" t="s">
        <v>86</v>
      </c>
      <c r="AW192" s="13" t="s">
        <v>31</v>
      </c>
      <c r="AX192" s="13" t="s">
        <v>77</v>
      </c>
      <c r="AY192" s="181" t="s">
        <v>232</v>
      </c>
    </row>
    <row r="193" spans="2:51" s="14" customFormat="1" ht="12">
      <c r="B193" s="188"/>
      <c r="D193" s="180" t="s">
        <v>240</v>
      </c>
      <c r="E193" s="189" t="s">
        <v>1380</v>
      </c>
      <c r="F193" s="190" t="s">
        <v>242</v>
      </c>
      <c r="H193" s="191">
        <v>0.44</v>
      </c>
      <c r="I193" s="192"/>
      <c r="L193" s="188"/>
      <c r="M193" s="193"/>
      <c r="N193" s="194"/>
      <c r="O193" s="194"/>
      <c r="P193" s="194"/>
      <c r="Q193" s="194"/>
      <c r="R193" s="194"/>
      <c r="S193" s="194"/>
      <c r="T193" s="195"/>
      <c r="AT193" s="189" t="s">
        <v>240</v>
      </c>
      <c r="AU193" s="189" t="s">
        <v>86</v>
      </c>
      <c r="AV193" s="14" t="s">
        <v>133</v>
      </c>
      <c r="AW193" s="14" t="s">
        <v>31</v>
      </c>
      <c r="AX193" s="14" t="s">
        <v>32</v>
      </c>
      <c r="AY193" s="189" t="s">
        <v>232</v>
      </c>
    </row>
    <row r="194" spans="1:65" s="2" customFormat="1" ht="16.5" customHeight="1">
      <c r="A194" s="33"/>
      <c r="B194" s="132"/>
      <c r="C194" s="166" t="s">
        <v>355</v>
      </c>
      <c r="D194" s="166" t="s">
        <v>234</v>
      </c>
      <c r="E194" s="167" t="s">
        <v>841</v>
      </c>
      <c r="F194" s="168" t="s">
        <v>842</v>
      </c>
      <c r="G194" s="169" t="s">
        <v>455</v>
      </c>
      <c r="H194" s="170">
        <v>0.44</v>
      </c>
      <c r="I194" s="171"/>
      <c r="J194" s="172">
        <f>ROUND(I194*H194,2)</f>
        <v>0</v>
      </c>
      <c r="K194" s="168" t="s">
        <v>238</v>
      </c>
      <c r="L194" s="34"/>
      <c r="M194" s="173" t="s">
        <v>1</v>
      </c>
      <c r="N194" s="174" t="s">
        <v>42</v>
      </c>
      <c r="O194" s="59"/>
      <c r="P194" s="175">
        <f>O194*H194</f>
        <v>0</v>
      </c>
      <c r="Q194" s="175">
        <v>0</v>
      </c>
      <c r="R194" s="175">
        <f>Q194*H194</f>
        <v>0</v>
      </c>
      <c r="S194" s="175">
        <v>0</v>
      </c>
      <c r="T194" s="176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7" t="s">
        <v>133</v>
      </c>
      <c r="AT194" s="177" t="s">
        <v>234</v>
      </c>
      <c r="AU194" s="177" t="s">
        <v>86</v>
      </c>
      <c r="AY194" s="18" t="s">
        <v>232</v>
      </c>
      <c r="BE194" s="178">
        <f>IF(N194="základní",J194,0)</f>
        <v>0</v>
      </c>
      <c r="BF194" s="178">
        <f>IF(N194="snížená",J194,0)</f>
        <v>0</v>
      </c>
      <c r="BG194" s="178">
        <f>IF(N194="zákl. přenesená",J194,0)</f>
        <v>0</v>
      </c>
      <c r="BH194" s="178">
        <f>IF(N194="sníž. přenesená",J194,0)</f>
        <v>0</v>
      </c>
      <c r="BI194" s="178">
        <f>IF(N194="nulová",J194,0)</f>
        <v>0</v>
      </c>
      <c r="BJ194" s="18" t="s">
        <v>32</v>
      </c>
      <c r="BK194" s="178">
        <f>ROUND(I194*H194,2)</f>
        <v>0</v>
      </c>
      <c r="BL194" s="18" t="s">
        <v>133</v>
      </c>
      <c r="BM194" s="177" t="s">
        <v>843</v>
      </c>
    </row>
    <row r="195" spans="2:51" s="13" customFormat="1" ht="12">
      <c r="B195" s="179"/>
      <c r="D195" s="180" t="s">
        <v>240</v>
      </c>
      <c r="E195" s="181" t="s">
        <v>1</v>
      </c>
      <c r="F195" s="182" t="s">
        <v>1415</v>
      </c>
      <c r="H195" s="183">
        <v>0.44</v>
      </c>
      <c r="I195" s="184"/>
      <c r="L195" s="179"/>
      <c r="M195" s="185"/>
      <c r="N195" s="186"/>
      <c r="O195" s="186"/>
      <c r="P195" s="186"/>
      <c r="Q195" s="186"/>
      <c r="R195" s="186"/>
      <c r="S195" s="186"/>
      <c r="T195" s="187"/>
      <c r="AT195" s="181" t="s">
        <v>240</v>
      </c>
      <c r="AU195" s="181" t="s">
        <v>86</v>
      </c>
      <c r="AV195" s="13" t="s">
        <v>86</v>
      </c>
      <c r="AW195" s="13" t="s">
        <v>31</v>
      </c>
      <c r="AX195" s="13" t="s">
        <v>32</v>
      </c>
      <c r="AY195" s="181" t="s">
        <v>232</v>
      </c>
    </row>
    <row r="196" spans="1:65" s="2" customFormat="1" ht="21.75" customHeight="1">
      <c r="A196" s="33"/>
      <c r="B196" s="132"/>
      <c r="C196" s="166" t="s">
        <v>360</v>
      </c>
      <c r="D196" s="166" t="s">
        <v>234</v>
      </c>
      <c r="E196" s="167" t="s">
        <v>734</v>
      </c>
      <c r="F196" s="168" t="s">
        <v>735</v>
      </c>
      <c r="G196" s="169" t="s">
        <v>455</v>
      </c>
      <c r="H196" s="170">
        <v>0.44</v>
      </c>
      <c r="I196" s="171"/>
      <c r="J196" s="172">
        <f>ROUND(I196*H196,2)</f>
        <v>0</v>
      </c>
      <c r="K196" s="168" t="s">
        <v>238</v>
      </c>
      <c r="L196" s="34"/>
      <c r="M196" s="173" t="s">
        <v>1</v>
      </c>
      <c r="N196" s="174" t="s">
        <v>42</v>
      </c>
      <c r="O196" s="59"/>
      <c r="P196" s="175">
        <f>O196*H196</f>
        <v>0</v>
      </c>
      <c r="Q196" s="175">
        <v>0</v>
      </c>
      <c r="R196" s="175">
        <f>Q196*H196</f>
        <v>0</v>
      </c>
      <c r="S196" s="175">
        <v>0</v>
      </c>
      <c r="T196" s="176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7" t="s">
        <v>133</v>
      </c>
      <c r="AT196" s="177" t="s">
        <v>234</v>
      </c>
      <c r="AU196" s="177" t="s">
        <v>86</v>
      </c>
      <c r="AY196" s="18" t="s">
        <v>232</v>
      </c>
      <c r="BE196" s="178">
        <f>IF(N196="základní",J196,0)</f>
        <v>0</v>
      </c>
      <c r="BF196" s="178">
        <f>IF(N196="snížená",J196,0)</f>
        <v>0</v>
      </c>
      <c r="BG196" s="178">
        <f>IF(N196="zákl. přenesená",J196,0)</f>
        <v>0</v>
      </c>
      <c r="BH196" s="178">
        <f>IF(N196="sníž. přenesená",J196,0)</f>
        <v>0</v>
      </c>
      <c r="BI196" s="178">
        <f>IF(N196="nulová",J196,0)</f>
        <v>0</v>
      </c>
      <c r="BJ196" s="18" t="s">
        <v>32</v>
      </c>
      <c r="BK196" s="178">
        <f>ROUND(I196*H196,2)</f>
        <v>0</v>
      </c>
      <c r="BL196" s="18" t="s">
        <v>133</v>
      </c>
      <c r="BM196" s="177" t="s">
        <v>845</v>
      </c>
    </row>
    <row r="197" spans="2:63" s="12" customFormat="1" ht="22.9" customHeight="1">
      <c r="B197" s="153"/>
      <c r="D197" s="154" t="s">
        <v>76</v>
      </c>
      <c r="E197" s="164" t="s">
        <v>185</v>
      </c>
      <c r="F197" s="164" t="s">
        <v>937</v>
      </c>
      <c r="I197" s="156"/>
      <c r="J197" s="165">
        <f>BK197</f>
        <v>0</v>
      </c>
      <c r="L197" s="153"/>
      <c r="M197" s="158"/>
      <c r="N197" s="159"/>
      <c r="O197" s="159"/>
      <c r="P197" s="160">
        <f>SUM(P198:P214)</f>
        <v>0</v>
      </c>
      <c r="Q197" s="159"/>
      <c r="R197" s="160">
        <f>SUM(R198:R214)</f>
        <v>0.0804247</v>
      </c>
      <c r="S197" s="159"/>
      <c r="T197" s="161">
        <f>SUM(T198:T214)</f>
        <v>0</v>
      </c>
      <c r="AR197" s="154" t="s">
        <v>32</v>
      </c>
      <c r="AT197" s="162" t="s">
        <v>76</v>
      </c>
      <c r="AU197" s="162" t="s">
        <v>32</v>
      </c>
      <c r="AY197" s="154" t="s">
        <v>232</v>
      </c>
      <c r="BK197" s="163">
        <f>SUM(BK198:BK214)</f>
        <v>0</v>
      </c>
    </row>
    <row r="198" spans="1:65" s="2" customFormat="1" ht="16.5" customHeight="1">
      <c r="A198" s="33"/>
      <c r="B198" s="132"/>
      <c r="C198" s="166" t="s">
        <v>363</v>
      </c>
      <c r="D198" s="166" t="s">
        <v>234</v>
      </c>
      <c r="E198" s="167" t="s">
        <v>1416</v>
      </c>
      <c r="F198" s="168" t="s">
        <v>1417</v>
      </c>
      <c r="G198" s="169" t="s">
        <v>237</v>
      </c>
      <c r="H198" s="170">
        <v>4</v>
      </c>
      <c r="I198" s="171"/>
      <c r="J198" s="172">
        <f>ROUND(I198*H198,2)</f>
        <v>0</v>
      </c>
      <c r="K198" s="168" t="s">
        <v>238</v>
      </c>
      <c r="L198" s="34"/>
      <c r="M198" s="173" t="s">
        <v>1</v>
      </c>
      <c r="N198" s="174" t="s">
        <v>42</v>
      </c>
      <c r="O198" s="59"/>
      <c r="P198" s="175">
        <f>O198*H198</f>
        <v>0</v>
      </c>
      <c r="Q198" s="175">
        <v>0</v>
      </c>
      <c r="R198" s="175">
        <f>Q198*H198</f>
        <v>0</v>
      </c>
      <c r="S198" s="175">
        <v>0</v>
      </c>
      <c r="T198" s="176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7" t="s">
        <v>133</v>
      </c>
      <c r="AT198" s="177" t="s">
        <v>234</v>
      </c>
      <c r="AU198" s="177" t="s">
        <v>86</v>
      </c>
      <c r="AY198" s="18" t="s">
        <v>232</v>
      </c>
      <c r="BE198" s="178">
        <f>IF(N198="základní",J198,0)</f>
        <v>0</v>
      </c>
      <c r="BF198" s="178">
        <f>IF(N198="snížená",J198,0)</f>
        <v>0</v>
      </c>
      <c r="BG198" s="178">
        <f>IF(N198="zákl. přenesená",J198,0)</f>
        <v>0</v>
      </c>
      <c r="BH198" s="178">
        <f>IF(N198="sníž. přenesená",J198,0)</f>
        <v>0</v>
      </c>
      <c r="BI198" s="178">
        <f>IF(N198="nulová",J198,0)</f>
        <v>0</v>
      </c>
      <c r="BJ198" s="18" t="s">
        <v>32</v>
      </c>
      <c r="BK198" s="178">
        <f>ROUND(I198*H198,2)</f>
        <v>0</v>
      </c>
      <c r="BL198" s="18" t="s">
        <v>133</v>
      </c>
      <c r="BM198" s="177" t="s">
        <v>1418</v>
      </c>
    </row>
    <row r="199" spans="2:51" s="13" customFormat="1" ht="12">
      <c r="B199" s="179"/>
      <c r="D199" s="180" t="s">
        <v>240</v>
      </c>
      <c r="E199" s="181" t="s">
        <v>1</v>
      </c>
      <c r="F199" s="182" t="s">
        <v>1419</v>
      </c>
      <c r="H199" s="183">
        <v>4</v>
      </c>
      <c r="I199" s="184"/>
      <c r="L199" s="179"/>
      <c r="M199" s="185"/>
      <c r="N199" s="186"/>
      <c r="O199" s="186"/>
      <c r="P199" s="186"/>
      <c r="Q199" s="186"/>
      <c r="R199" s="186"/>
      <c r="S199" s="186"/>
      <c r="T199" s="187"/>
      <c r="AT199" s="181" t="s">
        <v>240</v>
      </c>
      <c r="AU199" s="181" t="s">
        <v>86</v>
      </c>
      <c r="AV199" s="13" t="s">
        <v>86</v>
      </c>
      <c r="AW199" s="13" t="s">
        <v>31</v>
      </c>
      <c r="AX199" s="13" t="s">
        <v>77</v>
      </c>
      <c r="AY199" s="181" t="s">
        <v>232</v>
      </c>
    </row>
    <row r="200" spans="2:51" s="14" customFormat="1" ht="12">
      <c r="B200" s="188"/>
      <c r="D200" s="180" t="s">
        <v>240</v>
      </c>
      <c r="E200" s="189" t="s">
        <v>1384</v>
      </c>
      <c r="F200" s="190" t="s">
        <v>242</v>
      </c>
      <c r="H200" s="191">
        <v>4</v>
      </c>
      <c r="I200" s="192"/>
      <c r="L200" s="188"/>
      <c r="M200" s="193"/>
      <c r="N200" s="194"/>
      <c r="O200" s="194"/>
      <c r="P200" s="194"/>
      <c r="Q200" s="194"/>
      <c r="R200" s="194"/>
      <c r="S200" s="194"/>
      <c r="T200" s="195"/>
      <c r="AT200" s="189" t="s">
        <v>240</v>
      </c>
      <c r="AU200" s="189" t="s">
        <v>86</v>
      </c>
      <c r="AV200" s="14" t="s">
        <v>133</v>
      </c>
      <c r="AW200" s="14" t="s">
        <v>31</v>
      </c>
      <c r="AX200" s="14" t="s">
        <v>32</v>
      </c>
      <c r="AY200" s="189" t="s">
        <v>232</v>
      </c>
    </row>
    <row r="201" spans="1:65" s="2" customFormat="1" ht="16.5" customHeight="1">
      <c r="A201" s="33"/>
      <c r="B201" s="132"/>
      <c r="C201" s="211" t="s">
        <v>7</v>
      </c>
      <c r="D201" s="211" t="s">
        <v>585</v>
      </c>
      <c r="E201" s="212" t="s">
        <v>1420</v>
      </c>
      <c r="F201" s="213" t="s">
        <v>1421</v>
      </c>
      <c r="G201" s="214" t="s">
        <v>237</v>
      </c>
      <c r="H201" s="215">
        <v>4.06</v>
      </c>
      <c r="I201" s="216"/>
      <c r="J201" s="217">
        <f>ROUND(I201*H201,2)</f>
        <v>0</v>
      </c>
      <c r="K201" s="213" t="s">
        <v>265</v>
      </c>
      <c r="L201" s="218"/>
      <c r="M201" s="219" t="s">
        <v>1</v>
      </c>
      <c r="N201" s="220" t="s">
        <v>42</v>
      </c>
      <c r="O201" s="59"/>
      <c r="P201" s="175">
        <f>O201*H201</f>
        <v>0</v>
      </c>
      <c r="Q201" s="175">
        <v>0.00027</v>
      </c>
      <c r="R201" s="175">
        <f>Q201*H201</f>
        <v>0.0010961999999999999</v>
      </c>
      <c r="S201" s="175">
        <v>0</v>
      </c>
      <c r="T201" s="176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7" t="s">
        <v>185</v>
      </c>
      <c r="AT201" s="177" t="s">
        <v>585</v>
      </c>
      <c r="AU201" s="177" t="s">
        <v>86</v>
      </c>
      <c r="AY201" s="18" t="s">
        <v>232</v>
      </c>
      <c r="BE201" s="178">
        <f>IF(N201="základní",J201,0)</f>
        <v>0</v>
      </c>
      <c r="BF201" s="178">
        <f>IF(N201="snížená",J201,0)</f>
        <v>0</v>
      </c>
      <c r="BG201" s="178">
        <f>IF(N201="zákl. přenesená",J201,0)</f>
        <v>0</v>
      </c>
      <c r="BH201" s="178">
        <f>IF(N201="sníž. přenesená",J201,0)</f>
        <v>0</v>
      </c>
      <c r="BI201" s="178">
        <f>IF(N201="nulová",J201,0)</f>
        <v>0</v>
      </c>
      <c r="BJ201" s="18" t="s">
        <v>32</v>
      </c>
      <c r="BK201" s="178">
        <f>ROUND(I201*H201,2)</f>
        <v>0</v>
      </c>
      <c r="BL201" s="18" t="s">
        <v>133</v>
      </c>
      <c r="BM201" s="177" t="s">
        <v>1422</v>
      </c>
    </row>
    <row r="202" spans="2:51" s="13" customFormat="1" ht="12">
      <c r="B202" s="179"/>
      <c r="D202" s="180" t="s">
        <v>240</v>
      </c>
      <c r="F202" s="182" t="s">
        <v>1423</v>
      </c>
      <c r="H202" s="183">
        <v>4.06</v>
      </c>
      <c r="I202" s="184"/>
      <c r="L202" s="179"/>
      <c r="M202" s="185"/>
      <c r="N202" s="186"/>
      <c r="O202" s="186"/>
      <c r="P202" s="186"/>
      <c r="Q202" s="186"/>
      <c r="R202" s="186"/>
      <c r="S202" s="186"/>
      <c r="T202" s="187"/>
      <c r="AT202" s="181" t="s">
        <v>240</v>
      </c>
      <c r="AU202" s="181" t="s">
        <v>86</v>
      </c>
      <c r="AV202" s="13" t="s">
        <v>86</v>
      </c>
      <c r="AW202" s="13" t="s">
        <v>3</v>
      </c>
      <c r="AX202" s="13" t="s">
        <v>32</v>
      </c>
      <c r="AY202" s="181" t="s">
        <v>232</v>
      </c>
    </row>
    <row r="203" spans="1:65" s="2" customFormat="1" ht="16.5" customHeight="1">
      <c r="A203" s="33"/>
      <c r="B203" s="132"/>
      <c r="C203" s="166" t="s">
        <v>382</v>
      </c>
      <c r="D203" s="166" t="s">
        <v>234</v>
      </c>
      <c r="E203" s="167" t="s">
        <v>1424</v>
      </c>
      <c r="F203" s="168" t="s">
        <v>1425</v>
      </c>
      <c r="G203" s="169" t="s">
        <v>237</v>
      </c>
      <c r="H203" s="170">
        <v>1</v>
      </c>
      <c r="I203" s="171"/>
      <c r="J203" s="172">
        <f>ROUND(I203*H203,2)</f>
        <v>0</v>
      </c>
      <c r="K203" s="168" t="s">
        <v>265</v>
      </c>
      <c r="L203" s="34"/>
      <c r="M203" s="173" t="s">
        <v>1</v>
      </c>
      <c r="N203" s="174" t="s">
        <v>42</v>
      </c>
      <c r="O203" s="59"/>
      <c r="P203" s="175">
        <f>O203*H203</f>
        <v>0</v>
      </c>
      <c r="Q203" s="175">
        <v>0</v>
      </c>
      <c r="R203" s="175">
        <f>Q203*H203</f>
        <v>0</v>
      </c>
      <c r="S203" s="175">
        <v>0</v>
      </c>
      <c r="T203" s="176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7" t="s">
        <v>133</v>
      </c>
      <c r="AT203" s="177" t="s">
        <v>234</v>
      </c>
      <c r="AU203" s="177" t="s">
        <v>86</v>
      </c>
      <c r="AY203" s="18" t="s">
        <v>232</v>
      </c>
      <c r="BE203" s="178">
        <f>IF(N203="základní",J203,0)</f>
        <v>0</v>
      </c>
      <c r="BF203" s="178">
        <f>IF(N203="snížená",J203,0)</f>
        <v>0</v>
      </c>
      <c r="BG203" s="178">
        <f>IF(N203="zákl. přenesená",J203,0)</f>
        <v>0</v>
      </c>
      <c r="BH203" s="178">
        <f>IF(N203="sníž. přenesená",J203,0)</f>
        <v>0</v>
      </c>
      <c r="BI203" s="178">
        <f>IF(N203="nulová",J203,0)</f>
        <v>0</v>
      </c>
      <c r="BJ203" s="18" t="s">
        <v>32</v>
      </c>
      <c r="BK203" s="178">
        <f>ROUND(I203*H203,2)</f>
        <v>0</v>
      </c>
      <c r="BL203" s="18" t="s">
        <v>133</v>
      </c>
      <c r="BM203" s="177" t="s">
        <v>1426</v>
      </c>
    </row>
    <row r="204" spans="1:65" s="2" customFormat="1" ht="16.5" customHeight="1">
      <c r="A204" s="33"/>
      <c r="B204" s="132"/>
      <c r="C204" s="166" t="s">
        <v>389</v>
      </c>
      <c r="D204" s="166" t="s">
        <v>234</v>
      </c>
      <c r="E204" s="167" t="s">
        <v>1427</v>
      </c>
      <c r="F204" s="168" t="s">
        <v>1428</v>
      </c>
      <c r="G204" s="169" t="s">
        <v>946</v>
      </c>
      <c r="H204" s="170">
        <v>1</v>
      </c>
      <c r="I204" s="171"/>
      <c r="J204" s="172">
        <f>ROUND(I204*H204,2)</f>
        <v>0</v>
      </c>
      <c r="K204" s="168" t="s">
        <v>238</v>
      </c>
      <c r="L204" s="34"/>
      <c r="M204" s="173" t="s">
        <v>1</v>
      </c>
      <c r="N204" s="174" t="s">
        <v>42</v>
      </c>
      <c r="O204" s="59"/>
      <c r="P204" s="175">
        <f>O204*H204</f>
        <v>0</v>
      </c>
      <c r="Q204" s="175">
        <v>0</v>
      </c>
      <c r="R204" s="175">
        <f>Q204*H204</f>
        <v>0</v>
      </c>
      <c r="S204" s="175">
        <v>0</v>
      </c>
      <c r="T204" s="176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7" t="s">
        <v>133</v>
      </c>
      <c r="AT204" s="177" t="s">
        <v>234</v>
      </c>
      <c r="AU204" s="177" t="s">
        <v>86</v>
      </c>
      <c r="AY204" s="18" t="s">
        <v>232</v>
      </c>
      <c r="BE204" s="178">
        <f>IF(N204="základní",J204,0)</f>
        <v>0</v>
      </c>
      <c r="BF204" s="178">
        <f>IF(N204="snížená",J204,0)</f>
        <v>0</v>
      </c>
      <c r="BG204" s="178">
        <f>IF(N204="zákl. přenesená",J204,0)</f>
        <v>0</v>
      </c>
      <c r="BH204" s="178">
        <f>IF(N204="sníž. přenesená",J204,0)</f>
        <v>0</v>
      </c>
      <c r="BI204" s="178">
        <f>IF(N204="nulová",J204,0)</f>
        <v>0</v>
      </c>
      <c r="BJ204" s="18" t="s">
        <v>32</v>
      </c>
      <c r="BK204" s="178">
        <f>ROUND(I204*H204,2)</f>
        <v>0</v>
      </c>
      <c r="BL204" s="18" t="s">
        <v>133</v>
      </c>
      <c r="BM204" s="177" t="s">
        <v>1429</v>
      </c>
    </row>
    <row r="205" spans="1:65" s="2" customFormat="1" ht="16.5" customHeight="1">
      <c r="A205" s="33"/>
      <c r="B205" s="132"/>
      <c r="C205" s="211" t="s">
        <v>395</v>
      </c>
      <c r="D205" s="211" t="s">
        <v>585</v>
      </c>
      <c r="E205" s="212" t="s">
        <v>1430</v>
      </c>
      <c r="F205" s="213" t="s">
        <v>1431</v>
      </c>
      <c r="G205" s="214" t="s">
        <v>946</v>
      </c>
      <c r="H205" s="215">
        <v>1.015</v>
      </c>
      <c r="I205" s="216"/>
      <c r="J205" s="217">
        <f>ROUND(I205*H205,2)</f>
        <v>0</v>
      </c>
      <c r="K205" s="213" t="s">
        <v>265</v>
      </c>
      <c r="L205" s="218"/>
      <c r="M205" s="219" t="s">
        <v>1</v>
      </c>
      <c r="N205" s="220" t="s">
        <v>42</v>
      </c>
      <c r="O205" s="59"/>
      <c r="P205" s="175">
        <f>O205*H205</f>
        <v>0</v>
      </c>
      <c r="Q205" s="175">
        <v>0.0019</v>
      </c>
      <c r="R205" s="175">
        <f>Q205*H205</f>
        <v>0.0019284999999999999</v>
      </c>
      <c r="S205" s="175">
        <v>0</v>
      </c>
      <c r="T205" s="176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7" t="s">
        <v>185</v>
      </c>
      <c r="AT205" s="177" t="s">
        <v>585</v>
      </c>
      <c r="AU205" s="177" t="s">
        <v>86</v>
      </c>
      <c r="AY205" s="18" t="s">
        <v>232</v>
      </c>
      <c r="BE205" s="178">
        <f>IF(N205="základní",J205,0)</f>
        <v>0</v>
      </c>
      <c r="BF205" s="178">
        <f>IF(N205="snížená",J205,0)</f>
        <v>0</v>
      </c>
      <c r="BG205" s="178">
        <f>IF(N205="zákl. přenesená",J205,0)</f>
        <v>0</v>
      </c>
      <c r="BH205" s="178">
        <f>IF(N205="sníž. přenesená",J205,0)</f>
        <v>0</v>
      </c>
      <c r="BI205" s="178">
        <f>IF(N205="nulová",J205,0)</f>
        <v>0</v>
      </c>
      <c r="BJ205" s="18" t="s">
        <v>32</v>
      </c>
      <c r="BK205" s="178">
        <f>ROUND(I205*H205,2)</f>
        <v>0</v>
      </c>
      <c r="BL205" s="18" t="s">
        <v>133</v>
      </c>
      <c r="BM205" s="177" t="s">
        <v>1432</v>
      </c>
    </row>
    <row r="206" spans="2:51" s="13" customFormat="1" ht="12">
      <c r="B206" s="179"/>
      <c r="D206" s="180" t="s">
        <v>240</v>
      </c>
      <c r="E206" s="181" t="s">
        <v>1</v>
      </c>
      <c r="F206" s="182" t="s">
        <v>1178</v>
      </c>
      <c r="H206" s="183">
        <v>1.015</v>
      </c>
      <c r="I206" s="184"/>
      <c r="L206" s="179"/>
      <c r="M206" s="185"/>
      <c r="N206" s="186"/>
      <c r="O206" s="186"/>
      <c r="P206" s="186"/>
      <c r="Q206" s="186"/>
      <c r="R206" s="186"/>
      <c r="S206" s="186"/>
      <c r="T206" s="187"/>
      <c r="AT206" s="181" t="s">
        <v>240</v>
      </c>
      <c r="AU206" s="181" t="s">
        <v>86</v>
      </c>
      <c r="AV206" s="13" t="s">
        <v>86</v>
      </c>
      <c r="AW206" s="13" t="s">
        <v>31</v>
      </c>
      <c r="AX206" s="13" t="s">
        <v>77</v>
      </c>
      <c r="AY206" s="181" t="s">
        <v>232</v>
      </c>
    </row>
    <row r="207" spans="2:51" s="14" customFormat="1" ht="12">
      <c r="B207" s="188"/>
      <c r="D207" s="180" t="s">
        <v>240</v>
      </c>
      <c r="E207" s="189" t="s">
        <v>1</v>
      </c>
      <c r="F207" s="190" t="s">
        <v>242</v>
      </c>
      <c r="H207" s="191">
        <v>1.015</v>
      </c>
      <c r="I207" s="192"/>
      <c r="L207" s="188"/>
      <c r="M207" s="193"/>
      <c r="N207" s="194"/>
      <c r="O207" s="194"/>
      <c r="P207" s="194"/>
      <c r="Q207" s="194"/>
      <c r="R207" s="194"/>
      <c r="S207" s="194"/>
      <c r="T207" s="195"/>
      <c r="AT207" s="189" t="s">
        <v>240</v>
      </c>
      <c r="AU207" s="189" t="s">
        <v>86</v>
      </c>
      <c r="AV207" s="14" t="s">
        <v>133</v>
      </c>
      <c r="AW207" s="14" t="s">
        <v>31</v>
      </c>
      <c r="AX207" s="14" t="s">
        <v>32</v>
      </c>
      <c r="AY207" s="189" t="s">
        <v>232</v>
      </c>
    </row>
    <row r="208" spans="1:65" s="2" customFormat="1" ht="16.5" customHeight="1">
      <c r="A208" s="33"/>
      <c r="B208" s="132"/>
      <c r="C208" s="211" t="s">
        <v>397</v>
      </c>
      <c r="D208" s="211" t="s">
        <v>585</v>
      </c>
      <c r="E208" s="212" t="s">
        <v>1433</v>
      </c>
      <c r="F208" s="213" t="s">
        <v>1434</v>
      </c>
      <c r="G208" s="214" t="s">
        <v>946</v>
      </c>
      <c r="H208" s="215">
        <v>1</v>
      </c>
      <c r="I208" s="216"/>
      <c r="J208" s="217">
        <f aca="true" t="shared" si="5" ref="J208:J213">ROUND(I208*H208,2)</f>
        <v>0</v>
      </c>
      <c r="K208" s="213" t="s">
        <v>265</v>
      </c>
      <c r="L208" s="218"/>
      <c r="M208" s="219" t="s">
        <v>1</v>
      </c>
      <c r="N208" s="220" t="s">
        <v>42</v>
      </c>
      <c r="O208" s="59"/>
      <c r="P208" s="175">
        <f aca="true" t="shared" si="6" ref="P208:P213">O208*H208</f>
        <v>0</v>
      </c>
      <c r="Q208" s="175">
        <v>0.005</v>
      </c>
      <c r="R208" s="175">
        <f aca="true" t="shared" si="7" ref="R208:R213">Q208*H208</f>
        <v>0.005</v>
      </c>
      <c r="S208" s="175">
        <v>0</v>
      </c>
      <c r="T208" s="176">
        <f aca="true" t="shared" si="8" ref="T208:T213"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7" t="s">
        <v>185</v>
      </c>
      <c r="AT208" s="177" t="s">
        <v>585</v>
      </c>
      <c r="AU208" s="177" t="s">
        <v>86</v>
      </c>
      <c r="AY208" s="18" t="s">
        <v>232</v>
      </c>
      <c r="BE208" s="178">
        <f aca="true" t="shared" si="9" ref="BE208:BE213">IF(N208="základní",J208,0)</f>
        <v>0</v>
      </c>
      <c r="BF208" s="178">
        <f aca="true" t="shared" si="10" ref="BF208:BF213">IF(N208="snížená",J208,0)</f>
        <v>0</v>
      </c>
      <c r="BG208" s="178">
        <f aca="true" t="shared" si="11" ref="BG208:BG213">IF(N208="zákl. přenesená",J208,0)</f>
        <v>0</v>
      </c>
      <c r="BH208" s="178">
        <f aca="true" t="shared" si="12" ref="BH208:BH213">IF(N208="sníž. přenesená",J208,0)</f>
        <v>0</v>
      </c>
      <c r="BI208" s="178">
        <f aca="true" t="shared" si="13" ref="BI208:BI213">IF(N208="nulová",J208,0)</f>
        <v>0</v>
      </c>
      <c r="BJ208" s="18" t="s">
        <v>32</v>
      </c>
      <c r="BK208" s="178">
        <f aca="true" t="shared" si="14" ref="BK208:BK213">ROUND(I208*H208,2)</f>
        <v>0</v>
      </c>
      <c r="BL208" s="18" t="s">
        <v>133</v>
      </c>
      <c r="BM208" s="177" t="s">
        <v>1435</v>
      </c>
    </row>
    <row r="209" spans="1:65" s="2" customFormat="1" ht="16.5" customHeight="1">
      <c r="A209" s="33"/>
      <c r="B209" s="132"/>
      <c r="C209" s="166" t="s">
        <v>400</v>
      </c>
      <c r="D209" s="166" t="s">
        <v>234</v>
      </c>
      <c r="E209" s="167" t="s">
        <v>1436</v>
      </c>
      <c r="F209" s="168" t="s">
        <v>1437</v>
      </c>
      <c r="G209" s="169" t="s">
        <v>946</v>
      </c>
      <c r="H209" s="170">
        <v>1</v>
      </c>
      <c r="I209" s="171"/>
      <c r="J209" s="172">
        <f t="shared" si="5"/>
        <v>0</v>
      </c>
      <c r="K209" s="168" t="s">
        <v>238</v>
      </c>
      <c r="L209" s="34"/>
      <c r="M209" s="173" t="s">
        <v>1</v>
      </c>
      <c r="N209" s="174" t="s">
        <v>42</v>
      </c>
      <c r="O209" s="59"/>
      <c r="P209" s="175">
        <f t="shared" si="6"/>
        <v>0</v>
      </c>
      <c r="Q209" s="175">
        <v>0.06383</v>
      </c>
      <c r="R209" s="175">
        <f t="shared" si="7"/>
        <v>0.06383</v>
      </c>
      <c r="S209" s="175">
        <v>0</v>
      </c>
      <c r="T209" s="176">
        <f t="shared" si="8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7" t="s">
        <v>133</v>
      </c>
      <c r="AT209" s="177" t="s">
        <v>234</v>
      </c>
      <c r="AU209" s="177" t="s">
        <v>86</v>
      </c>
      <c r="AY209" s="18" t="s">
        <v>232</v>
      </c>
      <c r="BE209" s="178">
        <f t="shared" si="9"/>
        <v>0</v>
      </c>
      <c r="BF209" s="178">
        <f t="shared" si="10"/>
        <v>0</v>
      </c>
      <c r="BG209" s="178">
        <f t="shared" si="11"/>
        <v>0</v>
      </c>
      <c r="BH209" s="178">
        <f t="shared" si="12"/>
        <v>0</v>
      </c>
      <c r="BI209" s="178">
        <f t="shared" si="13"/>
        <v>0</v>
      </c>
      <c r="BJ209" s="18" t="s">
        <v>32</v>
      </c>
      <c r="BK209" s="178">
        <f t="shared" si="14"/>
        <v>0</v>
      </c>
      <c r="BL209" s="18" t="s">
        <v>133</v>
      </c>
      <c r="BM209" s="177" t="s">
        <v>1438</v>
      </c>
    </row>
    <row r="210" spans="1:65" s="2" customFormat="1" ht="16.5" customHeight="1">
      <c r="A210" s="33"/>
      <c r="B210" s="132"/>
      <c r="C210" s="211" t="s">
        <v>404</v>
      </c>
      <c r="D210" s="211" t="s">
        <v>585</v>
      </c>
      <c r="E210" s="212" t="s">
        <v>1439</v>
      </c>
      <c r="F210" s="213" t="s">
        <v>1440</v>
      </c>
      <c r="G210" s="214" t="s">
        <v>946</v>
      </c>
      <c r="H210" s="215">
        <v>1</v>
      </c>
      <c r="I210" s="216"/>
      <c r="J210" s="217">
        <f t="shared" si="5"/>
        <v>0</v>
      </c>
      <c r="K210" s="213" t="s">
        <v>238</v>
      </c>
      <c r="L210" s="218"/>
      <c r="M210" s="219" t="s">
        <v>1</v>
      </c>
      <c r="N210" s="220" t="s">
        <v>42</v>
      </c>
      <c r="O210" s="59"/>
      <c r="P210" s="175">
        <f t="shared" si="6"/>
        <v>0</v>
      </c>
      <c r="Q210" s="175">
        <v>0.0073</v>
      </c>
      <c r="R210" s="175">
        <f t="shared" si="7"/>
        <v>0.0073</v>
      </c>
      <c r="S210" s="175">
        <v>0</v>
      </c>
      <c r="T210" s="176">
        <f t="shared" si="8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7" t="s">
        <v>185</v>
      </c>
      <c r="AT210" s="177" t="s">
        <v>585</v>
      </c>
      <c r="AU210" s="177" t="s">
        <v>86</v>
      </c>
      <c r="AY210" s="18" t="s">
        <v>232</v>
      </c>
      <c r="BE210" s="178">
        <f t="shared" si="9"/>
        <v>0</v>
      </c>
      <c r="BF210" s="178">
        <f t="shared" si="10"/>
        <v>0</v>
      </c>
      <c r="BG210" s="178">
        <f t="shared" si="11"/>
        <v>0</v>
      </c>
      <c r="BH210" s="178">
        <f t="shared" si="12"/>
        <v>0</v>
      </c>
      <c r="BI210" s="178">
        <f t="shared" si="13"/>
        <v>0</v>
      </c>
      <c r="BJ210" s="18" t="s">
        <v>32</v>
      </c>
      <c r="BK210" s="178">
        <f t="shared" si="14"/>
        <v>0</v>
      </c>
      <c r="BL210" s="18" t="s">
        <v>133</v>
      </c>
      <c r="BM210" s="177" t="s">
        <v>1441</v>
      </c>
    </row>
    <row r="211" spans="1:65" s="2" customFormat="1" ht="16.5" customHeight="1">
      <c r="A211" s="33"/>
      <c r="B211" s="132"/>
      <c r="C211" s="211" t="s">
        <v>409</v>
      </c>
      <c r="D211" s="211" t="s">
        <v>585</v>
      </c>
      <c r="E211" s="212" t="s">
        <v>1213</v>
      </c>
      <c r="F211" s="213" t="s">
        <v>1214</v>
      </c>
      <c r="G211" s="214" t="s">
        <v>946</v>
      </c>
      <c r="H211" s="215">
        <v>1</v>
      </c>
      <c r="I211" s="216"/>
      <c r="J211" s="217">
        <f t="shared" si="5"/>
        <v>0</v>
      </c>
      <c r="K211" s="213" t="s">
        <v>265</v>
      </c>
      <c r="L211" s="218"/>
      <c r="M211" s="219" t="s">
        <v>1</v>
      </c>
      <c r="N211" s="220" t="s">
        <v>42</v>
      </c>
      <c r="O211" s="59"/>
      <c r="P211" s="175">
        <f t="shared" si="6"/>
        <v>0</v>
      </c>
      <c r="Q211" s="175">
        <v>0.0006</v>
      </c>
      <c r="R211" s="175">
        <f t="shared" si="7"/>
        <v>0.0006</v>
      </c>
      <c r="S211" s="175">
        <v>0</v>
      </c>
      <c r="T211" s="176">
        <f t="shared" si="8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7" t="s">
        <v>185</v>
      </c>
      <c r="AT211" s="177" t="s">
        <v>585</v>
      </c>
      <c r="AU211" s="177" t="s">
        <v>86</v>
      </c>
      <c r="AY211" s="18" t="s">
        <v>232</v>
      </c>
      <c r="BE211" s="178">
        <f t="shared" si="9"/>
        <v>0</v>
      </c>
      <c r="BF211" s="178">
        <f t="shared" si="10"/>
        <v>0</v>
      </c>
      <c r="BG211" s="178">
        <f t="shared" si="11"/>
        <v>0</v>
      </c>
      <c r="BH211" s="178">
        <f t="shared" si="12"/>
        <v>0</v>
      </c>
      <c r="BI211" s="178">
        <f t="shared" si="13"/>
        <v>0</v>
      </c>
      <c r="BJ211" s="18" t="s">
        <v>32</v>
      </c>
      <c r="BK211" s="178">
        <f t="shared" si="14"/>
        <v>0</v>
      </c>
      <c r="BL211" s="18" t="s">
        <v>133</v>
      </c>
      <c r="BM211" s="177" t="s">
        <v>1442</v>
      </c>
    </row>
    <row r="212" spans="1:65" s="2" customFormat="1" ht="16.5" customHeight="1">
      <c r="A212" s="33"/>
      <c r="B212" s="132"/>
      <c r="C212" s="166" t="s">
        <v>414</v>
      </c>
      <c r="D212" s="166" t="s">
        <v>234</v>
      </c>
      <c r="E212" s="167" t="s">
        <v>1246</v>
      </c>
      <c r="F212" s="168" t="s">
        <v>1247</v>
      </c>
      <c r="G212" s="169" t="s">
        <v>946</v>
      </c>
      <c r="H212" s="170">
        <v>1</v>
      </c>
      <c r="I212" s="171"/>
      <c r="J212" s="172">
        <f t="shared" si="5"/>
        <v>0</v>
      </c>
      <c r="K212" s="168" t="s">
        <v>238</v>
      </c>
      <c r="L212" s="34"/>
      <c r="M212" s="173" t="s">
        <v>1</v>
      </c>
      <c r="N212" s="174" t="s">
        <v>42</v>
      </c>
      <c r="O212" s="59"/>
      <c r="P212" s="175">
        <f t="shared" si="6"/>
        <v>0</v>
      </c>
      <c r="Q212" s="175">
        <v>0.00031</v>
      </c>
      <c r="R212" s="175">
        <f t="shared" si="7"/>
        <v>0.00031</v>
      </c>
      <c r="S212" s="175">
        <v>0</v>
      </c>
      <c r="T212" s="176">
        <f t="shared" si="8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77" t="s">
        <v>133</v>
      </c>
      <c r="AT212" s="177" t="s">
        <v>234</v>
      </c>
      <c r="AU212" s="177" t="s">
        <v>86</v>
      </c>
      <c r="AY212" s="18" t="s">
        <v>232</v>
      </c>
      <c r="BE212" s="178">
        <f t="shared" si="9"/>
        <v>0</v>
      </c>
      <c r="BF212" s="178">
        <f t="shared" si="10"/>
        <v>0</v>
      </c>
      <c r="BG212" s="178">
        <f t="shared" si="11"/>
        <v>0</v>
      </c>
      <c r="BH212" s="178">
        <f t="shared" si="12"/>
        <v>0</v>
      </c>
      <c r="BI212" s="178">
        <f t="shared" si="13"/>
        <v>0</v>
      </c>
      <c r="BJ212" s="18" t="s">
        <v>32</v>
      </c>
      <c r="BK212" s="178">
        <f t="shared" si="14"/>
        <v>0</v>
      </c>
      <c r="BL212" s="18" t="s">
        <v>133</v>
      </c>
      <c r="BM212" s="177" t="s">
        <v>1443</v>
      </c>
    </row>
    <row r="213" spans="1:65" s="2" customFormat="1" ht="16.5" customHeight="1">
      <c r="A213" s="33"/>
      <c r="B213" s="132"/>
      <c r="C213" s="166" t="s">
        <v>426</v>
      </c>
      <c r="D213" s="166" t="s">
        <v>234</v>
      </c>
      <c r="E213" s="167" t="s">
        <v>1444</v>
      </c>
      <c r="F213" s="168" t="s">
        <v>1445</v>
      </c>
      <c r="G213" s="169" t="s">
        <v>237</v>
      </c>
      <c r="H213" s="170">
        <v>4</v>
      </c>
      <c r="I213" s="171"/>
      <c r="J213" s="172">
        <f t="shared" si="5"/>
        <v>0</v>
      </c>
      <c r="K213" s="168" t="s">
        <v>265</v>
      </c>
      <c r="L213" s="34"/>
      <c r="M213" s="173" t="s">
        <v>1</v>
      </c>
      <c r="N213" s="174" t="s">
        <v>42</v>
      </c>
      <c r="O213" s="59"/>
      <c r="P213" s="175">
        <f t="shared" si="6"/>
        <v>0</v>
      </c>
      <c r="Q213" s="175">
        <v>9E-05</v>
      </c>
      <c r="R213" s="175">
        <f t="shared" si="7"/>
        <v>0.00036</v>
      </c>
      <c r="S213" s="175">
        <v>0</v>
      </c>
      <c r="T213" s="176">
        <f t="shared" si="8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7" t="s">
        <v>133</v>
      </c>
      <c r="AT213" s="177" t="s">
        <v>234</v>
      </c>
      <c r="AU213" s="177" t="s">
        <v>86</v>
      </c>
      <c r="AY213" s="18" t="s">
        <v>232</v>
      </c>
      <c r="BE213" s="178">
        <f t="shared" si="9"/>
        <v>0</v>
      </c>
      <c r="BF213" s="178">
        <f t="shared" si="10"/>
        <v>0</v>
      </c>
      <c r="BG213" s="178">
        <f t="shared" si="11"/>
        <v>0</v>
      </c>
      <c r="BH213" s="178">
        <f t="shared" si="12"/>
        <v>0</v>
      </c>
      <c r="BI213" s="178">
        <f t="shared" si="13"/>
        <v>0</v>
      </c>
      <c r="BJ213" s="18" t="s">
        <v>32</v>
      </c>
      <c r="BK213" s="178">
        <f t="shared" si="14"/>
        <v>0</v>
      </c>
      <c r="BL213" s="18" t="s">
        <v>133</v>
      </c>
      <c r="BM213" s="177" t="s">
        <v>1446</v>
      </c>
    </row>
    <row r="214" spans="2:51" s="13" customFormat="1" ht="12">
      <c r="B214" s="179"/>
      <c r="D214" s="180" t="s">
        <v>240</v>
      </c>
      <c r="E214" s="181" t="s">
        <v>1</v>
      </c>
      <c r="F214" s="182" t="s">
        <v>1384</v>
      </c>
      <c r="H214" s="183">
        <v>4</v>
      </c>
      <c r="I214" s="184"/>
      <c r="L214" s="179"/>
      <c r="M214" s="185"/>
      <c r="N214" s="186"/>
      <c r="O214" s="186"/>
      <c r="P214" s="186"/>
      <c r="Q214" s="186"/>
      <c r="R214" s="186"/>
      <c r="S214" s="186"/>
      <c r="T214" s="187"/>
      <c r="AT214" s="181" t="s">
        <v>240</v>
      </c>
      <c r="AU214" s="181" t="s">
        <v>86</v>
      </c>
      <c r="AV214" s="13" t="s">
        <v>86</v>
      </c>
      <c r="AW214" s="13" t="s">
        <v>31</v>
      </c>
      <c r="AX214" s="13" t="s">
        <v>32</v>
      </c>
      <c r="AY214" s="181" t="s">
        <v>232</v>
      </c>
    </row>
    <row r="215" spans="2:63" s="12" customFormat="1" ht="22.9" customHeight="1">
      <c r="B215" s="153"/>
      <c r="D215" s="154" t="s">
        <v>76</v>
      </c>
      <c r="E215" s="164" t="s">
        <v>195</v>
      </c>
      <c r="F215" s="164" t="s">
        <v>1338</v>
      </c>
      <c r="I215" s="156"/>
      <c r="J215" s="165">
        <f>BK215</f>
        <v>0</v>
      </c>
      <c r="L215" s="153"/>
      <c r="M215" s="158"/>
      <c r="N215" s="159"/>
      <c r="O215" s="159"/>
      <c r="P215" s="160">
        <f>SUM(P216:P217)</f>
        <v>0</v>
      </c>
      <c r="Q215" s="159"/>
      <c r="R215" s="160">
        <f>SUM(R216:R217)</f>
        <v>0</v>
      </c>
      <c r="S215" s="159"/>
      <c r="T215" s="161">
        <f>SUM(T216:T217)</f>
        <v>0</v>
      </c>
      <c r="AR215" s="154" t="s">
        <v>32</v>
      </c>
      <c r="AT215" s="162" t="s">
        <v>76</v>
      </c>
      <c r="AU215" s="162" t="s">
        <v>32</v>
      </c>
      <c r="AY215" s="154" t="s">
        <v>232</v>
      </c>
      <c r="BK215" s="163">
        <f>SUM(BK216:BK217)</f>
        <v>0</v>
      </c>
    </row>
    <row r="216" spans="1:65" s="2" customFormat="1" ht="21.75" customHeight="1">
      <c r="A216" s="33"/>
      <c r="B216" s="132"/>
      <c r="C216" s="166" t="s">
        <v>433</v>
      </c>
      <c r="D216" s="166" t="s">
        <v>234</v>
      </c>
      <c r="E216" s="167" t="s">
        <v>1447</v>
      </c>
      <c r="F216" s="168" t="s">
        <v>1448</v>
      </c>
      <c r="G216" s="169" t="s">
        <v>946</v>
      </c>
      <c r="H216" s="170">
        <v>1</v>
      </c>
      <c r="I216" s="171"/>
      <c r="J216" s="172">
        <f>ROUND(I216*H216,2)</f>
        <v>0</v>
      </c>
      <c r="K216" s="168" t="s">
        <v>265</v>
      </c>
      <c r="L216" s="34"/>
      <c r="M216" s="173" t="s">
        <v>1</v>
      </c>
      <c r="N216" s="174" t="s">
        <v>42</v>
      </c>
      <c r="O216" s="59"/>
      <c r="P216" s="175">
        <f>O216*H216</f>
        <v>0</v>
      </c>
      <c r="Q216" s="175">
        <v>0</v>
      </c>
      <c r="R216" s="175">
        <f>Q216*H216</f>
        <v>0</v>
      </c>
      <c r="S216" s="175">
        <v>0</v>
      </c>
      <c r="T216" s="176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77" t="s">
        <v>133</v>
      </c>
      <c r="AT216" s="177" t="s">
        <v>234</v>
      </c>
      <c r="AU216" s="177" t="s">
        <v>86</v>
      </c>
      <c r="AY216" s="18" t="s">
        <v>232</v>
      </c>
      <c r="BE216" s="178">
        <f>IF(N216="základní",J216,0)</f>
        <v>0</v>
      </c>
      <c r="BF216" s="178">
        <f>IF(N216="snížená",J216,0)</f>
        <v>0</v>
      </c>
      <c r="BG216" s="178">
        <f>IF(N216="zákl. přenesená",J216,0)</f>
        <v>0</v>
      </c>
      <c r="BH216" s="178">
        <f>IF(N216="sníž. přenesená",J216,0)</f>
        <v>0</v>
      </c>
      <c r="BI216" s="178">
        <f>IF(N216="nulová",J216,0)</f>
        <v>0</v>
      </c>
      <c r="BJ216" s="18" t="s">
        <v>32</v>
      </c>
      <c r="BK216" s="178">
        <f>ROUND(I216*H216,2)</f>
        <v>0</v>
      </c>
      <c r="BL216" s="18" t="s">
        <v>133</v>
      </c>
      <c r="BM216" s="177" t="s">
        <v>1449</v>
      </c>
    </row>
    <row r="217" spans="2:51" s="13" customFormat="1" ht="12">
      <c r="B217" s="179"/>
      <c r="D217" s="180" t="s">
        <v>240</v>
      </c>
      <c r="E217" s="181" t="s">
        <v>1</v>
      </c>
      <c r="F217" s="182" t="s">
        <v>32</v>
      </c>
      <c r="H217" s="183">
        <v>1</v>
      </c>
      <c r="I217" s="184"/>
      <c r="L217" s="179"/>
      <c r="M217" s="185"/>
      <c r="N217" s="186"/>
      <c r="O217" s="186"/>
      <c r="P217" s="186"/>
      <c r="Q217" s="186"/>
      <c r="R217" s="186"/>
      <c r="S217" s="186"/>
      <c r="T217" s="187"/>
      <c r="AT217" s="181" t="s">
        <v>240</v>
      </c>
      <c r="AU217" s="181" t="s">
        <v>86</v>
      </c>
      <c r="AV217" s="13" t="s">
        <v>86</v>
      </c>
      <c r="AW217" s="13" t="s">
        <v>31</v>
      </c>
      <c r="AX217" s="13" t="s">
        <v>32</v>
      </c>
      <c r="AY217" s="181" t="s">
        <v>232</v>
      </c>
    </row>
    <row r="218" spans="2:63" s="12" customFormat="1" ht="22.9" customHeight="1">
      <c r="B218" s="153"/>
      <c r="D218" s="154" t="s">
        <v>76</v>
      </c>
      <c r="E218" s="164" t="s">
        <v>1345</v>
      </c>
      <c r="F218" s="164" t="s">
        <v>1346</v>
      </c>
      <c r="I218" s="156"/>
      <c r="J218" s="165">
        <f>BK218</f>
        <v>0</v>
      </c>
      <c r="L218" s="153"/>
      <c r="M218" s="158"/>
      <c r="N218" s="159"/>
      <c r="O218" s="159"/>
      <c r="P218" s="160">
        <f>P219</f>
        <v>0</v>
      </c>
      <c r="Q218" s="159"/>
      <c r="R218" s="160">
        <f>R219</f>
        <v>0</v>
      </c>
      <c r="S218" s="159"/>
      <c r="T218" s="161">
        <f>T219</f>
        <v>0</v>
      </c>
      <c r="AR218" s="154" t="s">
        <v>32</v>
      </c>
      <c r="AT218" s="162" t="s">
        <v>76</v>
      </c>
      <c r="AU218" s="162" t="s">
        <v>32</v>
      </c>
      <c r="AY218" s="154" t="s">
        <v>232</v>
      </c>
      <c r="BK218" s="163">
        <f>BK219</f>
        <v>0</v>
      </c>
    </row>
    <row r="219" spans="1:65" s="2" customFormat="1" ht="16.5" customHeight="1">
      <c r="A219" s="33"/>
      <c r="B219" s="132"/>
      <c r="C219" s="166" t="s">
        <v>444</v>
      </c>
      <c r="D219" s="166" t="s">
        <v>234</v>
      </c>
      <c r="E219" s="167" t="s">
        <v>1450</v>
      </c>
      <c r="F219" s="168" t="s">
        <v>1451</v>
      </c>
      <c r="G219" s="169" t="s">
        <v>323</v>
      </c>
      <c r="H219" s="170">
        <v>0.087</v>
      </c>
      <c r="I219" s="171"/>
      <c r="J219" s="172">
        <f>ROUND(I219*H219,2)</f>
        <v>0</v>
      </c>
      <c r="K219" s="168" t="s">
        <v>238</v>
      </c>
      <c r="L219" s="34"/>
      <c r="M219" s="173" t="s">
        <v>1</v>
      </c>
      <c r="N219" s="174" t="s">
        <v>42</v>
      </c>
      <c r="O219" s="59"/>
      <c r="P219" s="175">
        <f>O219*H219</f>
        <v>0</v>
      </c>
      <c r="Q219" s="175">
        <v>0</v>
      </c>
      <c r="R219" s="175">
        <f>Q219*H219</f>
        <v>0</v>
      </c>
      <c r="S219" s="175">
        <v>0</v>
      </c>
      <c r="T219" s="176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7" t="s">
        <v>133</v>
      </c>
      <c r="AT219" s="177" t="s">
        <v>234</v>
      </c>
      <c r="AU219" s="177" t="s">
        <v>86</v>
      </c>
      <c r="AY219" s="18" t="s">
        <v>232</v>
      </c>
      <c r="BE219" s="178">
        <f>IF(N219="základní",J219,0)</f>
        <v>0</v>
      </c>
      <c r="BF219" s="178">
        <f>IF(N219="snížená",J219,0)</f>
        <v>0</v>
      </c>
      <c r="BG219" s="178">
        <f>IF(N219="zákl. přenesená",J219,0)</f>
        <v>0</v>
      </c>
      <c r="BH219" s="178">
        <f>IF(N219="sníž. přenesená",J219,0)</f>
        <v>0</v>
      </c>
      <c r="BI219" s="178">
        <f>IF(N219="nulová",J219,0)</f>
        <v>0</v>
      </c>
      <c r="BJ219" s="18" t="s">
        <v>32</v>
      </c>
      <c r="BK219" s="178">
        <f>ROUND(I219*H219,2)</f>
        <v>0</v>
      </c>
      <c r="BL219" s="18" t="s">
        <v>133</v>
      </c>
      <c r="BM219" s="177" t="s">
        <v>1350</v>
      </c>
    </row>
    <row r="220" spans="2:63" s="12" customFormat="1" ht="25.9" customHeight="1">
      <c r="B220" s="153"/>
      <c r="D220" s="154" t="s">
        <v>76</v>
      </c>
      <c r="E220" s="155" t="s">
        <v>1351</v>
      </c>
      <c r="F220" s="155" t="s">
        <v>1352</v>
      </c>
      <c r="I220" s="156"/>
      <c r="J220" s="157">
        <f>BK220</f>
        <v>0</v>
      </c>
      <c r="L220" s="153"/>
      <c r="M220" s="158"/>
      <c r="N220" s="159"/>
      <c r="O220" s="159"/>
      <c r="P220" s="160">
        <f>P221</f>
        <v>0</v>
      </c>
      <c r="Q220" s="159"/>
      <c r="R220" s="160">
        <f>R221</f>
        <v>0.005299999999999999</v>
      </c>
      <c r="S220" s="159"/>
      <c r="T220" s="161">
        <f>T221</f>
        <v>0</v>
      </c>
      <c r="AR220" s="154" t="s">
        <v>86</v>
      </c>
      <c r="AT220" s="162" t="s">
        <v>76</v>
      </c>
      <c r="AU220" s="162" t="s">
        <v>77</v>
      </c>
      <c r="AY220" s="154" t="s">
        <v>232</v>
      </c>
      <c r="BK220" s="163">
        <f>BK221</f>
        <v>0</v>
      </c>
    </row>
    <row r="221" spans="2:63" s="12" customFormat="1" ht="22.9" customHeight="1">
      <c r="B221" s="153"/>
      <c r="D221" s="154" t="s">
        <v>76</v>
      </c>
      <c r="E221" s="164" t="s">
        <v>1452</v>
      </c>
      <c r="F221" s="164" t="s">
        <v>1453</v>
      </c>
      <c r="I221" s="156"/>
      <c r="J221" s="165">
        <f>BK221</f>
        <v>0</v>
      </c>
      <c r="L221" s="153"/>
      <c r="M221" s="158"/>
      <c r="N221" s="159"/>
      <c r="O221" s="159"/>
      <c r="P221" s="160">
        <f>SUM(P222:P231)</f>
        <v>0</v>
      </c>
      <c r="Q221" s="159"/>
      <c r="R221" s="160">
        <f>SUM(R222:R231)</f>
        <v>0.005299999999999999</v>
      </c>
      <c r="S221" s="159"/>
      <c r="T221" s="161">
        <f>SUM(T222:T231)</f>
        <v>0</v>
      </c>
      <c r="AR221" s="154" t="s">
        <v>86</v>
      </c>
      <c r="AT221" s="162" t="s">
        <v>76</v>
      </c>
      <c r="AU221" s="162" t="s">
        <v>32</v>
      </c>
      <c r="AY221" s="154" t="s">
        <v>232</v>
      </c>
      <c r="BK221" s="163">
        <f>SUM(BK222:BK231)</f>
        <v>0</v>
      </c>
    </row>
    <row r="222" spans="1:65" s="2" customFormat="1" ht="16.5" customHeight="1">
      <c r="A222" s="33"/>
      <c r="B222" s="132"/>
      <c r="C222" s="166" t="s">
        <v>452</v>
      </c>
      <c r="D222" s="166" t="s">
        <v>234</v>
      </c>
      <c r="E222" s="167" t="s">
        <v>1454</v>
      </c>
      <c r="F222" s="168" t="s">
        <v>1455</v>
      </c>
      <c r="G222" s="169" t="s">
        <v>946</v>
      </c>
      <c r="H222" s="170">
        <v>2</v>
      </c>
      <c r="I222" s="171"/>
      <c r="J222" s="172">
        <f aca="true" t="shared" si="15" ref="J222:J231">ROUND(I222*H222,2)</f>
        <v>0</v>
      </c>
      <c r="K222" s="168" t="s">
        <v>265</v>
      </c>
      <c r="L222" s="34"/>
      <c r="M222" s="173" t="s">
        <v>1</v>
      </c>
      <c r="N222" s="174" t="s">
        <v>42</v>
      </c>
      <c r="O222" s="59"/>
      <c r="P222" s="175">
        <f aca="true" t="shared" si="16" ref="P222:P231">O222*H222</f>
        <v>0</v>
      </c>
      <c r="Q222" s="175">
        <v>2E-05</v>
      </c>
      <c r="R222" s="175">
        <f aca="true" t="shared" si="17" ref="R222:R231">Q222*H222</f>
        <v>4E-05</v>
      </c>
      <c r="S222" s="175">
        <v>0</v>
      </c>
      <c r="T222" s="176">
        <f aca="true" t="shared" si="18" ref="T222:T231"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77" t="s">
        <v>344</v>
      </c>
      <c r="AT222" s="177" t="s">
        <v>234</v>
      </c>
      <c r="AU222" s="177" t="s">
        <v>86</v>
      </c>
      <c r="AY222" s="18" t="s">
        <v>232</v>
      </c>
      <c r="BE222" s="178">
        <f aca="true" t="shared" si="19" ref="BE222:BE231">IF(N222="základní",J222,0)</f>
        <v>0</v>
      </c>
      <c r="BF222" s="178">
        <f aca="true" t="shared" si="20" ref="BF222:BF231">IF(N222="snížená",J222,0)</f>
        <v>0</v>
      </c>
      <c r="BG222" s="178">
        <f aca="true" t="shared" si="21" ref="BG222:BG231">IF(N222="zákl. přenesená",J222,0)</f>
        <v>0</v>
      </c>
      <c r="BH222" s="178">
        <f aca="true" t="shared" si="22" ref="BH222:BH231">IF(N222="sníž. přenesená",J222,0)</f>
        <v>0</v>
      </c>
      <c r="BI222" s="178">
        <f aca="true" t="shared" si="23" ref="BI222:BI231">IF(N222="nulová",J222,0)</f>
        <v>0</v>
      </c>
      <c r="BJ222" s="18" t="s">
        <v>32</v>
      </c>
      <c r="BK222" s="178">
        <f aca="true" t="shared" si="24" ref="BK222:BK231">ROUND(I222*H222,2)</f>
        <v>0</v>
      </c>
      <c r="BL222" s="18" t="s">
        <v>344</v>
      </c>
      <c r="BM222" s="177" t="s">
        <v>1456</v>
      </c>
    </row>
    <row r="223" spans="1:65" s="2" customFormat="1" ht="16.5" customHeight="1">
      <c r="A223" s="33"/>
      <c r="B223" s="132"/>
      <c r="C223" s="211" t="s">
        <v>471</v>
      </c>
      <c r="D223" s="211" t="s">
        <v>585</v>
      </c>
      <c r="E223" s="212" t="s">
        <v>1457</v>
      </c>
      <c r="F223" s="213" t="s">
        <v>1458</v>
      </c>
      <c r="G223" s="214" t="s">
        <v>946</v>
      </c>
      <c r="H223" s="215">
        <v>2</v>
      </c>
      <c r="I223" s="216"/>
      <c r="J223" s="217">
        <f t="shared" si="15"/>
        <v>0</v>
      </c>
      <c r="K223" s="213" t="s">
        <v>238</v>
      </c>
      <c r="L223" s="218"/>
      <c r="M223" s="219" t="s">
        <v>1</v>
      </c>
      <c r="N223" s="220" t="s">
        <v>42</v>
      </c>
      <c r="O223" s="59"/>
      <c r="P223" s="175">
        <f t="shared" si="16"/>
        <v>0</v>
      </c>
      <c r="Q223" s="175">
        <v>0.00028</v>
      </c>
      <c r="R223" s="175">
        <f t="shared" si="17"/>
        <v>0.00056</v>
      </c>
      <c r="S223" s="175">
        <v>0</v>
      </c>
      <c r="T223" s="176">
        <f t="shared" si="18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7" t="s">
        <v>444</v>
      </c>
      <c r="AT223" s="177" t="s">
        <v>585</v>
      </c>
      <c r="AU223" s="177" t="s">
        <v>86</v>
      </c>
      <c r="AY223" s="18" t="s">
        <v>232</v>
      </c>
      <c r="BE223" s="178">
        <f t="shared" si="19"/>
        <v>0</v>
      </c>
      <c r="BF223" s="178">
        <f t="shared" si="20"/>
        <v>0</v>
      </c>
      <c r="BG223" s="178">
        <f t="shared" si="21"/>
        <v>0</v>
      </c>
      <c r="BH223" s="178">
        <f t="shared" si="22"/>
        <v>0</v>
      </c>
      <c r="BI223" s="178">
        <f t="shared" si="23"/>
        <v>0</v>
      </c>
      <c r="BJ223" s="18" t="s">
        <v>32</v>
      </c>
      <c r="BK223" s="178">
        <f t="shared" si="24"/>
        <v>0</v>
      </c>
      <c r="BL223" s="18" t="s">
        <v>344</v>
      </c>
      <c r="BM223" s="177" t="s">
        <v>1459</v>
      </c>
    </row>
    <row r="224" spans="1:65" s="2" customFormat="1" ht="16.5" customHeight="1">
      <c r="A224" s="33"/>
      <c r="B224" s="132"/>
      <c r="C224" s="166" t="s">
        <v>476</v>
      </c>
      <c r="D224" s="166" t="s">
        <v>234</v>
      </c>
      <c r="E224" s="167" t="s">
        <v>1460</v>
      </c>
      <c r="F224" s="168" t="s">
        <v>1461</v>
      </c>
      <c r="G224" s="169" t="s">
        <v>946</v>
      </c>
      <c r="H224" s="170">
        <v>1</v>
      </c>
      <c r="I224" s="171"/>
      <c r="J224" s="172">
        <f t="shared" si="15"/>
        <v>0</v>
      </c>
      <c r="K224" s="168" t="s">
        <v>265</v>
      </c>
      <c r="L224" s="34"/>
      <c r="M224" s="173" t="s">
        <v>1</v>
      </c>
      <c r="N224" s="174" t="s">
        <v>42</v>
      </c>
      <c r="O224" s="59"/>
      <c r="P224" s="175">
        <f t="shared" si="16"/>
        <v>0</v>
      </c>
      <c r="Q224" s="175">
        <v>0.0005</v>
      </c>
      <c r="R224" s="175">
        <f t="shared" si="17"/>
        <v>0.0005</v>
      </c>
      <c r="S224" s="175">
        <v>0</v>
      </c>
      <c r="T224" s="176">
        <f t="shared" si="18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77" t="s">
        <v>344</v>
      </c>
      <c r="AT224" s="177" t="s">
        <v>234</v>
      </c>
      <c r="AU224" s="177" t="s">
        <v>86</v>
      </c>
      <c r="AY224" s="18" t="s">
        <v>232</v>
      </c>
      <c r="BE224" s="178">
        <f t="shared" si="19"/>
        <v>0</v>
      </c>
      <c r="BF224" s="178">
        <f t="shared" si="20"/>
        <v>0</v>
      </c>
      <c r="BG224" s="178">
        <f t="shared" si="21"/>
        <v>0</v>
      </c>
      <c r="BH224" s="178">
        <f t="shared" si="22"/>
        <v>0</v>
      </c>
      <c r="BI224" s="178">
        <f t="shared" si="23"/>
        <v>0</v>
      </c>
      <c r="BJ224" s="18" t="s">
        <v>32</v>
      </c>
      <c r="BK224" s="178">
        <f t="shared" si="24"/>
        <v>0</v>
      </c>
      <c r="BL224" s="18" t="s">
        <v>344</v>
      </c>
      <c r="BM224" s="177" t="s">
        <v>1462</v>
      </c>
    </row>
    <row r="225" spans="1:65" s="2" customFormat="1" ht="16.5" customHeight="1">
      <c r="A225" s="33"/>
      <c r="B225" s="132"/>
      <c r="C225" s="166" t="s">
        <v>482</v>
      </c>
      <c r="D225" s="166" t="s">
        <v>234</v>
      </c>
      <c r="E225" s="167" t="s">
        <v>1463</v>
      </c>
      <c r="F225" s="168" t="s">
        <v>1464</v>
      </c>
      <c r="G225" s="169" t="s">
        <v>946</v>
      </c>
      <c r="H225" s="170">
        <v>2</v>
      </c>
      <c r="I225" s="171"/>
      <c r="J225" s="172">
        <f t="shared" si="15"/>
        <v>0</v>
      </c>
      <c r="K225" s="168" t="s">
        <v>265</v>
      </c>
      <c r="L225" s="34"/>
      <c r="M225" s="173" t="s">
        <v>1</v>
      </c>
      <c r="N225" s="174" t="s">
        <v>42</v>
      </c>
      <c r="O225" s="59"/>
      <c r="P225" s="175">
        <f t="shared" si="16"/>
        <v>0</v>
      </c>
      <c r="Q225" s="175">
        <v>0</v>
      </c>
      <c r="R225" s="175">
        <f t="shared" si="17"/>
        <v>0</v>
      </c>
      <c r="S225" s="175">
        <v>0</v>
      </c>
      <c r="T225" s="176">
        <f t="shared" si="18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7" t="s">
        <v>344</v>
      </c>
      <c r="AT225" s="177" t="s">
        <v>234</v>
      </c>
      <c r="AU225" s="177" t="s">
        <v>86</v>
      </c>
      <c r="AY225" s="18" t="s">
        <v>232</v>
      </c>
      <c r="BE225" s="178">
        <f t="shared" si="19"/>
        <v>0</v>
      </c>
      <c r="BF225" s="178">
        <f t="shared" si="20"/>
        <v>0</v>
      </c>
      <c r="BG225" s="178">
        <f t="shared" si="21"/>
        <v>0</v>
      </c>
      <c r="BH225" s="178">
        <f t="shared" si="22"/>
        <v>0</v>
      </c>
      <c r="BI225" s="178">
        <f t="shared" si="23"/>
        <v>0</v>
      </c>
      <c r="BJ225" s="18" t="s">
        <v>32</v>
      </c>
      <c r="BK225" s="178">
        <f t="shared" si="24"/>
        <v>0</v>
      </c>
      <c r="BL225" s="18" t="s">
        <v>344</v>
      </c>
      <c r="BM225" s="177" t="s">
        <v>1465</v>
      </c>
    </row>
    <row r="226" spans="1:65" s="2" customFormat="1" ht="16.5" customHeight="1">
      <c r="A226" s="33"/>
      <c r="B226" s="132"/>
      <c r="C226" s="211" t="s">
        <v>487</v>
      </c>
      <c r="D226" s="211" t="s">
        <v>585</v>
      </c>
      <c r="E226" s="212" t="s">
        <v>1466</v>
      </c>
      <c r="F226" s="213" t="s">
        <v>1467</v>
      </c>
      <c r="G226" s="214" t="s">
        <v>946</v>
      </c>
      <c r="H226" s="215">
        <v>2</v>
      </c>
      <c r="I226" s="216"/>
      <c r="J226" s="217">
        <f t="shared" si="15"/>
        <v>0</v>
      </c>
      <c r="K226" s="213" t="s">
        <v>265</v>
      </c>
      <c r="L226" s="218"/>
      <c r="M226" s="219" t="s">
        <v>1</v>
      </c>
      <c r="N226" s="220" t="s">
        <v>42</v>
      </c>
      <c r="O226" s="59"/>
      <c r="P226" s="175">
        <f t="shared" si="16"/>
        <v>0</v>
      </c>
      <c r="Q226" s="175">
        <v>7E-05</v>
      </c>
      <c r="R226" s="175">
        <f t="shared" si="17"/>
        <v>0.00014</v>
      </c>
      <c r="S226" s="175">
        <v>0</v>
      </c>
      <c r="T226" s="176">
        <f t="shared" si="18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7" t="s">
        <v>444</v>
      </c>
      <c r="AT226" s="177" t="s">
        <v>585</v>
      </c>
      <c r="AU226" s="177" t="s">
        <v>86</v>
      </c>
      <c r="AY226" s="18" t="s">
        <v>232</v>
      </c>
      <c r="BE226" s="178">
        <f t="shared" si="19"/>
        <v>0</v>
      </c>
      <c r="BF226" s="178">
        <f t="shared" si="20"/>
        <v>0</v>
      </c>
      <c r="BG226" s="178">
        <f t="shared" si="21"/>
        <v>0</v>
      </c>
      <c r="BH226" s="178">
        <f t="shared" si="22"/>
        <v>0</v>
      </c>
      <c r="BI226" s="178">
        <f t="shared" si="23"/>
        <v>0</v>
      </c>
      <c r="BJ226" s="18" t="s">
        <v>32</v>
      </c>
      <c r="BK226" s="178">
        <f t="shared" si="24"/>
        <v>0</v>
      </c>
      <c r="BL226" s="18" t="s">
        <v>344</v>
      </c>
      <c r="BM226" s="177" t="s">
        <v>1468</v>
      </c>
    </row>
    <row r="227" spans="1:65" s="2" customFormat="1" ht="16.5" customHeight="1">
      <c r="A227" s="33"/>
      <c r="B227" s="132"/>
      <c r="C227" s="166" t="s">
        <v>526</v>
      </c>
      <c r="D227" s="166" t="s">
        <v>234</v>
      </c>
      <c r="E227" s="167" t="s">
        <v>1469</v>
      </c>
      <c r="F227" s="168" t="s">
        <v>1470</v>
      </c>
      <c r="G227" s="169" t="s">
        <v>946</v>
      </c>
      <c r="H227" s="170">
        <v>2</v>
      </c>
      <c r="I227" s="171"/>
      <c r="J227" s="172">
        <f t="shared" si="15"/>
        <v>0</v>
      </c>
      <c r="K227" s="168" t="s">
        <v>265</v>
      </c>
      <c r="L227" s="34"/>
      <c r="M227" s="173" t="s">
        <v>1</v>
      </c>
      <c r="N227" s="174" t="s">
        <v>42</v>
      </c>
      <c r="O227" s="59"/>
      <c r="P227" s="175">
        <f t="shared" si="16"/>
        <v>0</v>
      </c>
      <c r="Q227" s="175">
        <v>2E-05</v>
      </c>
      <c r="R227" s="175">
        <f t="shared" si="17"/>
        <v>4E-05</v>
      </c>
      <c r="S227" s="175">
        <v>0</v>
      </c>
      <c r="T227" s="176">
        <f t="shared" si="18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7" t="s">
        <v>344</v>
      </c>
      <c r="AT227" s="177" t="s">
        <v>234</v>
      </c>
      <c r="AU227" s="177" t="s">
        <v>86</v>
      </c>
      <c r="AY227" s="18" t="s">
        <v>232</v>
      </c>
      <c r="BE227" s="178">
        <f t="shared" si="19"/>
        <v>0</v>
      </c>
      <c r="BF227" s="178">
        <f t="shared" si="20"/>
        <v>0</v>
      </c>
      <c r="BG227" s="178">
        <f t="shared" si="21"/>
        <v>0</v>
      </c>
      <c r="BH227" s="178">
        <f t="shared" si="22"/>
        <v>0</v>
      </c>
      <c r="BI227" s="178">
        <f t="shared" si="23"/>
        <v>0</v>
      </c>
      <c r="BJ227" s="18" t="s">
        <v>32</v>
      </c>
      <c r="BK227" s="178">
        <f t="shared" si="24"/>
        <v>0</v>
      </c>
      <c r="BL227" s="18" t="s">
        <v>344</v>
      </c>
      <c r="BM227" s="177" t="s">
        <v>1471</v>
      </c>
    </row>
    <row r="228" spans="1:65" s="2" customFormat="1" ht="16.5" customHeight="1">
      <c r="A228" s="33"/>
      <c r="B228" s="132"/>
      <c r="C228" s="166" t="s">
        <v>531</v>
      </c>
      <c r="D228" s="166" t="s">
        <v>234</v>
      </c>
      <c r="E228" s="167" t="s">
        <v>1472</v>
      </c>
      <c r="F228" s="168" t="s">
        <v>1473</v>
      </c>
      <c r="G228" s="169" t="s">
        <v>946</v>
      </c>
      <c r="H228" s="170">
        <v>1</v>
      </c>
      <c r="I228" s="171"/>
      <c r="J228" s="172">
        <f t="shared" si="15"/>
        <v>0</v>
      </c>
      <c r="K228" s="168" t="s">
        <v>1</v>
      </c>
      <c r="L228" s="34"/>
      <c r="M228" s="173" t="s">
        <v>1</v>
      </c>
      <c r="N228" s="174" t="s">
        <v>42</v>
      </c>
      <c r="O228" s="59"/>
      <c r="P228" s="175">
        <f t="shared" si="16"/>
        <v>0</v>
      </c>
      <c r="Q228" s="175">
        <v>0.00057</v>
      </c>
      <c r="R228" s="175">
        <f t="shared" si="17"/>
        <v>0.00057</v>
      </c>
      <c r="S228" s="175">
        <v>0</v>
      </c>
      <c r="T228" s="176">
        <f t="shared" si="18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7" t="s">
        <v>344</v>
      </c>
      <c r="AT228" s="177" t="s">
        <v>234</v>
      </c>
      <c r="AU228" s="177" t="s">
        <v>86</v>
      </c>
      <c r="AY228" s="18" t="s">
        <v>232</v>
      </c>
      <c r="BE228" s="178">
        <f t="shared" si="19"/>
        <v>0</v>
      </c>
      <c r="BF228" s="178">
        <f t="shared" si="20"/>
        <v>0</v>
      </c>
      <c r="BG228" s="178">
        <f t="shared" si="21"/>
        <v>0</v>
      </c>
      <c r="BH228" s="178">
        <f t="shared" si="22"/>
        <v>0</v>
      </c>
      <c r="BI228" s="178">
        <f t="shared" si="23"/>
        <v>0</v>
      </c>
      <c r="BJ228" s="18" t="s">
        <v>32</v>
      </c>
      <c r="BK228" s="178">
        <f t="shared" si="24"/>
        <v>0</v>
      </c>
      <c r="BL228" s="18" t="s">
        <v>344</v>
      </c>
      <c r="BM228" s="177" t="s">
        <v>1474</v>
      </c>
    </row>
    <row r="229" spans="1:65" s="2" customFormat="1" ht="16.5" customHeight="1">
      <c r="A229" s="33"/>
      <c r="B229" s="132"/>
      <c r="C229" s="166" t="s">
        <v>536</v>
      </c>
      <c r="D229" s="166" t="s">
        <v>234</v>
      </c>
      <c r="E229" s="167" t="s">
        <v>1475</v>
      </c>
      <c r="F229" s="168" t="s">
        <v>1476</v>
      </c>
      <c r="G229" s="169" t="s">
        <v>946</v>
      </c>
      <c r="H229" s="170">
        <v>1</v>
      </c>
      <c r="I229" s="171"/>
      <c r="J229" s="172">
        <f t="shared" si="15"/>
        <v>0</v>
      </c>
      <c r="K229" s="168" t="s">
        <v>265</v>
      </c>
      <c r="L229" s="34"/>
      <c r="M229" s="173" t="s">
        <v>1</v>
      </c>
      <c r="N229" s="174" t="s">
        <v>42</v>
      </c>
      <c r="O229" s="59"/>
      <c r="P229" s="175">
        <f t="shared" si="16"/>
        <v>0</v>
      </c>
      <c r="Q229" s="175">
        <v>0.00052</v>
      </c>
      <c r="R229" s="175">
        <f t="shared" si="17"/>
        <v>0.00052</v>
      </c>
      <c r="S229" s="175">
        <v>0</v>
      </c>
      <c r="T229" s="176">
        <f t="shared" si="18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7" t="s">
        <v>344</v>
      </c>
      <c r="AT229" s="177" t="s">
        <v>234</v>
      </c>
      <c r="AU229" s="177" t="s">
        <v>86</v>
      </c>
      <c r="AY229" s="18" t="s">
        <v>232</v>
      </c>
      <c r="BE229" s="178">
        <f t="shared" si="19"/>
        <v>0</v>
      </c>
      <c r="BF229" s="178">
        <f t="shared" si="20"/>
        <v>0</v>
      </c>
      <c r="BG229" s="178">
        <f t="shared" si="21"/>
        <v>0</v>
      </c>
      <c r="BH229" s="178">
        <f t="shared" si="22"/>
        <v>0</v>
      </c>
      <c r="BI229" s="178">
        <f t="shared" si="23"/>
        <v>0</v>
      </c>
      <c r="BJ229" s="18" t="s">
        <v>32</v>
      </c>
      <c r="BK229" s="178">
        <f t="shared" si="24"/>
        <v>0</v>
      </c>
      <c r="BL229" s="18" t="s">
        <v>344</v>
      </c>
      <c r="BM229" s="177" t="s">
        <v>1477</v>
      </c>
    </row>
    <row r="230" spans="1:65" s="2" customFormat="1" ht="16.5" customHeight="1">
      <c r="A230" s="33"/>
      <c r="B230" s="132"/>
      <c r="C230" s="166" t="s">
        <v>119</v>
      </c>
      <c r="D230" s="166" t="s">
        <v>234</v>
      </c>
      <c r="E230" s="167" t="s">
        <v>1478</v>
      </c>
      <c r="F230" s="168" t="s">
        <v>1479</v>
      </c>
      <c r="G230" s="169" t="s">
        <v>946</v>
      </c>
      <c r="H230" s="170">
        <v>1</v>
      </c>
      <c r="I230" s="171"/>
      <c r="J230" s="172">
        <f t="shared" si="15"/>
        <v>0</v>
      </c>
      <c r="K230" s="168" t="s">
        <v>265</v>
      </c>
      <c r="L230" s="34"/>
      <c r="M230" s="173" t="s">
        <v>1</v>
      </c>
      <c r="N230" s="174" t="s">
        <v>42</v>
      </c>
      <c r="O230" s="59"/>
      <c r="P230" s="175">
        <f t="shared" si="16"/>
        <v>0</v>
      </c>
      <c r="Q230" s="175">
        <v>0.00293</v>
      </c>
      <c r="R230" s="175">
        <f t="shared" si="17"/>
        <v>0.00293</v>
      </c>
      <c r="S230" s="175">
        <v>0</v>
      </c>
      <c r="T230" s="176">
        <f t="shared" si="18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7" t="s">
        <v>344</v>
      </c>
      <c r="AT230" s="177" t="s">
        <v>234</v>
      </c>
      <c r="AU230" s="177" t="s">
        <v>86</v>
      </c>
      <c r="AY230" s="18" t="s">
        <v>232</v>
      </c>
      <c r="BE230" s="178">
        <f t="shared" si="19"/>
        <v>0</v>
      </c>
      <c r="BF230" s="178">
        <f t="shared" si="20"/>
        <v>0</v>
      </c>
      <c r="BG230" s="178">
        <f t="shared" si="21"/>
        <v>0</v>
      </c>
      <c r="BH230" s="178">
        <f t="shared" si="22"/>
        <v>0</v>
      </c>
      <c r="BI230" s="178">
        <f t="shared" si="23"/>
        <v>0</v>
      </c>
      <c r="BJ230" s="18" t="s">
        <v>32</v>
      </c>
      <c r="BK230" s="178">
        <f t="shared" si="24"/>
        <v>0</v>
      </c>
      <c r="BL230" s="18" t="s">
        <v>344</v>
      </c>
      <c r="BM230" s="177" t="s">
        <v>1480</v>
      </c>
    </row>
    <row r="231" spans="1:65" s="2" customFormat="1" ht="16.5" customHeight="1">
      <c r="A231" s="33"/>
      <c r="B231" s="132"/>
      <c r="C231" s="166" t="s">
        <v>549</v>
      </c>
      <c r="D231" s="166" t="s">
        <v>234</v>
      </c>
      <c r="E231" s="167" t="s">
        <v>1481</v>
      </c>
      <c r="F231" s="168" t="s">
        <v>1482</v>
      </c>
      <c r="G231" s="169" t="s">
        <v>323</v>
      </c>
      <c r="H231" s="170">
        <v>0.005</v>
      </c>
      <c r="I231" s="171"/>
      <c r="J231" s="172">
        <f t="shared" si="15"/>
        <v>0</v>
      </c>
      <c r="K231" s="168" t="s">
        <v>238</v>
      </c>
      <c r="L231" s="34"/>
      <c r="M231" s="224" t="s">
        <v>1</v>
      </c>
      <c r="N231" s="225" t="s">
        <v>42</v>
      </c>
      <c r="O231" s="226"/>
      <c r="P231" s="227">
        <f t="shared" si="16"/>
        <v>0</v>
      </c>
      <c r="Q231" s="227">
        <v>0</v>
      </c>
      <c r="R231" s="227">
        <f t="shared" si="17"/>
        <v>0</v>
      </c>
      <c r="S231" s="227">
        <v>0</v>
      </c>
      <c r="T231" s="228">
        <f t="shared" si="18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7" t="s">
        <v>344</v>
      </c>
      <c r="AT231" s="177" t="s">
        <v>234</v>
      </c>
      <c r="AU231" s="177" t="s">
        <v>86</v>
      </c>
      <c r="AY231" s="18" t="s">
        <v>232</v>
      </c>
      <c r="BE231" s="178">
        <f t="shared" si="19"/>
        <v>0</v>
      </c>
      <c r="BF231" s="178">
        <f t="shared" si="20"/>
        <v>0</v>
      </c>
      <c r="BG231" s="178">
        <f t="shared" si="21"/>
        <v>0</v>
      </c>
      <c r="BH231" s="178">
        <f t="shared" si="22"/>
        <v>0</v>
      </c>
      <c r="BI231" s="178">
        <f t="shared" si="23"/>
        <v>0</v>
      </c>
      <c r="BJ231" s="18" t="s">
        <v>32</v>
      </c>
      <c r="BK231" s="178">
        <f t="shared" si="24"/>
        <v>0</v>
      </c>
      <c r="BL231" s="18" t="s">
        <v>344</v>
      </c>
      <c r="BM231" s="177" t="s">
        <v>1483</v>
      </c>
    </row>
    <row r="232" spans="1:31" s="2" customFormat="1" ht="6.95" customHeight="1">
      <c r="A232" s="33"/>
      <c r="B232" s="48"/>
      <c r="C232" s="49"/>
      <c r="D232" s="49"/>
      <c r="E232" s="49"/>
      <c r="F232" s="49"/>
      <c r="G232" s="49"/>
      <c r="H232" s="49"/>
      <c r="I232" s="49"/>
      <c r="J232" s="49"/>
      <c r="K232" s="49"/>
      <c r="L232" s="34"/>
      <c r="M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</row>
  </sheetData>
  <autoFilter ref="C137:K231"/>
  <mergeCells count="17">
    <mergeCell ref="E20:H20"/>
    <mergeCell ref="E29:H29"/>
    <mergeCell ref="E130:H130"/>
    <mergeCell ref="L2:V2"/>
    <mergeCell ref="D112:F112"/>
    <mergeCell ref="D113:F113"/>
    <mergeCell ref="D114:F114"/>
    <mergeCell ref="E126:H126"/>
    <mergeCell ref="E128:H128"/>
    <mergeCell ref="E85:H85"/>
    <mergeCell ref="E87:H87"/>
    <mergeCell ref="E89:H89"/>
    <mergeCell ref="D110:F110"/>
    <mergeCell ref="D111:F111"/>
    <mergeCell ref="E7:H7"/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2"/>
  <sheetViews>
    <sheetView showGridLines="0" workbookViewId="0" topLeftCell="A75">
      <selection activeCell="J33" sqref="J3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66" t="s">
        <v>5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8" t="s">
        <v>98</v>
      </c>
      <c r="AZ2" s="99" t="s">
        <v>115</v>
      </c>
      <c r="BA2" s="99" t="s">
        <v>1</v>
      </c>
      <c r="BB2" s="99" t="s">
        <v>1</v>
      </c>
      <c r="BC2" s="99" t="s">
        <v>330</v>
      </c>
      <c r="BD2" s="99" t="s">
        <v>86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  <c r="AZ3" s="99" t="s">
        <v>1380</v>
      </c>
      <c r="BA3" s="99" t="s">
        <v>1</v>
      </c>
      <c r="BB3" s="99" t="s">
        <v>1</v>
      </c>
      <c r="BC3" s="99" t="s">
        <v>1484</v>
      </c>
      <c r="BD3" s="99" t="s">
        <v>86</v>
      </c>
    </row>
    <row r="4" spans="2:56" s="1" customFormat="1" ht="24.95" customHeight="1">
      <c r="B4" s="21"/>
      <c r="D4" s="22" t="s">
        <v>107</v>
      </c>
      <c r="L4" s="21"/>
      <c r="M4" s="100" t="s">
        <v>10</v>
      </c>
      <c r="AT4" s="18" t="s">
        <v>3</v>
      </c>
      <c r="AZ4" s="99" t="s">
        <v>1412</v>
      </c>
      <c r="BA4" s="99" t="s">
        <v>1</v>
      </c>
      <c r="BB4" s="99" t="s">
        <v>1</v>
      </c>
      <c r="BC4" s="99" t="s">
        <v>1485</v>
      </c>
      <c r="BD4" s="99" t="s">
        <v>86</v>
      </c>
    </row>
    <row r="5" spans="2:56" s="1" customFormat="1" ht="6.95" customHeight="1">
      <c r="B5" s="21"/>
      <c r="L5" s="21"/>
      <c r="AZ5" s="99" t="s">
        <v>1486</v>
      </c>
      <c r="BA5" s="99" t="s">
        <v>1</v>
      </c>
      <c r="BB5" s="99" t="s">
        <v>1</v>
      </c>
      <c r="BC5" s="99" t="s">
        <v>1487</v>
      </c>
      <c r="BD5" s="99" t="s">
        <v>86</v>
      </c>
    </row>
    <row r="6" spans="2:56" s="1" customFormat="1" ht="12" customHeight="1">
      <c r="B6" s="21"/>
      <c r="D6" s="28" t="s">
        <v>16</v>
      </c>
      <c r="L6" s="21"/>
      <c r="AZ6" s="99" t="s">
        <v>1488</v>
      </c>
      <c r="BA6" s="99" t="s">
        <v>1</v>
      </c>
      <c r="BB6" s="99" t="s">
        <v>1</v>
      </c>
      <c r="BC6" s="99" t="s">
        <v>1489</v>
      </c>
      <c r="BD6" s="99" t="s">
        <v>86</v>
      </c>
    </row>
    <row r="7" spans="2:56" s="1" customFormat="1" ht="16.5" customHeight="1">
      <c r="B7" s="21"/>
      <c r="E7" s="283" t="str">
        <f>'Rekapitulace stavby'!K6</f>
        <v>BRNO, ZÁPADNÍ - VÝSTAVBA VODOVODU</v>
      </c>
      <c r="F7" s="284"/>
      <c r="G7" s="284"/>
      <c r="H7" s="284"/>
      <c r="L7" s="21"/>
      <c r="AZ7" s="99" t="s">
        <v>173</v>
      </c>
      <c r="BA7" s="99" t="s">
        <v>1</v>
      </c>
      <c r="BB7" s="99" t="s">
        <v>1</v>
      </c>
      <c r="BC7" s="99" t="s">
        <v>1490</v>
      </c>
      <c r="BD7" s="99" t="s">
        <v>86</v>
      </c>
    </row>
    <row r="8" spans="2:56" s="1" customFormat="1" ht="12" customHeight="1">
      <c r="B8" s="21"/>
      <c r="D8" s="28" t="s">
        <v>114</v>
      </c>
      <c r="L8" s="21"/>
      <c r="AZ8" s="99" t="s">
        <v>175</v>
      </c>
      <c r="BA8" s="99" t="s">
        <v>1</v>
      </c>
      <c r="BB8" s="99" t="s">
        <v>1</v>
      </c>
      <c r="BC8" s="99" t="s">
        <v>1491</v>
      </c>
      <c r="BD8" s="99" t="s">
        <v>86</v>
      </c>
    </row>
    <row r="9" spans="1:56" s="2" customFormat="1" ht="16.5" customHeight="1">
      <c r="A9" s="33"/>
      <c r="B9" s="34"/>
      <c r="C9" s="33"/>
      <c r="D9" s="33"/>
      <c r="E9" s="283" t="s">
        <v>117</v>
      </c>
      <c r="F9" s="280"/>
      <c r="G9" s="280"/>
      <c r="H9" s="28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9" t="s">
        <v>186</v>
      </c>
      <c r="BA9" s="99" t="s">
        <v>1</v>
      </c>
      <c r="BB9" s="99" t="s">
        <v>1</v>
      </c>
      <c r="BC9" s="99" t="s">
        <v>1492</v>
      </c>
      <c r="BD9" s="99" t="s">
        <v>86</v>
      </c>
    </row>
    <row r="10" spans="1:56" s="2" customFormat="1" ht="12" customHeight="1">
      <c r="A10" s="33"/>
      <c r="B10" s="34"/>
      <c r="C10" s="33"/>
      <c r="D10" s="28" t="s">
        <v>120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9" t="s">
        <v>188</v>
      </c>
      <c r="BA10" s="99" t="s">
        <v>1</v>
      </c>
      <c r="BB10" s="99" t="s">
        <v>1</v>
      </c>
      <c r="BC10" s="99" t="s">
        <v>1493</v>
      </c>
      <c r="BD10" s="99" t="s">
        <v>86</v>
      </c>
    </row>
    <row r="11" spans="1:56" s="2" customFormat="1" ht="16.5" customHeight="1">
      <c r="A11" s="33"/>
      <c r="B11" s="34"/>
      <c r="C11" s="33"/>
      <c r="D11" s="33"/>
      <c r="E11" s="260" t="s">
        <v>1494</v>
      </c>
      <c r="F11" s="280"/>
      <c r="G11" s="280"/>
      <c r="H11" s="280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9" t="s">
        <v>190</v>
      </c>
      <c r="BA11" s="99" t="s">
        <v>1</v>
      </c>
      <c r="BB11" s="99" t="s">
        <v>1</v>
      </c>
      <c r="BC11" s="99" t="s">
        <v>1495</v>
      </c>
      <c r="BD11" s="99" t="s">
        <v>86</v>
      </c>
    </row>
    <row r="12" spans="1:56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99" t="s">
        <v>196</v>
      </c>
      <c r="BA12" s="99" t="s">
        <v>1</v>
      </c>
      <c r="BB12" s="99" t="s">
        <v>1</v>
      </c>
      <c r="BC12" s="99" t="s">
        <v>1496</v>
      </c>
      <c r="BD12" s="99" t="s">
        <v>86</v>
      </c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92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85" t="str">
        <f>'Rekapitulace stavby'!E14</f>
        <v>Vyplň údaj</v>
      </c>
      <c r="F20" s="275"/>
      <c r="G20" s="275"/>
      <c r="H20" s="275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24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28" t="s">
        <v>26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79" t="s">
        <v>1</v>
      </c>
      <c r="F29" s="279"/>
      <c r="G29" s="279"/>
      <c r="H29" s="279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26" t="s">
        <v>163</v>
      </c>
      <c r="E32" s="33"/>
      <c r="F32" s="33"/>
      <c r="G32" s="33"/>
      <c r="H32" s="33"/>
      <c r="I32" s="33"/>
      <c r="J32" s="105">
        <f>J98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6"/>
      <c r="E33" s="33"/>
      <c r="F33" s="33"/>
      <c r="G33" s="33"/>
      <c r="H33" s="33"/>
      <c r="I33" s="33"/>
      <c r="J33" s="105"/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4"/>
      <c r="C34" s="33"/>
      <c r="D34" s="107" t="s">
        <v>37</v>
      </c>
      <c r="E34" s="33"/>
      <c r="F34" s="33"/>
      <c r="G34" s="33"/>
      <c r="H34" s="33"/>
      <c r="I34" s="33"/>
      <c r="J34" s="72">
        <f>ROUND(J32+J33,0)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4"/>
      <c r="C35" s="33"/>
      <c r="D35" s="67"/>
      <c r="E35" s="67"/>
      <c r="F35" s="67"/>
      <c r="G35" s="67"/>
      <c r="H35" s="67"/>
      <c r="I35" s="67"/>
      <c r="J35" s="67"/>
      <c r="K35" s="67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3"/>
      <c r="F36" s="37" t="s">
        <v>39</v>
      </c>
      <c r="G36" s="33"/>
      <c r="H36" s="33"/>
      <c r="I36" s="37" t="s">
        <v>38</v>
      </c>
      <c r="J36" s="37" t="s">
        <v>40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4"/>
      <c r="C37" s="33"/>
      <c r="D37" s="108" t="s">
        <v>41</v>
      </c>
      <c r="E37" s="28" t="s">
        <v>42</v>
      </c>
      <c r="F37" s="109">
        <f>ROUND((SUM(BE110:BE117)+SUM(BE139:BE281)),0)</f>
        <v>0</v>
      </c>
      <c r="G37" s="33"/>
      <c r="H37" s="33"/>
      <c r="I37" s="110">
        <v>0.21</v>
      </c>
      <c r="J37" s="109">
        <f>ROUND(((SUM(BE110:BE117)+SUM(BE139:BE281))*I37),0)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4"/>
      <c r="C38" s="33"/>
      <c r="D38" s="33"/>
      <c r="E38" s="28" t="s">
        <v>43</v>
      </c>
      <c r="F38" s="109">
        <f>ROUND((SUM(BF110:BF117)+SUM(BF139:BF281)),0)</f>
        <v>0</v>
      </c>
      <c r="G38" s="33"/>
      <c r="H38" s="33"/>
      <c r="I38" s="110">
        <v>0.1</v>
      </c>
      <c r="J38" s="109">
        <f>ROUND(((SUM(BF110:BF117)+SUM(BF139:BF281))*I38),0)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44</v>
      </c>
      <c r="F39" s="109">
        <f>ROUND((SUM(BG110:BG117)+SUM(BG139:BG281)),0)</f>
        <v>0</v>
      </c>
      <c r="G39" s="33"/>
      <c r="H39" s="33"/>
      <c r="I39" s="110">
        <v>0.21</v>
      </c>
      <c r="J39" s="109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28" t="s">
        <v>45</v>
      </c>
      <c r="F40" s="109">
        <f>ROUND((SUM(BH110:BH117)+SUM(BH139:BH281)),0)</f>
        <v>0</v>
      </c>
      <c r="G40" s="33"/>
      <c r="H40" s="33"/>
      <c r="I40" s="110">
        <v>0.1</v>
      </c>
      <c r="J40" s="109">
        <f>0</f>
        <v>0</v>
      </c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customHeight="1" hidden="1">
      <c r="A41" s="33"/>
      <c r="B41" s="34"/>
      <c r="C41" s="33"/>
      <c r="D41" s="33"/>
      <c r="E41" s="28" t="s">
        <v>46</v>
      </c>
      <c r="F41" s="109">
        <f>ROUND((SUM(BI110:BI117)+SUM(BI139:BI281)),0)</f>
        <v>0</v>
      </c>
      <c r="G41" s="33"/>
      <c r="H41" s="33"/>
      <c r="I41" s="110">
        <v>0</v>
      </c>
      <c r="J41" s="109">
        <f>0</f>
        <v>0</v>
      </c>
      <c r="K41" s="3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4"/>
      <c r="C43" s="111"/>
      <c r="D43" s="112" t="s">
        <v>47</v>
      </c>
      <c r="E43" s="61"/>
      <c r="F43" s="61"/>
      <c r="G43" s="113" t="s">
        <v>48</v>
      </c>
      <c r="H43" s="114" t="s">
        <v>49</v>
      </c>
      <c r="I43" s="61"/>
      <c r="J43" s="115">
        <f>SUM(J34:J41)</f>
        <v>0</v>
      </c>
      <c r="K43" s="116"/>
      <c r="L43" s="4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4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36"/>
      <c r="J61" s="118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36"/>
      <c r="J76" s="118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198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3" t="str">
        <f>E7</f>
        <v>BRNO, ZÁPADNÍ - VÝSTAVBA VODOVODU</v>
      </c>
      <c r="F85" s="284"/>
      <c r="G85" s="284"/>
      <c r="H85" s="284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114</v>
      </c>
      <c r="L86" s="21"/>
    </row>
    <row r="87" spans="1:31" s="2" customFormat="1" ht="16.5" customHeight="1">
      <c r="A87" s="33"/>
      <c r="B87" s="34"/>
      <c r="C87" s="33"/>
      <c r="D87" s="33"/>
      <c r="E87" s="283" t="s">
        <v>117</v>
      </c>
      <c r="F87" s="280"/>
      <c r="G87" s="280"/>
      <c r="H87" s="28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120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0" t="str">
        <f>E11</f>
        <v>SO 340.1 - vodoměrná šachta a zemní práce pro vp</v>
      </c>
      <c r="F89" s="280"/>
      <c r="G89" s="280"/>
      <c r="H89" s="280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Brno</v>
      </c>
      <c r="G91" s="33"/>
      <c r="H91" s="33"/>
      <c r="I91" s="28" t="s">
        <v>22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Statutární město Brno</v>
      </c>
      <c r="G93" s="33"/>
      <c r="H93" s="33"/>
      <c r="I93" s="28" t="s">
        <v>29</v>
      </c>
      <c r="J93" s="31" t="str">
        <f>E23</f>
        <v>PROKAN smart s.r.o.  Brno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>Obrtel M.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9" t="s">
        <v>199</v>
      </c>
      <c r="D96" s="111"/>
      <c r="E96" s="111"/>
      <c r="F96" s="111"/>
      <c r="G96" s="111"/>
      <c r="H96" s="111"/>
      <c r="I96" s="111"/>
      <c r="J96" s="120" t="s">
        <v>200</v>
      </c>
      <c r="K96" s="111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21" t="s">
        <v>1631</v>
      </c>
      <c r="D98" s="33"/>
      <c r="E98" s="33"/>
      <c r="F98" s="33"/>
      <c r="G98" s="33"/>
      <c r="H98" s="33"/>
      <c r="I98" s="33"/>
      <c r="J98" s="72">
        <f>J139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201</v>
      </c>
    </row>
    <row r="99" spans="2:12" s="9" customFormat="1" ht="24.95" customHeight="1">
      <c r="B99" s="122"/>
      <c r="D99" s="123" t="s">
        <v>202</v>
      </c>
      <c r="E99" s="124"/>
      <c r="F99" s="124"/>
      <c r="G99" s="124"/>
      <c r="H99" s="124"/>
      <c r="I99" s="124"/>
      <c r="J99" s="125">
        <f>J140</f>
        <v>0</v>
      </c>
      <c r="L99" s="122"/>
    </row>
    <row r="100" spans="2:12" s="10" customFormat="1" ht="19.9" customHeight="1">
      <c r="B100" s="126"/>
      <c r="D100" s="127" t="s">
        <v>203</v>
      </c>
      <c r="E100" s="128"/>
      <c r="F100" s="128"/>
      <c r="G100" s="128"/>
      <c r="H100" s="128"/>
      <c r="I100" s="128"/>
      <c r="J100" s="129">
        <f>J141</f>
        <v>0</v>
      </c>
      <c r="L100" s="126"/>
    </row>
    <row r="101" spans="2:12" s="10" customFormat="1" ht="19.9" customHeight="1">
      <c r="B101" s="126"/>
      <c r="D101" s="127" t="s">
        <v>205</v>
      </c>
      <c r="E101" s="128"/>
      <c r="F101" s="128"/>
      <c r="G101" s="128"/>
      <c r="H101" s="128"/>
      <c r="I101" s="128"/>
      <c r="J101" s="129">
        <f>J252</f>
        <v>0</v>
      </c>
      <c r="L101" s="126"/>
    </row>
    <row r="102" spans="2:12" s="10" customFormat="1" ht="19.9" customHeight="1">
      <c r="B102" s="126"/>
      <c r="D102" s="127" t="s">
        <v>206</v>
      </c>
      <c r="E102" s="128"/>
      <c r="F102" s="128"/>
      <c r="G102" s="128"/>
      <c r="H102" s="128"/>
      <c r="I102" s="128"/>
      <c r="J102" s="129">
        <f>J254</f>
        <v>0</v>
      </c>
      <c r="L102" s="126"/>
    </row>
    <row r="103" spans="2:12" s="10" customFormat="1" ht="19.9" customHeight="1">
      <c r="B103" s="126"/>
      <c r="D103" s="127" t="s">
        <v>207</v>
      </c>
      <c r="E103" s="128"/>
      <c r="F103" s="128"/>
      <c r="G103" s="128"/>
      <c r="H103" s="128"/>
      <c r="I103" s="128"/>
      <c r="J103" s="129">
        <f>J261</f>
        <v>0</v>
      </c>
      <c r="L103" s="126"/>
    </row>
    <row r="104" spans="2:12" s="10" customFormat="1" ht="19.9" customHeight="1">
      <c r="B104" s="126"/>
      <c r="D104" s="127" t="s">
        <v>208</v>
      </c>
      <c r="E104" s="128"/>
      <c r="F104" s="128"/>
      <c r="G104" s="128"/>
      <c r="H104" s="128"/>
      <c r="I104" s="128"/>
      <c r="J104" s="129">
        <f>J268</f>
        <v>0</v>
      </c>
      <c r="L104" s="126"/>
    </row>
    <row r="105" spans="2:12" s="10" customFormat="1" ht="19.9" customHeight="1">
      <c r="B105" s="126"/>
      <c r="D105" s="127" t="s">
        <v>210</v>
      </c>
      <c r="E105" s="128"/>
      <c r="F105" s="128"/>
      <c r="G105" s="128"/>
      <c r="H105" s="128"/>
      <c r="I105" s="128"/>
      <c r="J105" s="129">
        <f>J270</f>
        <v>0</v>
      </c>
      <c r="L105" s="126"/>
    </row>
    <row r="106" spans="2:12" s="9" customFormat="1" ht="24.95" customHeight="1">
      <c r="B106" s="122"/>
      <c r="D106" s="123" t="s">
        <v>213</v>
      </c>
      <c r="E106" s="124"/>
      <c r="F106" s="124"/>
      <c r="G106" s="124"/>
      <c r="H106" s="124"/>
      <c r="I106" s="124"/>
      <c r="J106" s="125">
        <f>J272</f>
        <v>0</v>
      </c>
      <c r="L106" s="122"/>
    </row>
    <row r="107" spans="2:12" s="10" customFormat="1" ht="19.9" customHeight="1">
      <c r="B107" s="126"/>
      <c r="D107" s="127" t="s">
        <v>214</v>
      </c>
      <c r="E107" s="128"/>
      <c r="F107" s="128"/>
      <c r="G107" s="128"/>
      <c r="H107" s="128"/>
      <c r="I107" s="128"/>
      <c r="J107" s="129">
        <f>J273</f>
        <v>0</v>
      </c>
      <c r="L107" s="126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9.25" customHeight="1">
      <c r="A110" s="33"/>
      <c r="B110" s="34"/>
      <c r="C110" s="121"/>
      <c r="D110" s="33"/>
      <c r="E110" s="33"/>
      <c r="F110" s="33"/>
      <c r="G110" s="33"/>
      <c r="H110" s="33"/>
      <c r="I110" s="33"/>
      <c r="J110" s="130"/>
      <c r="K110" s="33"/>
      <c r="L110" s="43"/>
      <c r="N110" s="131" t="s">
        <v>41</v>
      </c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65" s="2" customFormat="1" ht="18" customHeight="1">
      <c r="A111" s="33"/>
      <c r="B111" s="132"/>
      <c r="C111" s="133"/>
      <c r="D111" s="281"/>
      <c r="E111" s="282"/>
      <c r="F111" s="282"/>
      <c r="G111" s="133"/>
      <c r="H111" s="133"/>
      <c r="I111" s="133"/>
      <c r="J111" s="135"/>
      <c r="K111" s="133"/>
      <c r="L111" s="136"/>
      <c r="M111" s="137"/>
      <c r="N111" s="138" t="s">
        <v>42</v>
      </c>
      <c r="O111" s="137"/>
      <c r="P111" s="137"/>
      <c r="Q111" s="137"/>
      <c r="R111" s="137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9" t="s">
        <v>215</v>
      </c>
      <c r="AZ111" s="137"/>
      <c r="BA111" s="137"/>
      <c r="BB111" s="137"/>
      <c r="BC111" s="137"/>
      <c r="BD111" s="137"/>
      <c r="BE111" s="140">
        <f aca="true" t="shared" si="0" ref="BE111:BE116">IF(N111="základní",J111,0)</f>
        <v>0</v>
      </c>
      <c r="BF111" s="140">
        <f aca="true" t="shared" si="1" ref="BF111:BF116">IF(N111="snížená",J111,0)</f>
        <v>0</v>
      </c>
      <c r="BG111" s="140">
        <f aca="true" t="shared" si="2" ref="BG111:BG116">IF(N111="zákl. přenesená",J111,0)</f>
        <v>0</v>
      </c>
      <c r="BH111" s="140">
        <f aca="true" t="shared" si="3" ref="BH111:BH116">IF(N111="sníž. přenesená",J111,0)</f>
        <v>0</v>
      </c>
      <c r="BI111" s="140">
        <f aca="true" t="shared" si="4" ref="BI111:BI116">IF(N111="nulová",J111,0)</f>
        <v>0</v>
      </c>
      <c r="BJ111" s="139" t="s">
        <v>32</v>
      </c>
      <c r="BK111" s="137"/>
      <c r="BL111" s="137"/>
      <c r="BM111" s="137"/>
    </row>
    <row r="112" spans="1:65" s="2" customFormat="1" ht="18" customHeight="1">
      <c r="A112" s="33"/>
      <c r="B112" s="132"/>
      <c r="C112" s="133"/>
      <c r="D112" s="281"/>
      <c r="E112" s="282"/>
      <c r="F112" s="282"/>
      <c r="G112" s="133"/>
      <c r="H112" s="133"/>
      <c r="I112" s="133"/>
      <c r="J112" s="135"/>
      <c r="K112" s="133"/>
      <c r="L112" s="136"/>
      <c r="M112" s="137"/>
      <c r="N112" s="138" t="s">
        <v>42</v>
      </c>
      <c r="O112" s="137"/>
      <c r="P112" s="137"/>
      <c r="Q112" s="137"/>
      <c r="R112" s="137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9" t="s">
        <v>215</v>
      </c>
      <c r="AZ112" s="137"/>
      <c r="BA112" s="137"/>
      <c r="BB112" s="137"/>
      <c r="BC112" s="137"/>
      <c r="BD112" s="137"/>
      <c r="BE112" s="140">
        <f t="shared" si="0"/>
        <v>0</v>
      </c>
      <c r="BF112" s="140">
        <f t="shared" si="1"/>
        <v>0</v>
      </c>
      <c r="BG112" s="140">
        <f t="shared" si="2"/>
        <v>0</v>
      </c>
      <c r="BH112" s="140">
        <f t="shared" si="3"/>
        <v>0</v>
      </c>
      <c r="BI112" s="140">
        <f t="shared" si="4"/>
        <v>0</v>
      </c>
      <c r="BJ112" s="139" t="s">
        <v>32</v>
      </c>
      <c r="BK112" s="137"/>
      <c r="BL112" s="137"/>
      <c r="BM112" s="137"/>
    </row>
    <row r="113" spans="1:65" s="2" customFormat="1" ht="18" customHeight="1">
      <c r="A113" s="33"/>
      <c r="B113" s="132"/>
      <c r="C113" s="133"/>
      <c r="D113" s="281"/>
      <c r="E113" s="282"/>
      <c r="F113" s="282"/>
      <c r="G113" s="133"/>
      <c r="H113" s="133"/>
      <c r="I113" s="133"/>
      <c r="J113" s="135"/>
      <c r="K113" s="133"/>
      <c r="L113" s="136"/>
      <c r="M113" s="137"/>
      <c r="N113" s="138" t="s">
        <v>42</v>
      </c>
      <c r="O113" s="137"/>
      <c r="P113" s="137"/>
      <c r="Q113" s="137"/>
      <c r="R113" s="137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9" t="s">
        <v>215</v>
      </c>
      <c r="AZ113" s="137"/>
      <c r="BA113" s="137"/>
      <c r="BB113" s="137"/>
      <c r="BC113" s="137"/>
      <c r="BD113" s="137"/>
      <c r="BE113" s="140">
        <f t="shared" si="0"/>
        <v>0</v>
      </c>
      <c r="BF113" s="140">
        <f t="shared" si="1"/>
        <v>0</v>
      </c>
      <c r="BG113" s="140">
        <f t="shared" si="2"/>
        <v>0</v>
      </c>
      <c r="BH113" s="140">
        <f t="shared" si="3"/>
        <v>0</v>
      </c>
      <c r="BI113" s="140">
        <f t="shared" si="4"/>
        <v>0</v>
      </c>
      <c r="BJ113" s="139" t="s">
        <v>32</v>
      </c>
      <c r="BK113" s="137"/>
      <c r="BL113" s="137"/>
      <c r="BM113" s="137"/>
    </row>
    <row r="114" spans="1:65" s="2" customFormat="1" ht="18" customHeight="1">
      <c r="A114" s="33"/>
      <c r="B114" s="132"/>
      <c r="C114" s="133"/>
      <c r="D114" s="281"/>
      <c r="E114" s="282"/>
      <c r="F114" s="282"/>
      <c r="G114" s="133"/>
      <c r="H114" s="133"/>
      <c r="I114" s="133"/>
      <c r="J114" s="135"/>
      <c r="K114" s="133"/>
      <c r="L114" s="136"/>
      <c r="M114" s="137"/>
      <c r="N114" s="138" t="s">
        <v>42</v>
      </c>
      <c r="O114" s="137"/>
      <c r="P114" s="137"/>
      <c r="Q114" s="137"/>
      <c r="R114" s="137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9" t="s">
        <v>215</v>
      </c>
      <c r="AZ114" s="137"/>
      <c r="BA114" s="137"/>
      <c r="BB114" s="137"/>
      <c r="BC114" s="137"/>
      <c r="BD114" s="137"/>
      <c r="BE114" s="140">
        <f t="shared" si="0"/>
        <v>0</v>
      </c>
      <c r="BF114" s="140">
        <f t="shared" si="1"/>
        <v>0</v>
      </c>
      <c r="BG114" s="140">
        <f t="shared" si="2"/>
        <v>0</v>
      </c>
      <c r="BH114" s="140">
        <f t="shared" si="3"/>
        <v>0</v>
      </c>
      <c r="BI114" s="140">
        <f t="shared" si="4"/>
        <v>0</v>
      </c>
      <c r="BJ114" s="139" t="s">
        <v>32</v>
      </c>
      <c r="BK114" s="137"/>
      <c r="BL114" s="137"/>
      <c r="BM114" s="137"/>
    </row>
    <row r="115" spans="1:65" s="2" customFormat="1" ht="18" customHeight="1">
      <c r="A115" s="33"/>
      <c r="B115" s="132"/>
      <c r="C115" s="133"/>
      <c r="D115" s="281"/>
      <c r="E115" s="282"/>
      <c r="F115" s="282"/>
      <c r="G115" s="133"/>
      <c r="H115" s="133"/>
      <c r="I115" s="133"/>
      <c r="J115" s="135"/>
      <c r="K115" s="133"/>
      <c r="L115" s="136"/>
      <c r="M115" s="137"/>
      <c r="N115" s="138" t="s">
        <v>42</v>
      </c>
      <c r="O115" s="137"/>
      <c r="P115" s="137"/>
      <c r="Q115" s="137"/>
      <c r="R115" s="137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9" t="s">
        <v>215</v>
      </c>
      <c r="AZ115" s="137"/>
      <c r="BA115" s="137"/>
      <c r="BB115" s="137"/>
      <c r="BC115" s="137"/>
      <c r="BD115" s="137"/>
      <c r="BE115" s="140">
        <f t="shared" si="0"/>
        <v>0</v>
      </c>
      <c r="BF115" s="140">
        <f t="shared" si="1"/>
        <v>0</v>
      </c>
      <c r="BG115" s="140">
        <f t="shared" si="2"/>
        <v>0</v>
      </c>
      <c r="BH115" s="140">
        <f t="shared" si="3"/>
        <v>0</v>
      </c>
      <c r="BI115" s="140">
        <f t="shared" si="4"/>
        <v>0</v>
      </c>
      <c r="BJ115" s="139" t="s">
        <v>32</v>
      </c>
      <c r="BK115" s="137"/>
      <c r="BL115" s="137"/>
      <c r="BM115" s="137"/>
    </row>
    <row r="116" spans="1:65" s="2" customFormat="1" ht="18" customHeight="1">
      <c r="A116" s="33"/>
      <c r="B116" s="132"/>
      <c r="C116" s="133"/>
      <c r="D116" s="134"/>
      <c r="E116" s="133"/>
      <c r="F116" s="133"/>
      <c r="G116" s="133"/>
      <c r="H116" s="133"/>
      <c r="I116" s="133"/>
      <c r="J116" s="135"/>
      <c r="K116" s="133"/>
      <c r="L116" s="136"/>
      <c r="M116" s="137"/>
      <c r="N116" s="138" t="s">
        <v>42</v>
      </c>
      <c r="O116" s="137"/>
      <c r="P116" s="137"/>
      <c r="Q116" s="137"/>
      <c r="R116" s="137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9" t="s">
        <v>216</v>
      </c>
      <c r="AZ116" s="137"/>
      <c r="BA116" s="137"/>
      <c r="BB116" s="137"/>
      <c r="BC116" s="137"/>
      <c r="BD116" s="137"/>
      <c r="BE116" s="140">
        <f t="shared" si="0"/>
        <v>0</v>
      </c>
      <c r="BF116" s="140">
        <f t="shared" si="1"/>
        <v>0</v>
      </c>
      <c r="BG116" s="140">
        <f t="shared" si="2"/>
        <v>0</v>
      </c>
      <c r="BH116" s="140">
        <f t="shared" si="3"/>
        <v>0</v>
      </c>
      <c r="BI116" s="140">
        <f t="shared" si="4"/>
        <v>0</v>
      </c>
      <c r="BJ116" s="139" t="s">
        <v>32</v>
      </c>
      <c r="BK116" s="137"/>
      <c r="BL116" s="137"/>
      <c r="BM116" s="137"/>
    </row>
    <row r="117" spans="1:31" s="2" customFormat="1" ht="12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9.25" customHeight="1">
      <c r="A118" s="33"/>
      <c r="B118" s="34"/>
      <c r="C118" s="141" t="s">
        <v>1630</v>
      </c>
      <c r="D118" s="111"/>
      <c r="E118" s="111"/>
      <c r="F118" s="111"/>
      <c r="G118" s="111"/>
      <c r="H118" s="111"/>
      <c r="I118" s="111"/>
      <c r="J118" s="142">
        <f>ROUND(J98+J110,0)</f>
        <v>0</v>
      </c>
      <c r="K118" s="111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3" spans="1:31" s="2" customFormat="1" ht="6.95" customHeight="1">
      <c r="A123" s="33"/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4.95" customHeight="1">
      <c r="A124" s="33"/>
      <c r="B124" s="34"/>
      <c r="C124" s="22" t="s">
        <v>217</v>
      </c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16</v>
      </c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6.5" customHeight="1">
      <c r="A127" s="33"/>
      <c r="B127" s="34"/>
      <c r="C127" s="33"/>
      <c r="D127" s="33"/>
      <c r="E127" s="283" t="str">
        <f>E7</f>
        <v>BRNO, ZÁPADNÍ - VÝSTAVBA VODOVODU</v>
      </c>
      <c r="F127" s="284"/>
      <c r="G127" s="284"/>
      <c r="H127" s="284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2:12" s="1" customFormat="1" ht="12" customHeight="1">
      <c r="B128" s="21"/>
      <c r="C128" s="28" t="s">
        <v>114</v>
      </c>
      <c r="L128" s="21"/>
    </row>
    <row r="129" spans="1:31" s="2" customFormat="1" ht="16.5" customHeight="1">
      <c r="A129" s="33"/>
      <c r="B129" s="34"/>
      <c r="C129" s="33"/>
      <c r="D129" s="33"/>
      <c r="E129" s="283" t="s">
        <v>117</v>
      </c>
      <c r="F129" s="280"/>
      <c r="G129" s="280"/>
      <c r="H129" s="280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2" customHeight="1">
      <c r="A130" s="33"/>
      <c r="B130" s="34"/>
      <c r="C130" s="28" t="s">
        <v>120</v>
      </c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6.5" customHeight="1">
      <c r="A131" s="33"/>
      <c r="B131" s="34"/>
      <c r="C131" s="33"/>
      <c r="D131" s="33"/>
      <c r="E131" s="260" t="str">
        <f>E11</f>
        <v>SO 340.1 - vodoměrná šachta a zemní práce pro vp</v>
      </c>
      <c r="F131" s="280"/>
      <c r="G131" s="280"/>
      <c r="H131" s="280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6.95" customHeight="1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2" customHeight="1">
      <c r="A133" s="33"/>
      <c r="B133" s="34"/>
      <c r="C133" s="28" t="s">
        <v>20</v>
      </c>
      <c r="D133" s="33"/>
      <c r="E133" s="33"/>
      <c r="F133" s="26" t="str">
        <f>F14</f>
        <v>Brno</v>
      </c>
      <c r="G133" s="33"/>
      <c r="H133" s="33"/>
      <c r="I133" s="28" t="s">
        <v>22</v>
      </c>
      <c r="J133" s="56" t="str">
        <f>IF(J14="","",J14)</f>
        <v/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6.95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25.7" customHeight="1">
      <c r="A135" s="33"/>
      <c r="B135" s="34"/>
      <c r="C135" s="28" t="s">
        <v>23</v>
      </c>
      <c r="D135" s="33"/>
      <c r="E135" s="33"/>
      <c r="F135" s="26" t="str">
        <f>E17</f>
        <v>Statutární město Brno</v>
      </c>
      <c r="G135" s="33"/>
      <c r="H135" s="33"/>
      <c r="I135" s="28" t="s">
        <v>29</v>
      </c>
      <c r="J135" s="31" t="str">
        <f>E23</f>
        <v>PROKAN smart s.r.o.  Brno</v>
      </c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15.2" customHeight="1">
      <c r="A136" s="33"/>
      <c r="B136" s="34"/>
      <c r="C136" s="28" t="s">
        <v>27</v>
      </c>
      <c r="D136" s="33"/>
      <c r="E136" s="33"/>
      <c r="F136" s="26" t="str">
        <f>IF(E20="","",E20)</f>
        <v>Vyplň údaj</v>
      </c>
      <c r="G136" s="33"/>
      <c r="H136" s="33"/>
      <c r="I136" s="28" t="s">
        <v>33</v>
      </c>
      <c r="J136" s="31" t="str">
        <f>E26</f>
        <v>Obrtel M.</v>
      </c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2" customFormat="1" ht="10.35" customHeight="1">
      <c r="A137" s="33"/>
      <c r="B137" s="34"/>
      <c r="C137" s="33"/>
      <c r="D137" s="33"/>
      <c r="E137" s="33"/>
      <c r="F137" s="33"/>
      <c r="G137" s="33"/>
      <c r="H137" s="33"/>
      <c r="I137" s="33"/>
      <c r="J137" s="33"/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11" customFormat="1" ht="29.25" customHeight="1">
      <c r="A138" s="143"/>
      <c r="B138" s="144"/>
      <c r="C138" s="145" t="s">
        <v>218</v>
      </c>
      <c r="D138" s="146" t="s">
        <v>62</v>
      </c>
      <c r="E138" s="146" t="s">
        <v>58</v>
      </c>
      <c r="F138" s="146" t="s">
        <v>59</v>
      </c>
      <c r="G138" s="146" t="s">
        <v>219</v>
      </c>
      <c r="H138" s="146" t="s">
        <v>220</v>
      </c>
      <c r="I138" s="146" t="s">
        <v>221</v>
      </c>
      <c r="J138" s="146" t="s">
        <v>200</v>
      </c>
      <c r="K138" s="147" t="s">
        <v>222</v>
      </c>
      <c r="L138" s="148"/>
      <c r="M138" s="63" t="s">
        <v>1</v>
      </c>
      <c r="N138" s="64" t="s">
        <v>41</v>
      </c>
      <c r="O138" s="64" t="s">
        <v>223</v>
      </c>
      <c r="P138" s="64" t="s">
        <v>224</v>
      </c>
      <c r="Q138" s="64" t="s">
        <v>225</v>
      </c>
      <c r="R138" s="64" t="s">
        <v>226</v>
      </c>
      <c r="S138" s="64" t="s">
        <v>227</v>
      </c>
      <c r="T138" s="65" t="s">
        <v>228</v>
      </c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</row>
    <row r="139" spans="1:63" s="2" customFormat="1" ht="22.9" customHeight="1">
      <c r="A139" s="33"/>
      <c r="B139" s="34"/>
      <c r="C139" s="70" t="s">
        <v>229</v>
      </c>
      <c r="D139" s="33"/>
      <c r="E139" s="33"/>
      <c r="F139" s="33"/>
      <c r="G139" s="33"/>
      <c r="H139" s="33"/>
      <c r="I139" s="33"/>
      <c r="J139" s="149">
        <f>BK139</f>
        <v>0</v>
      </c>
      <c r="K139" s="33"/>
      <c r="L139" s="34"/>
      <c r="M139" s="66"/>
      <c r="N139" s="57"/>
      <c r="O139" s="67"/>
      <c r="P139" s="150">
        <f>P140+P272</f>
        <v>0</v>
      </c>
      <c r="Q139" s="67"/>
      <c r="R139" s="150">
        <f>R140+R272</f>
        <v>3.39232405</v>
      </c>
      <c r="S139" s="67"/>
      <c r="T139" s="151">
        <f>T140+T272</f>
        <v>1.8457400000000002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76</v>
      </c>
      <c r="AU139" s="18" t="s">
        <v>201</v>
      </c>
      <c r="BK139" s="152">
        <f>BK140+BK272</f>
        <v>0</v>
      </c>
    </row>
    <row r="140" spans="2:63" s="12" customFormat="1" ht="25.9" customHeight="1">
      <c r="B140" s="153"/>
      <c r="D140" s="154" t="s">
        <v>76</v>
      </c>
      <c r="E140" s="155" t="s">
        <v>230</v>
      </c>
      <c r="F140" s="155" t="s">
        <v>231</v>
      </c>
      <c r="I140" s="156"/>
      <c r="J140" s="157">
        <f>BK140</f>
        <v>0</v>
      </c>
      <c r="L140" s="153"/>
      <c r="M140" s="158"/>
      <c r="N140" s="159"/>
      <c r="O140" s="159"/>
      <c r="P140" s="160">
        <f>P141+P252+P254+P261+P268+P270</f>
        <v>0</v>
      </c>
      <c r="Q140" s="159"/>
      <c r="R140" s="160">
        <f>R141+R252+R254+R261+R268+R270</f>
        <v>2.03237105</v>
      </c>
      <c r="S140" s="159"/>
      <c r="T140" s="161">
        <f>T141+T252+T254+T261+T268+T270</f>
        <v>1.8457400000000002</v>
      </c>
      <c r="AR140" s="154" t="s">
        <v>32</v>
      </c>
      <c r="AT140" s="162" t="s">
        <v>76</v>
      </c>
      <c r="AU140" s="162" t="s">
        <v>77</v>
      </c>
      <c r="AY140" s="154" t="s">
        <v>232</v>
      </c>
      <c r="BK140" s="163">
        <f>BK141+BK252+BK254+BK261+BK268+BK270</f>
        <v>0</v>
      </c>
    </row>
    <row r="141" spans="2:63" s="12" customFormat="1" ht="22.9" customHeight="1">
      <c r="B141" s="153"/>
      <c r="D141" s="154" t="s">
        <v>76</v>
      </c>
      <c r="E141" s="164" t="s">
        <v>32</v>
      </c>
      <c r="F141" s="164" t="s">
        <v>233</v>
      </c>
      <c r="I141" s="156"/>
      <c r="J141" s="165">
        <f>BK141</f>
        <v>0</v>
      </c>
      <c r="L141" s="153"/>
      <c r="M141" s="158"/>
      <c r="N141" s="159"/>
      <c r="O141" s="159"/>
      <c r="P141" s="160">
        <f>SUM(P142:P251)</f>
        <v>0</v>
      </c>
      <c r="Q141" s="159"/>
      <c r="R141" s="160">
        <f>SUM(R142:R251)</f>
        <v>0.6459594500000001</v>
      </c>
      <c r="S141" s="159"/>
      <c r="T141" s="161">
        <f>SUM(T142:T251)</f>
        <v>1.8457400000000002</v>
      </c>
      <c r="AR141" s="154" t="s">
        <v>32</v>
      </c>
      <c r="AT141" s="162" t="s">
        <v>76</v>
      </c>
      <c r="AU141" s="162" t="s">
        <v>32</v>
      </c>
      <c r="AY141" s="154" t="s">
        <v>232</v>
      </c>
      <c r="BK141" s="163">
        <f>SUM(BK142:BK251)</f>
        <v>0</v>
      </c>
    </row>
    <row r="142" spans="1:65" s="2" customFormat="1" ht="16.5" customHeight="1">
      <c r="A142" s="33"/>
      <c r="B142" s="132"/>
      <c r="C142" s="166" t="s">
        <v>32</v>
      </c>
      <c r="D142" s="166" t="s">
        <v>234</v>
      </c>
      <c r="E142" s="167" t="s">
        <v>252</v>
      </c>
      <c r="F142" s="168" t="s">
        <v>253</v>
      </c>
      <c r="G142" s="169" t="s">
        <v>254</v>
      </c>
      <c r="H142" s="170">
        <v>3.938</v>
      </c>
      <c r="I142" s="171"/>
      <c r="J142" s="172">
        <f>ROUND(I142*H142,2)</f>
        <v>0</v>
      </c>
      <c r="K142" s="168" t="s">
        <v>238</v>
      </c>
      <c r="L142" s="34"/>
      <c r="M142" s="173" t="s">
        <v>1</v>
      </c>
      <c r="N142" s="174" t="s">
        <v>42</v>
      </c>
      <c r="O142" s="59"/>
      <c r="P142" s="175">
        <f>O142*H142</f>
        <v>0</v>
      </c>
      <c r="Q142" s="175">
        <v>0</v>
      </c>
      <c r="R142" s="175">
        <f>Q142*H142</f>
        <v>0</v>
      </c>
      <c r="S142" s="175">
        <v>0.26</v>
      </c>
      <c r="T142" s="176">
        <f>S142*H142</f>
        <v>1.0238800000000001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7" t="s">
        <v>133</v>
      </c>
      <c r="AT142" s="177" t="s">
        <v>234</v>
      </c>
      <c r="AU142" s="177" t="s">
        <v>86</v>
      </c>
      <c r="AY142" s="18" t="s">
        <v>232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18" t="s">
        <v>32</v>
      </c>
      <c r="BK142" s="178">
        <f>ROUND(I142*H142,2)</f>
        <v>0</v>
      </c>
      <c r="BL142" s="18" t="s">
        <v>133</v>
      </c>
      <c r="BM142" s="177" t="s">
        <v>1497</v>
      </c>
    </row>
    <row r="143" spans="2:51" s="15" customFormat="1" ht="12">
      <c r="B143" s="196"/>
      <c r="D143" s="180" t="s">
        <v>240</v>
      </c>
      <c r="E143" s="197" t="s">
        <v>1</v>
      </c>
      <c r="F143" s="198" t="s">
        <v>256</v>
      </c>
      <c r="H143" s="197" t="s">
        <v>1</v>
      </c>
      <c r="I143" s="199"/>
      <c r="L143" s="196"/>
      <c r="M143" s="200"/>
      <c r="N143" s="201"/>
      <c r="O143" s="201"/>
      <c r="P143" s="201"/>
      <c r="Q143" s="201"/>
      <c r="R143" s="201"/>
      <c r="S143" s="201"/>
      <c r="T143" s="202"/>
      <c r="AT143" s="197" t="s">
        <v>240</v>
      </c>
      <c r="AU143" s="197" t="s">
        <v>86</v>
      </c>
      <c r="AV143" s="15" t="s">
        <v>32</v>
      </c>
      <c r="AW143" s="15" t="s">
        <v>31</v>
      </c>
      <c r="AX143" s="15" t="s">
        <v>77</v>
      </c>
      <c r="AY143" s="197" t="s">
        <v>232</v>
      </c>
    </row>
    <row r="144" spans="2:51" s="13" customFormat="1" ht="12">
      <c r="B144" s="179"/>
      <c r="D144" s="180" t="s">
        <v>240</v>
      </c>
      <c r="E144" s="181" t="s">
        <v>1</v>
      </c>
      <c r="F144" s="182" t="s">
        <v>1498</v>
      </c>
      <c r="H144" s="183">
        <v>1.91</v>
      </c>
      <c r="I144" s="184"/>
      <c r="L144" s="179"/>
      <c r="M144" s="185"/>
      <c r="N144" s="186"/>
      <c r="O144" s="186"/>
      <c r="P144" s="186"/>
      <c r="Q144" s="186"/>
      <c r="R144" s="186"/>
      <c r="S144" s="186"/>
      <c r="T144" s="187"/>
      <c r="AT144" s="181" t="s">
        <v>240</v>
      </c>
      <c r="AU144" s="181" t="s">
        <v>86</v>
      </c>
      <c r="AV144" s="13" t="s">
        <v>86</v>
      </c>
      <c r="AW144" s="13" t="s">
        <v>31</v>
      </c>
      <c r="AX144" s="13" t="s">
        <v>77</v>
      </c>
      <c r="AY144" s="181" t="s">
        <v>232</v>
      </c>
    </row>
    <row r="145" spans="2:51" s="16" customFormat="1" ht="12">
      <c r="B145" s="203"/>
      <c r="D145" s="180" t="s">
        <v>240</v>
      </c>
      <c r="E145" s="204" t="s">
        <v>1488</v>
      </c>
      <c r="F145" s="205" t="s">
        <v>260</v>
      </c>
      <c r="H145" s="206">
        <v>1.91</v>
      </c>
      <c r="I145" s="207"/>
      <c r="L145" s="203"/>
      <c r="M145" s="208"/>
      <c r="N145" s="209"/>
      <c r="O145" s="209"/>
      <c r="P145" s="209"/>
      <c r="Q145" s="209"/>
      <c r="R145" s="209"/>
      <c r="S145" s="209"/>
      <c r="T145" s="210"/>
      <c r="AT145" s="204" t="s">
        <v>240</v>
      </c>
      <c r="AU145" s="204" t="s">
        <v>86</v>
      </c>
      <c r="AV145" s="16" t="s">
        <v>247</v>
      </c>
      <c r="AW145" s="16" t="s">
        <v>31</v>
      </c>
      <c r="AX145" s="16" t="s">
        <v>77</v>
      </c>
      <c r="AY145" s="204" t="s">
        <v>232</v>
      </c>
    </row>
    <row r="146" spans="2:51" s="14" customFormat="1" ht="12">
      <c r="B146" s="188"/>
      <c r="D146" s="180" t="s">
        <v>240</v>
      </c>
      <c r="E146" s="189" t="s">
        <v>170</v>
      </c>
      <c r="F146" s="190" t="s">
        <v>242</v>
      </c>
      <c r="H146" s="191">
        <v>1.91</v>
      </c>
      <c r="I146" s="192"/>
      <c r="L146" s="188"/>
      <c r="M146" s="193"/>
      <c r="N146" s="194"/>
      <c r="O146" s="194"/>
      <c r="P146" s="194"/>
      <c r="Q146" s="194"/>
      <c r="R146" s="194"/>
      <c r="S146" s="194"/>
      <c r="T146" s="195"/>
      <c r="AT146" s="189" t="s">
        <v>240</v>
      </c>
      <c r="AU146" s="189" t="s">
        <v>86</v>
      </c>
      <c r="AV146" s="14" t="s">
        <v>133</v>
      </c>
      <c r="AW146" s="14" t="s">
        <v>31</v>
      </c>
      <c r="AX146" s="14" t="s">
        <v>77</v>
      </c>
      <c r="AY146" s="189" t="s">
        <v>232</v>
      </c>
    </row>
    <row r="147" spans="2:51" s="15" customFormat="1" ht="12">
      <c r="B147" s="196"/>
      <c r="D147" s="180" t="s">
        <v>240</v>
      </c>
      <c r="E147" s="197" t="s">
        <v>1</v>
      </c>
      <c r="F147" s="198" t="s">
        <v>308</v>
      </c>
      <c r="H147" s="197" t="s">
        <v>1</v>
      </c>
      <c r="I147" s="199"/>
      <c r="L147" s="196"/>
      <c r="M147" s="200"/>
      <c r="N147" s="201"/>
      <c r="O147" s="201"/>
      <c r="P147" s="201"/>
      <c r="Q147" s="201"/>
      <c r="R147" s="201"/>
      <c r="S147" s="201"/>
      <c r="T147" s="202"/>
      <c r="AT147" s="197" t="s">
        <v>240</v>
      </c>
      <c r="AU147" s="197" t="s">
        <v>86</v>
      </c>
      <c r="AV147" s="15" t="s">
        <v>32</v>
      </c>
      <c r="AW147" s="15" t="s">
        <v>31</v>
      </c>
      <c r="AX147" s="15" t="s">
        <v>77</v>
      </c>
      <c r="AY147" s="197" t="s">
        <v>232</v>
      </c>
    </row>
    <row r="148" spans="2:51" s="13" customFormat="1" ht="12">
      <c r="B148" s="179"/>
      <c r="D148" s="180" t="s">
        <v>240</v>
      </c>
      <c r="E148" s="181" t="s">
        <v>1</v>
      </c>
      <c r="F148" s="182" t="s">
        <v>1499</v>
      </c>
      <c r="H148" s="183">
        <v>3.938</v>
      </c>
      <c r="I148" s="184"/>
      <c r="L148" s="179"/>
      <c r="M148" s="185"/>
      <c r="N148" s="186"/>
      <c r="O148" s="186"/>
      <c r="P148" s="186"/>
      <c r="Q148" s="186"/>
      <c r="R148" s="186"/>
      <c r="S148" s="186"/>
      <c r="T148" s="187"/>
      <c r="AT148" s="181" t="s">
        <v>240</v>
      </c>
      <c r="AU148" s="181" t="s">
        <v>86</v>
      </c>
      <c r="AV148" s="13" t="s">
        <v>86</v>
      </c>
      <c r="AW148" s="13" t="s">
        <v>31</v>
      </c>
      <c r="AX148" s="13" t="s">
        <v>77</v>
      </c>
      <c r="AY148" s="181" t="s">
        <v>232</v>
      </c>
    </row>
    <row r="149" spans="2:51" s="16" customFormat="1" ht="12">
      <c r="B149" s="203"/>
      <c r="D149" s="180" t="s">
        <v>240</v>
      </c>
      <c r="E149" s="204" t="s">
        <v>1500</v>
      </c>
      <c r="F149" s="205" t="s">
        <v>260</v>
      </c>
      <c r="H149" s="206">
        <v>3.938</v>
      </c>
      <c r="I149" s="207"/>
      <c r="L149" s="203"/>
      <c r="M149" s="208"/>
      <c r="N149" s="209"/>
      <c r="O149" s="209"/>
      <c r="P149" s="209"/>
      <c r="Q149" s="209"/>
      <c r="R149" s="209"/>
      <c r="S149" s="209"/>
      <c r="T149" s="210"/>
      <c r="AT149" s="204" t="s">
        <v>240</v>
      </c>
      <c r="AU149" s="204" t="s">
        <v>86</v>
      </c>
      <c r="AV149" s="16" t="s">
        <v>247</v>
      </c>
      <c r="AW149" s="16" t="s">
        <v>31</v>
      </c>
      <c r="AX149" s="16" t="s">
        <v>77</v>
      </c>
      <c r="AY149" s="204" t="s">
        <v>232</v>
      </c>
    </row>
    <row r="150" spans="2:51" s="14" customFormat="1" ht="12">
      <c r="B150" s="188"/>
      <c r="D150" s="180" t="s">
        <v>240</v>
      </c>
      <c r="E150" s="189" t="s">
        <v>175</v>
      </c>
      <c r="F150" s="190" t="s">
        <v>242</v>
      </c>
      <c r="H150" s="191">
        <v>3.938</v>
      </c>
      <c r="I150" s="192"/>
      <c r="L150" s="188"/>
      <c r="M150" s="193"/>
      <c r="N150" s="194"/>
      <c r="O150" s="194"/>
      <c r="P150" s="194"/>
      <c r="Q150" s="194"/>
      <c r="R150" s="194"/>
      <c r="S150" s="194"/>
      <c r="T150" s="195"/>
      <c r="AT150" s="189" t="s">
        <v>240</v>
      </c>
      <c r="AU150" s="189" t="s">
        <v>86</v>
      </c>
      <c r="AV150" s="14" t="s">
        <v>133</v>
      </c>
      <c r="AW150" s="14" t="s">
        <v>31</v>
      </c>
      <c r="AX150" s="14" t="s">
        <v>32</v>
      </c>
      <c r="AY150" s="189" t="s">
        <v>232</v>
      </c>
    </row>
    <row r="151" spans="1:65" s="2" customFormat="1" ht="16.5" customHeight="1">
      <c r="A151" s="33"/>
      <c r="B151" s="132"/>
      <c r="C151" s="166" t="s">
        <v>86</v>
      </c>
      <c r="D151" s="166" t="s">
        <v>234</v>
      </c>
      <c r="E151" s="167" t="s">
        <v>283</v>
      </c>
      <c r="F151" s="168" t="s">
        <v>284</v>
      </c>
      <c r="G151" s="169" t="s">
        <v>254</v>
      </c>
      <c r="H151" s="170">
        <v>3.938</v>
      </c>
      <c r="I151" s="171"/>
      <c r="J151" s="172">
        <f>ROUND(I151*H151,2)</f>
        <v>0</v>
      </c>
      <c r="K151" s="168" t="s">
        <v>238</v>
      </c>
      <c r="L151" s="34"/>
      <c r="M151" s="173" t="s">
        <v>1</v>
      </c>
      <c r="N151" s="174" t="s">
        <v>42</v>
      </c>
      <c r="O151" s="59"/>
      <c r="P151" s="175">
        <f>O151*H151</f>
        <v>0</v>
      </c>
      <c r="Q151" s="175">
        <v>0</v>
      </c>
      <c r="R151" s="175">
        <f>Q151*H151</f>
        <v>0</v>
      </c>
      <c r="S151" s="175">
        <v>0</v>
      </c>
      <c r="T151" s="176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7" t="s">
        <v>133</v>
      </c>
      <c r="AT151" s="177" t="s">
        <v>234</v>
      </c>
      <c r="AU151" s="177" t="s">
        <v>86</v>
      </c>
      <c r="AY151" s="18" t="s">
        <v>232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8" t="s">
        <v>32</v>
      </c>
      <c r="BK151" s="178">
        <f>ROUND(I151*H151,2)</f>
        <v>0</v>
      </c>
      <c r="BL151" s="18" t="s">
        <v>133</v>
      </c>
      <c r="BM151" s="177" t="s">
        <v>1501</v>
      </c>
    </row>
    <row r="152" spans="2:51" s="13" customFormat="1" ht="12">
      <c r="B152" s="179"/>
      <c r="D152" s="180" t="s">
        <v>240</v>
      </c>
      <c r="E152" s="181" t="s">
        <v>1</v>
      </c>
      <c r="F152" s="182" t="s">
        <v>175</v>
      </c>
      <c r="H152" s="183">
        <v>3.938</v>
      </c>
      <c r="I152" s="184"/>
      <c r="L152" s="179"/>
      <c r="M152" s="185"/>
      <c r="N152" s="186"/>
      <c r="O152" s="186"/>
      <c r="P152" s="186"/>
      <c r="Q152" s="186"/>
      <c r="R152" s="186"/>
      <c r="S152" s="186"/>
      <c r="T152" s="187"/>
      <c r="AT152" s="181" t="s">
        <v>240</v>
      </c>
      <c r="AU152" s="181" t="s">
        <v>86</v>
      </c>
      <c r="AV152" s="13" t="s">
        <v>86</v>
      </c>
      <c r="AW152" s="13" t="s">
        <v>31</v>
      </c>
      <c r="AX152" s="13" t="s">
        <v>32</v>
      </c>
      <c r="AY152" s="181" t="s">
        <v>232</v>
      </c>
    </row>
    <row r="153" spans="1:65" s="2" customFormat="1" ht="21.75" customHeight="1">
      <c r="A153" s="33"/>
      <c r="B153" s="132"/>
      <c r="C153" s="166" t="s">
        <v>247</v>
      </c>
      <c r="D153" s="166" t="s">
        <v>234</v>
      </c>
      <c r="E153" s="167" t="s">
        <v>297</v>
      </c>
      <c r="F153" s="168" t="s">
        <v>298</v>
      </c>
      <c r="G153" s="169" t="s">
        <v>254</v>
      </c>
      <c r="H153" s="170">
        <v>2.834</v>
      </c>
      <c r="I153" s="171"/>
      <c r="J153" s="172">
        <f>ROUND(I153*H153,2)</f>
        <v>0</v>
      </c>
      <c r="K153" s="168" t="s">
        <v>238</v>
      </c>
      <c r="L153" s="34"/>
      <c r="M153" s="173" t="s">
        <v>1</v>
      </c>
      <c r="N153" s="174" t="s">
        <v>42</v>
      </c>
      <c r="O153" s="59"/>
      <c r="P153" s="175">
        <f>O153*H153</f>
        <v>0</v>
      </c>
      <c r="Q153" s="175">
        <v>0</v>
      </c>
      <c r="R153" s="175">
        <f>Q153*H153</f>
        <v>0</v>
      </c>
      <c r="S153" s="175">
        <v>0.29</v>
      </c>
      <c r="T153" s="176">
        <f>S153*H153</f>
        <v>0.8218599999999999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7" t="s">
        <v>133</v>
      </c>
      <c r="AT153" s="177" t="s">
        <v>234</v>
      </c>
      <c r="AU153" s="177" t="s">
        <v>86</v>
      </c>
      <c r="AY153" s="18" t="s">
        <v>232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18" t="s">
        <v>32</v>
      </c>
      <c r="BK153" s="178">
        <f>ROUND(I153*H153,2)</f>
        <v>0</v>
      </c>
      <c r="BL153" s="18" t="s">
        <v>133</v>
      </c>
      <c r="BM153" s="177" t="s">
        <v>299</v>
      </c>
    </row>
    <row r="154" spans="2:51" s="15" customFormat="1" ht="12">
      <c r="B154" s="196"/>
      <c r="D154" s="180" t="s">
        <v>240</v>
      </c>
      <c r="E154" s="197" t="s">
        <v>1</v>
      </c>
      <c r="F154" s="198" t="s">
        <v>308</v>
      </c>
      <c r="H154" s="197" t="s">
        <v>1</v>
      </c>
      <c r="I154" s="199"/>
      <c r="L154" s="196"/>
      <c r="M154" s="200"/>
      <c r="N154" s="201"/>
      <c r="O154" s="201"/>
      <c r="P154" s="201"/>
      <c r="Q154" s="201"/>
      <c r="R154" s="201"/>
      <c r="S154" s="201"/>
      <c r="T154" s="202"/>
      <c r="AT154" s="197" t="s">
        <v>240</v>
      </c>
      <c r="AU154" s="197" t="s">
        <v>86</v>
      </c>
      <c r="AV154" s="15" t="s">
        <v>32</v>
      </c>
      <c r="AW154" s="15" t="s">
        <v>31</v>
      </c>
      <c r="AX154" s="15" t="s">
        <v>77</v>
      </c>
      <c r="AY154" s="197" t="s">
        <v>232</v>
      </c>
    </row>
    <row r="155" spans="2:51" s="13" customFormat="1" ht="12">
      <c r="B155" s="179"/>
      <c r="D155" s="180" t="s">
        <v>240</v>
      </c>
      <c r="E155" s="181" t="s">
        <v>1</v>
      </c>
      <c r="F155" s="182" t="s">
        <v>1502</v>
      </c>
      <c r="H155" s="183">
        <v>2.834</v>
      </c>
      <c r="I155" s="184"/>
      <c r="L155" s="179"/>
      <c r="M155" s="185"/>
      <c r="N155" s="186"/>
      <c r="O155" s="186"/>
      <c r="P155" s="186"/>
      <c r="Q155" s="186"/>
      <c r="R155" s="186"/>
      <c r="S155" s="186"/>
      <c r="T155" s="187"/>
      <c r="AT155" s="181" t="s">
        <v>240</v>
      </c>
      <c r="AU155" s="181" t="s">
        <v>86</v>
      </c>
      <c r="AV155" s="13" t="s">
        <v>86</v>
      </c>
      <c r="AW155" s="13" t="s">
        <v>31</v>
      </c>
      <c r="AX155" s="13" t="s">
        <v>77</v>
      </c>
      <c r="AY155" s="181" t="s">
        <v>232</v>
      </c>
    </row>
    <row r="156" spans="2:51" s="16" customFormat="1" ht="12">
      <c r="B156" s="203"/>
      <c r="D156" s="180" t="s">
        <v>240</v>
      </c>
      <c r="E156" s="204" t="s">
        <v>173</v>
      </c>
      <c r="F156" s="205" t="s">
        <v>260</v>
      </c>
      <c r="H156" s="206">
        <v>2.834</v>
      </c>
      <c r="I156" s="207"/>
      <c r="L156" s="203"/>
      <c r="M156" s="208"/>
      <c r="N156" s="209"/>
      <c r="O156" s="209"/>
      <c r="P156" s="209"/>
      <c r="Q156" s="209"/>
      <c r="R156" s="209"/>
      <c r="S156" s="209"/>
      <c r="T156" s="210"/>
      <c r="AT156" s="204" t="s">
        <v>240</v>
      </c>
      <c r="AU156" s="204" t="s">
        <v>86</v>
      </c>
      <c r="AV156" s="16" t="s">
        <v>247</v>
      </c>
      <c r="AW156" s="16" t="s">
        <v>31</v>
      </c>
      <c r="AX156" s="16" t="s">
        <v>77</v>
      </c>
      <c r="AY156" s="204" t="s">
        <v>232</v>
      </c>
    </row>
    <row r="157" spans="2:51" s="14" customFormat="1" ht="12">
      <c r="B157" s="188"/>
      <c r="D157" s="180" t="s">
        <v>240</v>
      </c>
      <c r="E157" s="189" t="s">
        <v>1</v>
      </c>
      <c r="F157" s="190" t="s">
        <v>242</v>
      </c>
      <c r="H157" s="191">
        <v>2.834</v>
      </c>
      <c r="I157" s="192"/>
      <c r="L157" s="188"/>
      <c r="M157" s="193"/>
      <c r="N157" s="194"/>
      <c r="O157" s="194"/>
      <c r="P157" s="194"/>
      <c r="Q157" s="194"/>
      <c r="R157" s="194"/>
      <c r="S157" s="194"/>
      <c r="T157" s="195"/>
      <c r="AT157" s="189" t="s">
        <v>240</v>
      </c>
      <c r="AU157" s="189" t="s">
        <v>86</v>
      </c>
      <c r="AV157" s="14" t="s">
        <v>133</v>
      </c>
      <c r="AW157" s="14" t="s">
        <v>31</v>
      </c>
      <c r="AX157" s="14" t="s">
        <v>32</v>
      </c>
      <c r="AY157" s="189" t="s">
        <v>232</v>
      </c>
    </row>
    <row r="158" spans="1:65" s="2" customFormat="1" ht="16.5" customHeight="1">
      <c r="A158" s="33"/>
      <c r="B158" s="132"/>
      <c r="C158" s="166" t="s">
        <v>133</v>
      </c>
      <c r="D158" s="166" t="s">
        <v>234</v>
      </c>
      <c r="E158" s="167" t="s">
        <v>321</v>
      </c>
      <c r="F158" s="168" t="s">
        <v>322</v>
      </c>
      <c r="G158" s="169" t="s">
        <v>323</v>
      </c>
      <c r="H158" s="170">
        <v>1.07</v>
      </c>
      <c r="I158" s="171"/>
      <c r="J158" s="172">
        <f>ROUND(I158*H158,2)</f>
        <v>0</v>
      </c>
      <c r="K158" s="168" t="s">
        <v>238</v>
      </c>
      <c r="L158" s="34"/>
      <c r="M158" s="173" t="s">
        <v>1</v>
      </c>
      <c r="N158" s="174" t="s">
        <v>42</v>
      </c>
      <c r="O158" s="59"/>
      <c r="P158" s="175">
        <f>O158*H158</f>
        <v>0</v>
      </c>
      <c r="Q158" s="175">
        <v>0</v>
      </c>
      <c r="R158" s="175">
        <f>Q158*H158</f>
        <v>0</v>
      </c>
      <c r="S158" s="175">
        <v>0</v>
      </c>
      <c r="T158" s="176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7" t="s">
        <v>133</v>
      </c>
      <c r="AT158" s="177" t="s">
        <v>234</v>
      </c>
      <c r="AU158" s="177" t="s">
        <v>86</v>
      </c>
      <c r="AY158" s="18" t="s">
        <v>232</v>
      </c>
      <c r="BE158" s="178">
        <f>IF(N158="základní",J158,0)</f>
        <v>0</v>
      </c>
      <c r="BF158" s="178">
        <f>IF(N158="snížená",J158,0)</f>
        <v>0</v>
      </c>
      <c r="BG158" s="178">
        <f>IF(N158="zákl. přenesená",J158,0)</f>
        <v>0</v>
      </c>
      <c r="BH158" s="178">
        <f>IF(N158="sníž. přenesená",J158,0)</f>
        <v>0</v>
      </c>
      <c r="BI158" s="178">
        <f>IF(N158="nulová",J158,0)</f>
        <v>0</v>
      </c>
      <c r="BJ158" s="18" t="s">
        <v>32</v>
      </c>
      <c r="BK158" s="178">
        <f>ROUND(I158*H158,2)</f>
        <v>0</v>
      </c>
      <c r="BL158" s="18" t="s">
        <v>133</v>
      </c>
      <c r="BM158" s="177" t="s">
        <v>324</v>
      </c>
    </row>
    <row r="159" spans="1:65" s="2" customFormat="1" ht="16.5" customHeight="1">
      <c r="A159" s="33"/>
      <c r="B159" s="132"/>
      <c r="C159" s="166" t="s">
        <v>262</v>
      </c>
      <c r="D159" s="166" t="s">
        <v>234</v>
      </c>
      <c r="E159" s="167" t="s">
        <v>326</v>
      </c>
      <c r="F159" s="168" t="s">
        <v>327</v>
      </c>
      <c r="G159" s="169" t="s">
        <v>323</v>
      </c>
      <c r="H159" s="170">
        <v>7.49</v>
      </c>
      <c r="I159" s="171"/>
      <c r="J159" s="172">
        <f>ROUND(I159*H159,2)</f>
        <v>0</v>
      </c>
      <c r="K159" s="168" t="s">
        <v>238</v>
      </c>
      <c r="L159" s="34"/>
      <c r="M159" s="173" t="s">
        <v>1</v>
      </c>
      <c r="N159" s="174" t="s">
        <v>42</v>
      </c>
      <c r="O159" s="59"/>
      <c r="P159" s="175">
        <f>O159*H159</f>
        <v>0</v>
      </c>
      <c r="Q159" s="175">
        <v>0</v>
      </c>
      <c r="R159" s="175">
        <f>Q159*H159</f>
        <v>0</v>
      </c>
      <c r="S159" s="175">
        <v>0</v>
      </c>
      <c r="T159" s="176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7" t="s">
        <v>133</v>
      </c>
      <c r="AT159" s="177" t="s">
        <v>234</v>
      </c>
      <c r="AU159" s="177" t="s">
        <v>86</v>
      </c>
      <c r="AY159" s="18" t="s">
        <v>232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18" t="s">
        <v>32</v>
      </c>
      <c r="BK159" s="178">
        <f>ROUND(I159*H159,2)</f>
        <v>0</v>
      </c>
      <c r="BL159" s="18" t="s">
        <v>133</v>
      </c>
      <c r="BM159" s="177" t="s">
        <v>328</v>
      </c>
    </row>
    <row r="160" spans="2:51" s="13" customFormat="1" ht="12">
      <c r="B160" s="179"/>
      <c r="D160" s="180" t="s">
        <v>240</v>
      </c>
      <c r="F160" s="182" t="s">
        <v>1503</v>
      </c>
      <c r="H160" s="183">
        <v>7.49</v>
      </c>
      <c r="I160" s="184"/>
      <c r="L160" s="179"/>
      <c r="M160" s="185"/>
      <c r="N160" s="186"/>
      <c r="O160" s="186"/>
      <c r="P160" s="186"/>
      <c r="Q160" s="186"/>
      <c r="R160" s="186"/>
      <c r="S160" s="186"/>
      <c r="T160" s="187"/>
      <c r="AT160" s="181" t="s">
        <v>240</v>
      </c>
      <c r="AU160" s="181" t="s">
        <v>86</v>
      </c>
      <c r="AV160" s="13" t="s">
        <v>86</v>
      </c>
      <c r="AW160" s="13" t="s">
        <v>3</v>
      </c>
      <c r="AX160" s="13" t="s">
        <v>32</v>
      </c>
      <c r="AY160" s="181" t="s">
        <v>232</v>
      </c>
    </row>
    <row r="161" spans="1:65" s="2" customFormat="1" ht="16.5" customHeight="1">
      <c r="A161" s="33"/>
      <c r="B161" s="132"/>
      <c r="C161" s="166" t="s">
        <v>272</v>
      </c>
      <c r="D161" s="166" t="s">
        <v>234</v>
      </c>
      <c r="E161" s="167" t="s">
        <v>331</v>
      </c>
      <c r="F161" s="168" t="s">
        <v>332</v>
      </c>
      <c r="G161" s="169" t="s">
        <v>323</v>
      </c>
      <c r="H161" s="170">
        <v>1.07</v>
      </c>
      <c r="I161" s="171"/>
      <c r="J161" s="172">
        <f>ROUND(I161*H161,2)</f>
        <v>0</v>
      </c>
      <c r="K161" s="168" t="s">
        <v>1</v>
      </c>
      <c r="L161" s="34"/>
      <c r="M161" s="173" t="s">
        <v>1</v>
      </c>
      <c r="N161" s="174" t="s">
        <v>42</v>
      </c>
      <c r="O161" s="59"/>
      <c r="P161" s="175">
        <f>O161*H161</f>
        <v>0</v>
      </c>
      <c r="Q161" s="175">
        <v>0</v>
      </c>
      <c r="R161" s="175">
        <f>Q161*H161</f>
        <v>0</v>
      </c>
      <c r="S161" s="175">
        <v>0</v>
      </c>
      <c r="T161" s="176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7" t="s">
        <v>133</v>
      </c>
      <c r="AT161" s="177" t="s">
        <v>234</v>
      </c>
      <c r="AU161" s="177" t="s">
        <v>86</v>
      </c>
      <c r="AY161" s="18" t="s">
        <v>232</v>
      </c>
      <c r="BE161" s="178">
        <f>IF(N161="základní",J161,0)</f>
        <v>0</v>
      </c>
      <c r="BF161" s="178">
        <f>IF(N161="snížená",J161,0)</f>
        <v>0</v>
      </c>
      <c r="BG161" s="178">
        <f>IF(N161="zákl. přenesená",J161,0)</f>
        <v>0</v>
      </c>
      <c r="BH161" s="178">
        <f>IF(N161="sníž. přenesená",J161,0)</f>
        <v>0</v>
      </c>
      <c r="BI161" s="178">
        <f>IF(N161="nulová",J161,0)</f>
        <v>0</v>
      </c>
      <c r="BJ161" s="18" t="s">
        <v>32</v>
      </c>
      <c r="BK161" s="178">
        <f>ROUND(I161*H161,2)</f>
        <v>0</v>
      </c>
      <c r="BL161" s="18" t="s">
        <v>133</v>
      </c>
      <c r="BM161" s="177" t="s">
        <v>333</v>
      </c>
    </row>
    <row r="162" spans="1:65" s="2" customFormat="1" ht="16.5" customHeight="1">
      <c r="A162" s="33"/>
      <c r="B162" s="132"/>
      <c r="C162" s="166" t="s">
        <v>282</v>
      </c>
      <c r="D162" s="166" t="s">
        <v>234</v>
      </c>
      <c r="E162" s="167" t="s">
        <v>415</v>
      </c>
      <c r="F162" s="168" t="s">
        <v>416</v>
      </c>
      <c r="G162" s="169" t="s">
        <v>237</v>
      </c>
      <c r="H162" s="170">
        <v>7.7</v>
      </c>
      <c r="I162" s="171"/>
      <c r="J162" s="172">
        <f>ROUND(I162*H162,2)</f>
        <v>0</v>
      </c>
      <c r="K162" s="168" t="s">
        <v>238</v>
      </c>
      <c r="L162" s="34"/>
      <c r="M162" s="173" t="s">
        <v>1</v>
      </c>
      <c r="N162" s="174" t="s">
        <v>42</v>
      </c>
      <c r="O162" s="59"/>
      <c r="P162" s="175">
        <f>O162*H162</f>
        <v>0</v>
      </c>
      <c r="Q162" s="175">
        <v>0.00868</v>
      </c>
      <c r="R162" s="175">
        <f>Q162*H162</f>
        <v>0.066836</v>
      </c>
      <c r="S162" s="175">
        <v>0</v>
      </c>
      <c r="T162" s="176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7" t="s">
        <v>133</v>
      </c>
      <c r="AT162" s="177" t="s">
        <v>234</v>
      </c>
      <c r="AU162" s="177" t="s">
        <v>86</v>
      </c>
      <c r="AY162" s="18" t="s">
        <v>232</v>
      </c>
      <c r="BE162" s="178">
        <f>IF(N162="základní",J162,0)</f>
        <v>0</v>
      </c>
      <c r="BF162" s="178">
        <f>IF(N162="snížená",J162,0)</f>
        <v>0</v>
      </c>
      <c r="BG162" s="178">
        <f>IF(N162="zákl. přenesená",J162,0)</f>
        <v>0</v>
      </c>
      <c r="BH162" s="178">
        <f>IF(N162="sníž. přenesená",J162,0)</f>
        <v>0</v>
      </c>
      <c r="BI162" s="178">
        <f>IF(N162="nulová",J162,0)</f>
        <v>0</v>
      </c>
      <c r="BJ162" s="18" t="s">
        <v>32</v>
      </c>
      <c r="BK162" s="178">
        <f>ROUND(I162*H162,2)</f>
        <v>0</v>
      </c>
      <c r="BL162" s="18" t="s">
        <v>133</v>
      </c>
      <c r="BM162" s="177" t="s">
        <v>417</v>
      </c>
    </row>
    <row r="163" spans="2:51" s="13" customFormat="1" ht="12">
      <c r="B163" s="179"/>
      <c r="D163" s="180" t="s">
        <v>240</v>
      </c>
      <c r="E163" s="181" t="s">
        <v>1</v>
      </c>
      <c r="F163" s="182" t="s">
        <v>1504</v>
      </c>
      <c r="H163" s="183">
        <v>7.7</v>
      </c>
      <c r="I163" s="184"/>
      <c r="L163" s="179"/>
      <c r="M163" s="185"/>
      <c r="N163" s="186"/>
      <c r="O163" s="186"/>
      <c r="P163" s="186"/>
      <c r="Q163" s="186"/>
      <c r="R163" s="186"/>
      <c r="S163" s="186"/>
      <c r="T163" s="187"/>
      <c r="AT163" s="181" t="s">
        <v>240</v>
      </c>
      <c r="AU163" s="181" t="s">
        <v>86</v>
      </c>
      <c r="AV163" s="13" t="s">
        <v>86</v>
      </c>
      <c r="AW163" s="13" t="s">
        <v>31</v>
      </c>
      <c r="AX163" s="13" t="s">
        <v>77</v>
      </c>
      <c r="AY163" s="181" t="s">
        <v>232</v>
      </c>
    </row>
    <row r="164" spans="2:51" s="14" customFormat="1" ht="12">
      <c r="B164" s="188"/>
      <c r="D164" s="180" t="s">
        <v>240</v>
      </c>
      <c r="E164" s="189" t="s">
        <v>1486</v>
      </c>
      <c r="F164" s="190" t="s">
        <v>242</v>
      </c>
      <c r="H164" s="191">
        <v>7.7</v>
      </c>
      <c r="I164" s="192"/>
      <c r="L164" s="188"/>
      <c r="M164" s="193"/>
      <c r="N164" s="194"/>
      <c r="O164" s="194"/>
      <c r="P164" s="194"/>
      <c r="Q164" s="194"/>
      <c r="R164" s="194"/>
      <c r="S164" s="194"/>
      <c r="T164" s="195"/>
      <c r="AT164" s="189" t="s">
        <v>240</v>
      </c>
      <c r="AU164" s="189" t="s">
        <v>86</v>
      </c>
      <c r="AV164" s="14" t="s">
        <v>133</v>
      </c>
      <c r="AW164" s="14" t="s">
        <v>31</v>
      </c>
      <c r="AX164" s="14" t="s">
        <v>32</v>
      </c>
      <c r="AY164" s="189" t="s">
        <v>232</v>
      </c>
    </row>
    <row r="165" spans="1:65" s="2" customFormat="1" ht="16.5" customHeight="1">
      <c r="A165" s="33"/>
      <c r="B165" s="132"/>
      <c r="C165" s="166" t="s">
        <v>185</v>
      </c>
      <c r="D165" s="166" t="s">
        <v>234</v>
      </c>
      <c r="E165" s="167" t="s">
        <v>445</v>
      </c>
      <c r="F165" s="168" t="s">
        <v>446</v>
      </c>
      <c r="G165" s="169" t="s">
        <v>237</v>
      </c>
      <c r="H165" s="170">
        <v>14</v>
      </c>
      <c r="I165" s="171"/>
      <c r="J165" s="172">
        <f>ROUND(I165*H165,2)</f>
        <v>0</v>
      </c>
      <c r="K165" s="168" t="s">
        <v>238</v>
      </c>
      <c r="L165" s="34"/>
      <c r="M165" s="173" t="s">
        <v>1</v>
      </c>
      <c r="N165" s="174" t="s">
        <v>42</v>
      </c>
      <c r="O165" s="59"/>
      <c r="P165" s="175">
        <f>O165*H165</f>
        <v>0</v>
      </c>
      <c r="Q165" s="175">
        <v>0.0369</v>
      </c>
      <c r="R165" s="175">
        <f>Q165*H165</f>
        <v>0.5166000000000001</v>
      </c>
      <c r="S165" s="175">
        <v>0</v>
      </c>
      <c r="T165" s="176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7" t="s">
        <v>133</v>
      </c>
      <c r="AT165" s="177" t="s">
        <v>234</v>
      </c>
      <c r="AU165" s="177" t="s">
        <v>86</v>
      </c>
      <c r="AY165" s="18" t="s">
        <v>232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18" t="s">
        <v>32</v>
      </c>
      <c r="BK165" s="178">
        <f>ROUND(I165*H165,2)</f>
        <v>0</v>
      </c>
      <c r="BL165" s="18" t="s">
        <v>133</v>
      </c>
      <c r="BM165" s="177" t="s">
        <v>447</v>
      </c>
    </row>
    <row r="166" spans="2:51" s="13" customFormat="1" ht="12">
      <c r="B166" s="179"/>
      <c r="D166" s="180" t="s">
        <v>240</v>
      </c>
      <c r="E166" s="181" t="s">
        <v>1</v>
      </c>
      <c r="F166" s="182" t="s">
        <v>1505</v>
      </c>
      <c r="H166" s="183">
        <v>14</v>
      </c>
      <c r="I166" s="184"/>
      <c r="L166" s="179"/>
      <c r="M166" s="185"/>
      <c r="N166" s="186"/>
      <c r="O166" s="186"/>
      <c r="P166" s="186"/>
      <c r="Q166" s="186"/>
      <c r="R166" s="186"/>
      <c r="S166" s="186"/>
      <c r="T166" s="187"/>
      <c r="AT166" s="181" t="s">
        <v>240</v>
      </c>
      <c r="AU166" s="181" t="s">
        <v>86</v>
      </c>
      <c r="AV166" s="13" t="s">
        <v>86</v>
      </c>
      <c r="AW166" s="13" t="s">
        <v>31</v>
      </c>
      <c r="AX166" s="13" t="s">
        <v>77</v>
      </c>
      <c r="AY166" s="181" t="s">
        <v>232</v>
      </c>
    </row>
    <row r="167" spans="2:51" s="14" customFormat="1" ht="12">
      <c r="B167" s="188"/>
      <c r="D167" s="180" t="s">
        <v>240</v>
      </c>
      <c r="E167" s="189" t="s">
        <v>115</v>
      </c>
      <c r="F167" s="190" t="s">
        <v>242</v>
      </c>
      <c r="H167" s="191">
        <v>14</v>
      </c>
      <c r="I167" s="192"/>
      <c r="L167" s="188"/>
      <c r="M167" s="193"/>
      <c r="N167" s="194"/>
      <c r="O167" s="194"/>
      <c r="P167" s="194"/>
      <c r="Q167" s="194"/>
      <c r="R167" s="194"/>
      <c r="S167" s="194"/>
      <c r="T167" s="195"/>
      <c r="AT167" s="189" t="s">
        <v>240</v>
      </c>
      <c r="AU167" s="189" t="s">
        <v>86</v>
      </c>
      <c r="AV167" s="14" t="s">
        <v>133</v>
      </c>
      <c r="AW167" s="14" t="s">
        <v>31</v>
      </c>
      <c r="AX167" s="14" t="s">
        <v>32</v>
      </c>
      <c r="AY167" s="189" t="s">
        <v>232</v>
      </c>
    </row>
    <row r="168" spans="1:65" s="2" customFormat="1" ht="16.5" customHeight="1">
      <c r="A168" s="33"/>
      <c r="B168" s="132"/>
      <c r="C168" s="166" t="s">
        <v>195</v>
      </c>
      <c r="D168" s="166" t="s">
        <v>234</v>
      </c>
      <c r="E168" s="167" t="s">
        <v>453</v>
      </c>
      <c r="F168" s="168" t="s">
        <v>454</v>
      </c>
      <c r="G168" s="169" t="s">
        <v>455</v>
      </c>
      <c r="H168" s="170">
        <v>16.275</v>
      </c>
      <c r="I168" s="171"/>
      <c r="J168" s="172">
        <f>ROUND(I168*H168,2)</f>
        <v>0</v>
      </c>
      <c r="K168" s="168" t="s">
        <v>238</v>
      </c>
      <c r="L168" s="34"/>
      <c r="M168" s="173" t="s">
        <v>1</v>
      </c>
      <c r="N168" s="174" t="s">
        <v>42</v>
      </c>
      <c r="O168" s="59"/>
      <c r="P168" s="175">
        <f>O168*H168</f>
        <v>0</v>
      </c>
      <c r="Q168" s="175">
        <v>0</v>
      </c>
      <c r="R168" s="175">
        <f>Q168*H168</f>
        <v>0</v>
      </c>
      <c r="S168" s="175">
        <v>0</v>
      </c>
      <c r="T168" s="176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7" t="s">
        <v>133</v>
      </c>
      <c r="AT168" s="177" t="s">
        <v>234</v>
      </c>
      <c r="AU168" s="177" t="s">
        <v>86</v>
      </c>
      <c r="AY168" s="18" t="s">
        <v>232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18" t="s">
        <v>32</v>
      </c>
      <c r="BK168" s="178">
        <f>ROUND(I168*H168,2)</f>
        <v>0</v>
      </c>
      <c r="BL168" s="18" t="s">
        <v>133</v>
      </c>
      <c r="BM168" s="177" t="s">
        <v>456</v>
      </c>
    </row>
    <row r="169" spans="2:51" s="13" customFormat="1" ht="12">
      <c r="B169" s="179"/>
      <c r="D169" s="180" t="s">
        <v>240</v>
      </c>
      <c r="E169" s="181" t="s">
        <v>1</v>
      </c>
      <c r="F169" s="182" t="s">
        <v>1506</v>
      </c>
      <c r="H169" s="183">
        <v>5.775</v>
      </c>
      <c r="I169" s="184"/>
      <c r="L169" s="179"/>
      <c r="M169" s="185"/>
      <c r="N169" s="186"/>
      <c r="O169" s="186"/>
      <c r="P169" s="186"/>
      <c r="Q169" s="186"/>
      <c r="R169" s="186"/>
      <c r="S169" s="186"/>
      <c r="T169" s="187"/>
      <c r="AT169" s="181" t="s">
        <v>240</v>
      </c>
      <c r="AU169" s="181" t="s">
        <v>86</v>
      </c>
      <c r="AV169" s="13" t="s">
        <v>86</v>
      </c>
      <c r="AW169" s="13" t="s">
        <v>31</v>
      </c>
      <c r="AX169" s="13" t="s">
        <v>77</v>
      </c>
      <c r="AY169" s="181" t="s">
        <v>232</v>
      </c>
    </row>
    <row r="170" spans="2:51" s="13" customFormat="1" ht="12">
      <c r="B170" s="179"/>
      <c r="D170" s="180" t="s">
        <v>240</v>
      </c>
      <c r="E170" s="181" t="s">
        <v>1</v>
      </c>
      <c r="F170" s="182" t="s">
        <v>1507</v>
      </c>
      <c r="H170" s="183">
        <v>10.5</v>
      </c>
      <c r="I170" s="184"/>
      <c r="L170" s="179"/>
      <c r="M170" s="185"/>
      <c r="N170" s="186"/>
      <c r="O170" s="186"/>
      <c r="P170" s="186"/>
      <c r="Q170" s="186"/>
      <c r="R170" s="186"/>
      <c r="S170" s="186"/>
      <c r="T170" s="187"/>
      <c r="AT170" s="181" t="s">
        <v>240</v>
      </c>
      <c r="AU170" s="181" t="s">
        <v>86</v>
      </c>
      <c r="AV170" s="13" t="s">
        <v>86</v>
      </c>
      <c r="AW170" s="13" t="s">
        <v>31</v>
      </c>
      <c r="AX170" s="13" t="s">
        <v>77</v>
      </c>
      <c r="AY170" s="181" t="s">
        <v>232</v>
      </c>
    </row>
    <row r="171" spans="2:51" s="14" customFormat="1" ht="12">
      <c r="B171" s="188"/>
      <c r="D171" s="180" t="s">
        <v>240</v>
      </c>
      <c r="E171" s="189" t="s">
        <v>196</v>
      </c>
      <c r="F171" s="190" t="s">
        <v>242</v>
      </c>
      <c r="H171" s="191">
        <v>16.275</v>
      </c>
      <c r="I171" s="192"/>
      <c r="L171" s="188"/>
      <c r="M171" s="193"/>
      <c r="N171" s="194"/>
      <c r="O171" s="194"/>
      <c r="P171" s="194"/>
      <c r="Q171" s="194"/>
      <c r="R171" s="194"/>
      <c r="S171" s="194"/>
      <c r="T171" s="195"/>
      <c r="AT171" s="189" t="s">
        <v>240</v>
      </c>
      <c r="AU171" s="189" t="s">
        <v>86</v>
      </c>
      <c r="AV171" s="14" t="s">
        <v>133</v>
      </c>
      <c r="AW171" s="14" t="s">
        <v>31</v>
      </c>
      <c r="AX171" s="14" t="s">
        <v>32</v>
      </c>
      <c r="AY171" s="189" t="s">
        <v>232</v>
      </c>
    </row>
    <row r="172" spans="1:65" s="2" customFormat="1" ht="24.2" customHeight="1">
      <c r="A172" s="33"/>
      <c r="B172" s="132"/>
      <c r="C172" s="166" t="s">
        <v>8</v>
      </c>
      <c r="D172" s="166" t="s">
        <v>234</v>
      </c>
      <c r="E172" s="167" t="s">
        <v>472</v>
      </c>
      <c r="F172" s="168" t="s">
        <v>1508</v>
      </c>
      <c r="G172" s="169" t="s">
        <v>455</v>
      </c>
      <c r="H172" s="170">
        <v>2.441</v>
      </c>
      <c r="I172" s="171"/>
      <c r="J172" s="172">
        <f>ROUND(I172*H172,2)</f>
        <v>0</v>
      </c>
      <c r="K172" s="168" t="s">
        <v>238</v>
      </c>
      <c r="L172" s="34"/>
      <c r="M172" s="173" t="s">
        <v>1</v>
      </c>
      <c r="N172" s="174" t="s">
        <v>42</v>
      </c>
      <c r="O172" s="59"/>
      <c r="P172" s="175">
        <f>O172*H172</f>
        <v>0</v>
      </c>
      <c r="Q172" s="175">
        <v>0</v>
      </c>
      <c r="R172" s="175">
        <f>Q172*H172</f>
        <v>0</v>
      </c>
      <c r="S172" s="175">
        <v>0</v>
      </c>
      <c r="T172" s="176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7" t="s">
        <v>133</v>
      </c>
      <c r="AT172" s="177" t="s">
        <v>234</v>
      </c>
      <c r="AU172" s="177" t="s">
        <v>86</v>
      </c>
      <c r="AY172" s="18" t="s">
        <v>232</v>
      </c>
      <c r="BE172" s="178">
        <f>IF(N172="základní",J172,0)</f>
        <v>0</v>
      </c>
      <c r="BF172" s="178">
        <f>IF(N172="snížená",J172,0)</f>
        <v>0</v>
      </c>
      <c r="BG172" s="178">
        <f>IF(N172="zákl. přenesená",J172,0)</f>
        <v>0</v>
      </c>
      <c r="BH172" s="178">
        <f>IF(N172="sníž. přenesená",J172,0)</f>
        <v>0</v>
      </c>
      <c r="BI172" s="178">
        <f>IF(N172="nulová",J172,0)</f>
        <v>0</v>
      </c>
      <c r="BJ172" s="18" t="s">
        <v>32</v>
      </c>
      <c r="BK172" s="178">
        <f>ROUND(I172*H172,2)</f>
        <v>0</v>
      </c>
      <c r="BL172" s="18" t="s">
        <v>133</v>
      </c>
      <c r="BM172" s="177" t="s">
        <v>474</v>
      </c>
    </row>
    <row r="173" spans="2:51" s="13" customFormat="1" ht="12">
      <c r="B173" s="179"/>
      <c r="D173" s="180" t="s">
        <v>240</v>
      </c>
      <c r="E173" s="181" t="s">
        <v>1</v>
      </c>
      <c r="F173" s="182" t="s">
        <v>475</v>
      </c>
      <c r="H173" s="183">
        <v>2.441</v>
      </c>
      <c r="I173" s="184"/>
      <c r="L173" s="179"/>
      <c r="M173" s="185"/>
      <c r="N173" s="186"/>
      <c r="O173" s="186"/>
      <c r="P173" s="186"/>
      <c r="Q173" s="186"/>
      <c r="R173" s="186"/>
      <c r="S173" s="186"/>
      <c r="T173" s="187"/>
      <c r="AT173" s="181" t="s">
        <v>240</v>
      </c>
      <c r="AU173" s="181" t="s">
        <v>86</v>
      </c>
      <c r="AV173" s="13" t="s">
        <v>86</v>
      </c>
      <c r="AW173" s="13" t="s">
        <v>31</v>
      </c>
      <c r="AX173" s="13" t="s">
        <v>32</v>
      </c>
      <c r="AY173" s="181" t="s">
        <v>232</v>
      </c>
    </row>
    <row r="174" spans="1:65" s="2" customFormat="1" ht="24.2" customHeight="1">
      <c r="A174" s="33"/>
      <c r="B174" s="132"/>
      <c r="C174" s="166" t="s">
        <v>314</v>
      </c>
      <c r="D174" s="166" t="s">
        <v>234</v>
      </c>
      <c r="E174" s="167" t="s">
        <v>477</v>
      </c>
      <c r="F174" s="168" t="s">
        <v>1509</v>
      </c>
      <c r="G174" s="169" t="s">
        <v>455</v>
      </c>
      <c r="H174" s="170">
        <v>10.579</v>
      </c>
      <c r="I174" s="171"/>
      <c r="J174" s="172">
        <f>ROUND(I174*H174,2)</f>
        <v>0</v>
      </c>
      <c r="K174" s="168" t="s">
        <v>238</v>
      </c>
      <c r="L174" s="34"/>
      <c r="M174" s="173" t="s">
        <v>1</v>
      </c>
      <c r="N174" s="174" t="s">
        <v>42</v>
      </c>
      <c r="O174" s="59"/>
      <c r="P174" s="175">
        <f>O174*H174</f>
        <v>0</v>
      </c>
      <c r="Q174" s="175">
        <v>0</v>
      </c>
      <c r="R174" s="175">
        <f>Q174*H174</f>
        <v>0</v>
      </c>
      <c r="S174" s="175">
        <v>0</v>
      </c>
      <c r="T174" s="176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7" t="s">
        <v>133</v>
      </c>
      <c r="AT174" s="177" t="s">
        <v>234</v>
      </c>
      <c r="AU174" s="177" t="s">
        <v>86</v>
      </c>
      <c r="AY174" s="18" t="s">
        <v>232</v>
      </c>
      <c r="BE174" s="178">
        <f>IF(N174="základní",J174,0)</f>
        <v>0</v>
      </c>
      <c r="BF174" s="178">
        <f>IF(N174="snížená",J174,0)</f>
        <v>0</v>
      </c>
      <c r="BG174" s="178">
        <f>IF(N174="zákl. přenesená",J174,0)</f>
        <v>0</v>
      </c>
      <c r="BH174" s="178">
        <f>IF(N174="sníž. přenesená",J174,0)</f>
        <v>0</v>
      </c>
      <c r="BI174" s="178">
        <f>IF(N174="nulová",J174,0)</f>
        <v>0</v>
      </c>
      <c r="BJ174" s="18" t="s">
        <v>32</v>
      </c>
      <c r="BK174" s="178">
        <f>ROUND(I174*H174,2)</f>
        <v>0</v>
      </c>
      <c r="BL174" s="18" t="s">
        <v>133</v>
      </c>
      <c r="BM174" s="177" t="s">
        <v>479</v>
      </c>
    </row>
    <row r="175" spans="2:51" s="15" customFormat="1" ht="12">
      <c r="B175" s="196"/>
      <c r="D175" s="180" t="s">
        <v>240</v>
      </c>
      <c r="E175" s="197" t="s">
        <v>1</v>
      </c>
      <c r="F175" s="198" t="s">
        <v>480</v>
      </c>
      <c r="H175" s="197" t="s">
        <v>1</v>
      </c>
      <c r="I175" s="199"/>
      <c r="L175" s="196"/>
      <c r="M175" s="200"/>
      <c r="N175" s="201"/>
      <c r="O175" s="201"/>
      <c r="P175" s="201"/>
      <c r="Q175" s="201"/>
      <c r="R175" s="201"/>
      <c r="S175" s="201"/>
      <c r="T175" s="202"/>
      <c r="AT175" s="197" t="s">
        <v>240</v>
      </c>
      <c r="AU175" s="197" t="s">
        <v>86</v>
      </c>
      <c r="AV175" s="15" t="s">
        <v>32</v>
      </c>
      <c r="AW175" s="15" t="s">
        <v>31</v>
      </c>
      <c r="AX175" s="15" t="s">
        <v>77</v>
      </c>
      <c r="AY175" s="197" t="s">
        <v>232</v>
      </c>
    </row>
    <row r="176" spans="2:51" s="13" customFormat="1" ht="12">
      <c r="B176" s="179"/>
      <c r="D176" s="180" t="s">
        <v>240</v>
      </c>
      <c r="E176" s="181" t="s">
        <v>1</v>
      </c>
      <c r="F176" s="182" t="s">
        <v>481</v>
      </c>
      <c r="H176" s="183">
        <v>10.579</v>
      </c>
      <c r="I176" s="184"/>
      <c r="L176" s="179"/>
      <c r="M176" s="185"/>
      <c r="N176" s="186"/>
      <c r="O176" s="186"/>
      <c r="P176" s="186"/>
      <c r="Q176" s="186"/>
      <c r="R176" s="186"/>
      <c r="S176" s="186"/>
      <c r="T176" s="187"/>
      <c r="AT176" s="181" t="s">
        <v>240</v>
      </c>
      <c r="AU176" s="181" t="s">
        <v>86</v>
      </c>
      <c r="AV176" s="13" t="s">
        <v>86</v>
      </c>
      <c r="AW176" s="13" t="s">
        <v>31</v>
      </c>
      <c r="AX176" s="13" t="s">
        <v>32</v>
      </c>
      <c r="AY176" s="181" t="s">
        <v>232</v>
      </c>
    </row>
    <row r="177" spans="1:65" s="2" customFormat="1" ht="24.2" customHeight="1">
      <c r="A177" s="33"/>
      <c r="B177" s="132"/>
      <c r="C177" s="166" t="s">
        <v>320</v>
      </c>
      <c r="D177" s="166" t="s">
        <v>234</v>
      </c>
      <c r="E177" s="167" t="s">
        <v>483</v>
      </c>
      <c r="F177" s="168" t="s">
        <v>1510</v>
      </c>
      <c r="G177" s="169" t="s">
        <v>455</v>
      </c>
      <c r="H177" s="170">
        <v>3.255</v>
      </c>
      <c r="I177" s="171"/>
      <c r="J177" s="172">
        <f>ROUND(I177*H177,2)</f>
        <v>0</v>
      </c>
      <c r="K177" s="168" t="s">
        <v>238</v>
      </c>
      <c r="L177" s="34"/>
      <c r="M177" s="173" t="s">
        <v>1</v>
      </c>
      <c r="N177" s="174" t="s">
        <v>42</v>
      </c>
      <c r="O177" s="59"/>
      <c r="P177" s="175">
        <f>O177*H177</f>
        <v>0</v>
      </c>
      <c r="Q177" s="175">
        <v>0</v>
      </c>
      <c r="R177" s="175">
        <f>Q177*H177</f>
        <v>0</v>
      </c>
      <c r="S177" s="175">
        <v>0</v>
      </c>
      <c r="T177" s="176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7" t="s">
        <v>133</v>
      </c>
      <c r="AT177" s="177" t="s">
        <v>234</v>
      </c>
      <c r="AU177" s="177" t="s">
        <v>86</v>
      </c>
      <c r="AY177" s="18" t="s">
        <v>232</v>
      </c>
      <c r="BE177" s="178">
        <f>IF(N177="základní",J177,0)</f>
        <v>0</v>
      </c>
      <c r="BF177" s="178">
        <f>IF(N177="snížená",J177,0)</f>
        <v>0</v>
      </c>
      <c r="BG177" s="178">
        <f>IF(N177="zákl. přenesená",J177,0)</f>
        <v>0</v>
      </c>
      <c r="BH177" s="178">
        <f>IF(N177="sníž. přenesená",J177,0)</f>
        <v>0</v>
      </c>
      <c r="BI177" s="178">
        <f>IF(N177="nulová",J177,0)</f>
        <v>0</v>
      </c>
      <c r="BJ177" s="18" t="s">
        <v>32</v>
      </c>
      <c r="BK177" s="178">
        <f>ROUND(I177*H177,2)</f>
        <v>0</v>
      </c>
      <c r="BL177" s="18" t="s">
        <v>133</v>
      </c>
      <c r="BM177" s="177" t="s">
        <v>485</v>
      </c>
    </row>
    <row r="178" spans="2:51" s="13" customFormat="1" ht="12">
      <c r="B178" s="179"/>
      <c r="D178" s="180" t="s">
        <v>240</v>
      </c>
      <c r="E178" s="181" t="s">
        <v>1</v>
      </c>
      <c r="F178" s="182" t="s">
        <v>486</v>
      </c>
      <c r="H178" s="183">
        <v>3.255</v>
      </c>
      <c r="I178" s="184"/>
      <c r="L178" s="179"/>
      <c r="M178" s="185"/>
      <c r="N178" s="186"/>
      <c r="O178" s="186"/>
      <c r="P178" s="186"/>
      <c r="Q178" s="186"/>
      <c r="R178" s="186"/>
      <c r="S178" s="186"/>
      <c r="T178" s="187"/>
      <c r="AT178" s="181" t="s">
        <v>240</v>
      </c>
      <c r="AU178" s="181" t="s">
        <v>86</v>
      </c>
      <c r="AV178" s="13" t="s">
        <v>86</v>
      </c>
      <c r="AW178" s="13" t="s">
        <v>31</v>
      </c>
      <c r="AX178" s="13" t="s">
        <v>32</v>
      </c>
      <c r="AY178" s="181" t="s">
        <v>232</v>
      </c>
    </row>
    <row r="179" spans="1:65" s="2" customFormat="1" ht="21.75" customHeight="1">
      <c r="A179" s="33"/>
      <c r="B179" s="132"/>
      <c r="C179" s="166" t="s">
        <v>325</v>
      </c>
      <c r="D179" s="166" t="s">
        <v>234</v>
      </c>
      <c r="E179" s="167" t="s">
        <v>1387</v>
      </c>
      <c r="F179" s="168" t="s">
        <v>1511</v>
      </c>
      <c r="G179" s="169" t="s">
        <v>455</v>
      </c>
      <c r="H179" s="170">
        <v>0.232</v>
      </c>
      <c r="I179" s="171"/>
      <c r="J179" s="172">
        <f>ROUND(I179*H179,2)</f>
        <v>0</v>
      </c>
      <c r="K179" s="168" t="s">
        <v>238</v>
      </c>
      <c r="L179" s="34"/>
      <c r="M179" s="173" t="s">
        <v>1</v>
      </c>
      <c r="N179" s="174" t="s">
        <v>42</v>
      </c>
      <c r="O179" s="59"/>
      <c r="P179" s="175">
        <f>O179*H179</f>
        <v>0</v>
      </c>
      <c r="Q179" s="175">
        <v>0</v>
      </c>
      <c r="R179" s="175">
        <f>Q179*H179</f>
        <v>0</v>
      </c>
      <c r="S179" s="175">
        <v>0</v>
      </c>
      <c r="T179" s="176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7" t="s">
        <v>133</v>
      </c>
      <c r="AT179" s="177" t="s">
        <v>234</v>
      </c>
      <c r="AU179" s="177" t="s">
        <v>86</v>
      </c>
      <c r="AY179" s="18" t="s">
        <v>232</v>
      </c>
      <c r="BE179" s="178">
        <f>IF(N179="základní",J179,0)</f>
        <v>0</v>
      </c>
      <c r="BF179" s="178">
        <f>IF(N179="snížená",J179,0)</f>
        <v>0</v>
      </c>
      <c r="BG179" s="178">
        <f>IF(N179="zákl. přenesená",J179,0)</f>
        <v>0</v>
      </c>
      <c r="BH179" s="178">
        <f>IF(N179="sníž. přenesená",J179,0)</f>
        <v>0</v>
      </c>
      <c r="BI179" s="178">
        <f>IF(N179="nulová",J179,0)</f>
        <v>0</v>
      </c>
      <c r="BJ179" s="18" t="s">
        <v>32</v>
      </c>
      <c r="BK179" s="178">
        <f>ROUND(I179*H179,2)</f>
        <v>0</v>
      </c>
      <c r="BL179" s="18" t="s">
        <v>133</v>
      </c>
      <c r="BM179" s="177" t="s">
        <v>490</v>
      </c>
    </row>
    <row r="180" spans="2:51" s="15" customFormat="1" ht="12">
      <c r="B180" s="196"/>
      <c r="D180" s="180" t="s">
        <v>240</v>
      </c>
      <c r="E180" s="197" t="s">
        <v>1</v>
      </c>
      <c r="F180" s="198" t="s">
        <v>1512</v>
      </c>
      <c r="H180" s="197" t="s">
        <v>1</v>
      </c>
      <c r="I180" s="199"/>
      <c r="L180" s="196"/>
      <c r="M180" s="200"/>
      <c r="N180" s="201"/>
      <c r="O180" s="201"/>
      <c r="P180" s="201"/>
      <c r="Q180" s="201"/>
      <c r="R180" s="201"/>
      <c r="S180" s="201"/>
      <c r="T180" s="202"/>
      <c r="AT180" s="197" t="s">
        <v>240</v>
      </c>
      <c r="AU180" s="197" t="s">
        <v>86</v>
      </c>
      <c r="AV180" s="15" t="s">
        <v>32</v>
      </c>
      <c r="AW180" s="15" t="s">
        <v>31</v>
      </c>
      <c r="AX180" s="15" t="s">
        <v>77</v>
      </c>
      <c r="AY180" s="197" t="s">
        <v>232</v>
      </c>
    </row>
    <row r="181" spans="2:51" s="13" customFormat="1" ht="12">
      <c r="B181" s="179"/>
      <c r="D181" s="180" t="s">
        <v>240</v>
      </c>
      <c r="E181" s="181" t="s">
        <v>1</v>
      </c>
      <c r="F181" s="182" t="s">
        <v>1513</v>
      </c>
      <c r="H181" s="183">
        <v>17.82</v>
      </c>
      <c r="I181" s="184"/>
      <c r="L181" s="179"/>
      <c r="M181" s="185"/>
      <c r="N181" s="186"/>
      <c r="O181" s="186"/>
      <c r="P181" s="186"/>
      <c r="Q181" s="186"/>
      <c r="R181" s="186"/>
      <c r="S181" s="186"/>
      <c r="T181" s="187"/>
      <c r="AT181" s="181" t="s">
        <v>240</v>
      </c>
      <c r="AU181" s="181" t="s">
        <v>86</v>
      </c>
      <c r="AV181" s="13" t="s">
        <v>86</v>
      </c>
      <c r="AW181" s="13" t="s">
        <v>31</v>
      </c>
      <c r="AX181" s="13" t="s">
        <v>77</v>
      </c>
      <c r="AY181" s="181" t="s">
        <v>232</v>
      </c>
    </row>
    <row r="182" spans="2:51" s="16" customFormat="1" ht="12">
      <c r="B182" s="203"/>
      <c r="D182" s="180" t="s">
        <v>240</v>
      </c>
      <c r="E182" s="204" t="s">
        <v>188</v>
      </c>
      <c r="F182" s="205" t="s">
        <v>260</v>
      </c>
      <c r="H182" s="206">
        <v>17.82</v>
      </c>
      <c r="I182" s="207"/>
      <c r="L182" s="203"/>
      <c r="M182" s="208"/>
      <c r="N182" s="209"/>
      <c r="O182" s="209"/>
      <c r="P182" s="209"/>
      <c r="Q182" s="209"/>
      <c r="R182" s="209"/>
      <c r="S182" s="209"/>
      <c r="T182" s="210"/>
      <c r="AT182" s="204" t="s">
        <v>240</v>
      </c>
      <c r="AU182" s="204" t="s">
        <v>86</v>
      </c>
      <c r="AV182" s="16" t="s">
        <v>247</v>
      </c>
      <c r="AW182" s="16" t="s">
        <v>31</v>
      </c>
      <c r="AX182" s="16" t="s">
        <v>77</v>
      </c>
      <c r="AY182" s="204" t="s">
        <v>232</v>
      </c>
    </row>
    <row r="183" spans="2:51" s="13" customFormat="1" ht="12">
      <c r="B183" s="179"/>
      <c r="D183" s="180" t="s">
        <v>240</v>
      </c>
      <c r="E183" s="181" t="s">
        <v>1</v>
      </c>
      <c r="F183" s="182" t="s">
        <v>524</v>
      </c>
      <c r="H183" s="183">
        <v>-16.275</v>
      </c>
      <c r="I183" s="184"/>
      <c r="L183" s="179"/>
      <c r="M183" s="185"/>
      <c r="N183" s="186"/>
      <c r="O183" s="186"/>
      <c r="P183" s="186"/>
      <c r="Q183" s="186"/>
      <c r="R183" s="186"/>
      <c r="S183" s="186"/>
      <c r="T183" s="187"/>
      <c r="AT183" s="181" t="s">
        <v>240</v>
      </c>
      <c r="AU183" s="181" t="s">
        <v>86</v>
      </c>
      <c r="AV183" s="13" t="s">
        <v>86</v>
      </c>
      <c r="AW183" s="13" t="s">
        <v>31</v>
      </c>
      <c r="AX183" s="13" t="s">
        <v>77</v>
      </c>
      <c r="AY183" s="181" t="s">
        <v>232</v>
      </c>
    </row>
    <row r="184" spans="2:51" s="14" customFormat="1" ht="12">
      <c r="B184" s="188"/>
      <c r="D184" s="180" t="s">
        <v>240</v>
      </c>
      <c r="E184" s="189" t="s">
        <v>186</v>
      </c>
      <c r="F184" s="190" t="s">
        <v>242</v>
      </c>
      <c r="H184" s="191">
        <v>1.545</v>
      </c>
      <c r="I184" s="192"/>
      <c r="L184" s="188"/>
      <c r="M184" s="193"/>
      <c r="N184" s="194"/>
      <c r="O184" s="194"/>
      <c r="P184" s="194"/>
      <c r="Q184" s="194"/>
      <c r="R184" s="194"/>
      <c r="S184" s="194"/>
      <c r="T184" s="195"/>
      <c r="AT184" s="189" t="s">
        <v>240</v>
      </c>
      <c r="AU184" s="189" t="s">
        <v>86</v>
      </c>
      <c r="AV184" s="14" t="s">
        <v>133</v>
      </c>
      <c r="AW184" s="14" t="s">
        <v>31</v>
      </c>
      <c r="AX184" s="14" t="s">
        <v>77</v>
      </c>
      <c r="AY184" s="189" t="s">
        <v>232</v>
      </c>
    </row>
    <row r="185" spans="2:51" s="13" customFormat="1" ht="12">
      <c r="B185" s="179"/>
      <c r="D185" s="180" t="s">
        <v>240</v>
      </c>
      <c r="E185" s="181" t="s">
        <v>1</v>
      </c>
      <c r="F185" s="182" t="s">
        <v>525</v>
      </c>
      <c r="H185" s="183">
        <v>0.232</v>
      </c>
      <c r="I185" s="184"/>
      <c r="L185" s="179"/>
      <c r="M185" s="185"/>
      <c r="N185" s="186"/>
      <c r="O185" s="186"/>
      <c r="P185" s="186"/>
      <c r="Q185" s="186"/>
      <c r="R185" s="186"/>
      <c r="S185" s="186"/>
      <c r="T185" s="187"/>
      <c r="AT185" s="181" t="s">
        <v>240</v>
      </c>
      <c r="AU185" s="181" t="s">
        <v>86</v>
      </c>
      <c r="AV185" s="13" t="s">
        <v>86</v>
      </c>
      <c r="AW185" s="13" t="s">
        <v>31</v>
      </c>
      <c r="AX185" s="13" t="s">
        <v>77</v>
      </c>
      <c r="AY185" s="181" t="s">
        <v>232</v>
      </c>
    </row>
    <row r="186" spans="2:51" s="14" customFormat="1" ht="12">
      <c r="B186" s="188"/>
      <c r="D186" s="180" t="s">
        <v>240</v>
      </c>
      <c r="E186" s="189" t="s">
        <v>1</v>
      </c>
      <c r="F186" s="190" t="s">
        <v>242</v>
      </c>
      <c r="H186" s="191">
        <v>0.232</v>
      </c>
      <c r="I186" s="192"/>
      <c r="L186" s="188"/>
      <c r="M186" s="193"/>
      <c r="N186" s="194"/>
      <c r="O186" s="194"/>
      <c r="P186" s="194"/>
      <c r="Q186" s="194"/>
      <c r="R186" s="194"/>
      <c r="S186" s="194"/>
      <c r="T186" s="195"/>
      <c r="AT186" s="189" t="s">
        <v>240</v>
      </c>
      <c r="AU186" s="189" t="s">
        <v>86</v>
      </c>
      <c r="AV186" s="14" t="s">
        <v>133</v>
      </c>
      <c r="AW186" s="14" t="s">
        <v>31</v>
      </c>
      <c r="AX186" s="14" t="s">
        <v>32</v>
      </c>
      <c r="AY186" s="189" t="s">
        <v>232</v>
      </c>
    </row>
    <row r="187" spans="1:65" s="2" customFormat="1" ht="24.2" customHeight="1">
      <c r="A187" s="33"/>
      <c r="B187" s="132"/>
      <c r="C187" s="166" t="s">
        <v>330</v>
      </c>
      <c r="D187" s="166" t="s">
        <v>234</v>
      </c>
      <c r="E187" s="167" t="s">
        <v>1392</v>
      </c>
      <c r="F187" s="168" t="s">
        <v>1514</v>
      </c>
      <c r="G187" s="169" t="s">
        <v>455</v>
      </c>
      <c r="H187" s="170">
        <v>1.004</v>
      </c>
      <c r="I187" s="171"/>
      <c r="J187" s="172">
        <f>ROUND(I187*H187,2)</f>
        <v>0</v>
      </c>
      <c r="K187" s="168" t="s">
        <v>238</v>
      </c>
      <c r="L187" s="34"/>
      <c r="M187" s="173" t="s">
        <v>1</v>
      </c>
      <c r="N187" s="174" t="s">
        <v>42</v>
      </c>
      <c r="O187" s="59"/>
      <c r="P187" s="175">
        <f>O187*H187</f>
        <v>0</v>
      </c>
      <c r="Q187" s="175">
        <v>0</v>
      </c>
      <c r="R187" s="175">
        <f>Q187*H187</f>
        <v>0</v>
      </c>
      <c r="S187" s="175">
        <v>0</v>
      </c>
      <c r="T187" s="176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7" t="s">
        <v>133</v>
      </c>
      <c r="AT187" s="177" t="s">
        <v>234</v>
      </c>
      <c r="AU187" s="177" t="s">
        <v>86</v>
      </c>
      <c r="AY187" s="18" t="s">
        <v>232</v>
      </c>
      <c r="BE187" s="178">
        <f>IF(N187="základní",J187,0)</f>
        <v>0</v>
      </c>
      <c r="BF187" s="178">
        <f>IF(N187="snížená",J187,0)</f>
        <v>0</v>
      </c>
      <c r="BG187" s="178">
        <f>IF(N187="zákl. přenesená",J187,0)</f>
        <v>0</v>
      </c>
      <c r="BH187" s="178">
        <f>IF(N187="sníž. přenesená",J187,0)</f>
        <v>0</v>
      </c>
      <c r="BI187" s="178">
        <f>IF(N187="nulová",J187,0)</f>
        <v>0</v>
      </c>
      <c r="BJ187" s="18" t="s">
        <v>32</v>
      </c>
      <c r="BK187" s="178">
        <f>ROUND(I187*H187,2)</f>
        <v>0</v>
      </c>
      <c r="BL187" s="18" t="s">
        <v>133</v>
      </c>
      <c r="BM187" s="177" t="s">
        <v>529</v>
      </c>
    </row>
    <row r="188" spans="2:51" s="13" customFormat="1" ht="12">
      <c r="B188" s="179"/>
      <c r="D188" s="180" t="s">
        <v>240</v>
      </c>
      <c r="E188" s="181" t="s">
        <v>1</v>
      </c>
      <c r="F188" s="182" t="s">
        <v>530</v>
      </c>
      <c r="H188" s="183">
        <v>1.004</v>
      </c>
      <c r="I188" s="184"/>
      <c r="L188" s="179"/>
      <c r="M188" s="185"/>
      <c r="N188" s="186"/>
      <c r="O188" s="186"/>
      <c r="P188" s="186"/>
      <c r="Q188" s="186"/>
      <c r="R188" s="186"/>
      <c r="S188" s="186"/>
      <c r="T188" s="187"/>
      <c r="AT188" s="181" t="s">
        <v>240</v>
      </c>
      <c r="AU188" s="181" t="s">
        <v>86</v>
      </c>
      <c r="AV188" s="13" t="s">
        <v>86</v>
      </c>
      <c r="AW188" s="13" t="s">
        <v>31</v>
      </c>
      <c r="AX188" s="13" t="s">
        <v>32</v>
      </c>
      <c r="AY188" s="181" t="s">
        <v>232</v>
      </c>
    </row>
    <row r="189" spans="1:65" s="2" customFormat="1" ht="24.2" customHeight="1">
      <c r="A189" s="33"/>
      <c r="B189" s="132"/>
      <c r="C189" s="166" t="s">
        <v>334</v>
      </c>
      <c r="D189" s="166" t="s">
        <v>234</v>
      </c>
      <c r="E189" s="167" t="s">
        <v>1394</v>
      </c>
      <c r="F189" s="168" t="s">
        <v>1515</v>
      </c>
      <c r="G189" s="169" t="s">
        <v>455</v>
      </c>
      <c r="H189" s="170">
        <v>0.309</v>
      </c>
      <c r="I189" s="171"/>
      <c r="J189" s="172">
        <f>ROUND(I189*H189,2)</f>
        <v>0</v>
      </c>
      <c r="K189" s="168" t="s">
        <v>238</v>
      </c>
      <c r="L189" s="34"/>
      <c r="M189" s="173" t="s">
        <v>1</v>
      </c>
      <c r="N189" s="174" t="s">
        <v>42</v>
      </c>
      <c r="O189" s="59"/>
      <c r="P189" s="175">
        <f>O189*H189</f>
        <v>0</v>
      </c>
      <c r="Q189" s="175">
        <v>0</v>
      </c>
      <c r="R189" s="175">
        <f>Q189*H189</f>
        <v>0</v>
      </c>
      <c r="S189" s="175">
        <v>0</v>
      </c>
      <c r="T189" s="176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7" t="s">
        <v>133</v>
      </c>
      <c r="AT189" s="177" t="s">
        <v>234</v>
      </c>
      <c r="AU189" s="177" t="s">
        <v>86</v>
      </c>
      <c r="AY189" s="18" t="s">
        <v>232</v>
      </c>
      <c r="BE189" s="178">
        <f>IF(N189="základní",J189,0)</f>
        <v>0</v>
      </c>
      <c r="BF189" s="178">
        <f>IF(N189="snížená",J189,0)</f>
        <v>0</v>
      </c>
      <c r="BG189" s="178">
        <f>IF(N189="zákl. přenesená",J189,0)</f>
        <v>0</v>
      </c>
      <c r="BH189" s="178">
        <f>IF(N189="sníž. přenesená",J189,0)</f>
        <v>0</v>
      </c>
      <c r="BI189" s="178">
        <f>IF(N189="nulová",J189,0)</f>
        <v>0</v>
      </c>
      <c r="BJ189" s="18" t="s">
        <v>32</v>
      </c>
      <c r="BK189" s="178">
        <f>ROUND(I189*H189,2)</f>
        <v>0</v>
      </c>
      <c r="BL189" s="18" t="s">
        <v>133</v>
      </c>
      <c r="BM189" s="177" t="s">
        <v>534</v>
      </c>
    </row>
    <row r="190" spans="2:51" s="13" customFormat="1" ht="12">
      <c r="B190" s="179"/>
      <c r="D190" s="180" t="s">
        <v>240</v>
      </c>
      <c r="E190" s="181" t="s">
        <v>1</v>
      </c>
      <c r="F190" s="182" t="s">
        <v>535</v>
      </c>
      <c r="H190" s="183">
        <v>0.309</v>
      </c>
      <c r="I190" s="184"/>
      <c r="L190" s="179"/>
      <c r="M190" s="185"/>
      <c r="N190" s="186"/>
      <c r="O190" s="186"/>
      <c r="P190" s="186"/>
      <c r="Q190" s="186"/>
      <c r="R190" s="186"/>
      <c r="S190" s="186"/>
      <c r="T190" s="187"/>
      <c r="AT190" s="181" t="s">
        <v>240</v>
      </c>
      <c r="AU190" s="181" t="s">
        <v>86</v>
      </c>
      <c r="AV190" s="13" t="s">
        <v>86</v>
      </c>
      <c r="AW190" s="13" t="s">
        <v>31</v>
      </c>
      <c r="AX190" s="13" t="s">
        <v>32</v>
      </c>
      <c r="AY190" s="181" t="s">
        <v>232</v>
      </c>
    </row>
    <row r="191" spans="1:65" s="2" customFormat="1" ht="16.5" customHeight="1">
      <c r="A191" s="33"/>
      <c r="B191" s="132"/>
      <c r="C191" s="166" t="s">
        <v>344</v>
      </c>
      <c r="D191" s="166" t="s">
        <v>234</v>
      </c>
      <c r="E191" s="167" t="s">
        <v>537</v>
      </c>
      <c r="F191" s="168" t="s">
        <v>538</v>
      </c>
      <c r="G191" s="169" t="s">
        <v>254</v>
      </c>
      <c r="H191" s="170">
        <v>32.4</v>
      </c>
      <c r="I191" s="171"/>
      <c r="J191" s="172">
        <f>ROUND(I191*H191,2)</f>
        <v>0</v>
      </c>
      <c r="K191" s="168" t="s">
        <v>238</v>
      </c>
      <c r="L191" s="34"/>
      <c r="M191" s="173" t="s">
        <v>1</v>
      </c>
      <c r="N191" s="174" t="s">
        <v>42</v>
      </c>
      <c r="O191" s="59"/>
      <c r="P191" s="175">
        <f>O191*H191</f>
        <v>0</v>
      </c>
      <c r="Q191" s="175">
        <v>0.00084</v>
      </c>
      <c r="R191" s="175">
        <f>Q191*H191</f>
        <v>0.027216</v>
      </c>
      <c r="S191" s="175">
        <v>0</v>
      </c>
      <c r="T191" s="176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7" t="s">
        <v>133</v>
      </c>
      <c r="AT191" s="177" t="s">
        <v>234</v>
      </c>
      <c r="AU191" s="177" t="s">
        <v>86</v>
      </c>
      <c r="AY191" s="18" t="s">
        <v>232</v>
      </c>
      <c r="BE191" s="178">
        <f>IF(N191="základní",J191,0)</f>
        <v>0</v>
      </c>
      <c r="BF191" s="178">
        <f>IF(N191="snížená",J191,0)</f>
        <v>0</v>
      </c>
      <c r="BG191" s="178">
        <f>IF(N191="zákl. přenesená",J191,0)</f>
        <v>0</v>
      </c>
      <c r="BH191" s="178">
        <f>IF(N191="sníž. přenesená",J191,0)</f>
        <v>0</v>
      </c>
      <c r="BI191" s="178">
        <f>IF(N191="nulová",J191,0)</f>
        <v>0</v>
      </c>
      <c r="BJ191" s="18" t="s">
        <v>32</v>
      </c>
      <c r="BK191" s="178">
        <f>ROUND(I191*H191,2)</f>
        <v>0</v>
      </c>
      <c r="BL191" s="18" t="s">
        <v>133</v>
      </c>
      <c r="BM191" s="177" t="s">
        <v>539</v>
      </c>
    </row>
    <row r="192" spans="2:51" s="13" customFormat="1" ht="12">
      <c r="B192" s="179"/>
      <c r="D192" s="180" t="s">
        <v>240</v>
      </c>
      <c r="E192" s="181" t="s">
        <v>1</v>
      </c>
      <c r="F192" s="182" t="s">
        <v>1516</v>
      </c>
      <c r="H192" s="183">
        <v>32.4</v>
      </c>
      <c r="I192" s="184"/>
      <c r="L192" s="179"/>
      <c r="M192" s="185"/>
      <c r="N192" s="186"/>
      <c r="O192" s="186"/>
      <c r="P192" s="186"/>
      <c r="Q192" s="186"/>
      <c r="R192" s="186"/>
      <c r="S192" s="186"/>
      <c r="T192" s="187"/>
      <c r="AT192" s="181" t="s">
        <v>240</v>
      </c>
      <c r="AU192" s="181" t="s">
        <v>86</v>
      </c>
      <c r="AV192" s="13" t="s">
        <v>86</v>
      </c>
      <c r="AW192" s="13" t="s">
        <v>31</v>
      </c>
      <c r="AX192" s="13" t="s">
        <v>32</v>
      </c>
      <c r="AY192" s="181" t="s">
        <v>232</v>
      </c>
    </row>
    <row r="193" spans="1:65" s="2" customFormat="1" ht="16.5" customHeight="1">
      <c r="A193" s="33"/>
      <c r="B193" s="132"/>
      <c r="C193" s="166" t="s">
        <v>351</v>
      </c>
      <c r="D193" s="166" t="s">
        <v>234</v>
      </c>
      <c r="E193" s="167" t="s">
        <v>546</v>
      </c>
      <c r="F193" s="168" t="s">
        <v>547</v>
      </c>
      <c r="G193" s="169" t="s">
        <v>254</v>
      </c>
      <c r="H193" s="170">
        <v>32.4</v>
      </c>
      <c r="I193" s="171"/>
      <c r="J193" s="172">
        <f>ROUND(I193*H193,2)</f>
        <v>0</v>
      </c>
      <c r="K193" s="168" t="s">
        <v>238</v>
      </c>
      <c r="L193" s="34"/>
      <c r="M193" s="173" t="s">
        <v>1</v>
      </c>
      <c r="N193" s="174" t="s">
        <v>42</v>
      </c>
      <c r="O193" s="59"/>
      <c r="P193" s="175">
        <f>O193*H193</f>
        <v>0</v>
      </c>
      <c r="Q193" s="175">
        <v>0</v>
      </c>
      <c r="R193" s="175">
        <f>Q193*H193</f>
        <v>0</v>
      </c>
      <c r="S193" s="175">
        <v>0</v>
      </c>
      <c r="T193" s="176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7" t="s">
        <v>133</v>
      </c>
      <c r="AT193" s="177" t="s">
        <v>234</v>
      </c>
      <c r="AU193" s="177" t="s">
        <v>86</v>
      </c>
      <c r="AY193" s="18" t="s">
        <v>232</v>
      </c>
      <c r="BE193" s="178">
        <f>IF(N193="základní",J193,0)</f>
        <v>0</v>
      </c>
      <c r="BF193" s="178">
        <f>IF(N193="snížená",J193,0)</f>
        <v>0</v>
      </c>
      <c r="BG193" s="178">
        <f>IF(N193="zákl. přenesená",J193,0)</f>
        <v>0</v>
      </c>
      <c r="BH193" s="178">
        <f>IF(N193="sníž. přenesená",J193,0)</f>
        <v>0</v>
      </c>
      <c r="BI193" s="178">
        <f>IF(N193="nulová",J193,0)</f>
        <v>0</v>
      </c>
      <c r="BJ193" s="18" t="s">
        <v>32</v>
      </c>
      <c r="BK193" s="178">
        <f>ROUND(I193*H193,2)</f>
        <v>0</v>
      </c>
      <c r="BL193" s="18" t="s">
        <v>133</v>
      </c>
      <c r="BM193" s="177" t="s">
        <v>548</v>
      </c>
    </row>
    <row r="194" spans="1:65" s="2" customFormat="1" ht="24.2" customHeight="1">
      <c r="A194" s="33"/>
      <c r="B194" s="132"/>
      <c r="C194" s="166" t="s">
        <v>355</v>
      </c>
      <c r="D194" s="166" t="s">
        <v>234</v>
      </c>
      <c r="E194" s="167" t="s">
        <v>633</v>
      </c>
      <c r="F194" s="168" t="s">
        <v>1517</v>
      </c>
      <c r="G194" s="169" t="s">
        <v>455</v>
      </c>
      <c r="H194" s="170">
        <v>0.68</v>
      </c>
      <c r="I194" s="171"/>
      <c r="J194" s="172">
        <f>ROUND(I194*H194,2)</f>
        <v>0</v>
      </c>
      <c r="K194" s="168" t="s">
        <v>238</v>
      </c>
      <c r="L194" s="34"/>
      <c r="M194" s="173" t="s">
        <v>1</v>
      </c>
      <c r="N194" s="174" t="s">
        <v>42</v>
      </c>
      <c r="O194" s="59"/>
      <c r="P194" s="175">
        <f>O194*H194</f>
        <v>0</v>
      </c>
      <c r="Q194" s="175">
        <v>0</v>
      </c>
      <c r="R194" s="175">
        <f>Q194*H194</f>
        <v>0</v>
      </c>
      <c r="S194" s="175">
        <v>0</v>
      </c>
      <c r="T194" s="176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7" t="s">
        <v>133</v>
      </c>
      <c r="AT194" s="177" t="s">
        <v>234</v>
      </c>
      <c r="AU194" s="177" t="s">
        <v>86</v>
      </c>
      <c r="AY194" s="18" t="s">
        <v>232</v>
      </c>
      <c r="BE194" s="178">
        <f>IF(N194="základní",J194,0)</f>
        <v>0</v>
      </c>
      <c r="BF194" s="178">
        <f>IF(N194="snížená",J194,0)</f>
        <v>0</v>
      </c>
      <c r="BG194" s="178">
        <f>IF(N194="zákl. přenesená",J194,0)</f>
        <v>0</v>
      </c>
      <c r="BH194" s="178">
        <f>IF(N194="sníž. přenesená",J194,0)</f>
        <v>0</v>
      </c>
      <c r="BI194" s="178">
        <f>IF(N194="nulová",J194,0)</f>
        <v>0</v>
      </c>
      <c r="BJ194" s="18" t="s">
        <v>32</v>
      </c>
      <c r="BK194" s="178">
        <f>ROUND(I194*H194,2)</f>
        <v>0</v>
      </c>
      <c r="BL194" s="18" t="s">
        <v>133</v>
      </c>
      <c r="BM194" s="177" t="s">
        <v>635</v>
      </c>
    </row>
    <row r="195" spans="2:51" s="13" customFormat="1" ht="12">
      <c r="B195" s="179"/>
      <c r="D195" s="180" t="s">
        <v>240</v>
      </c>
      <c r="E195" s="181" t="s">
        <v>1</v>
      </c>
      <c r="F195" s="182" t="s">
        <v>1518</v>
      </c>
      <c r="H195" s="183">
        <v>5.013</v>
      </c>
      <c r="I195" s="184"/>
      <c r="L195" s="179"/>
      <c r="M195" s="185"/>
      <c r="N195" s="186"/>
      <c r="O195" s="186"/>
      <c r="P195" s="186"/>
      <c r="Q195" s="186"/>
      <c r="R195" s="186"/>
      <c r="S195" s="186"/>
      <c r="T195" s="187"/>
      <c r="AT195" s="181" t="s">
        <v>240</v>
      </c>
      <c r="AU195" s="181" t="s">
        <v>86</v>
      </c>
      <c r="AV195" s="13" t="s">
        <v>86</v>
      </c>
      <c r="AW195" s="13" t="s">
        <v>31</v>
      </c>
      <c r="AX195" s="13" t="s">
        <v>77</v>
      </c>
      <c r="AY195" s="181" t="s">
        <v>232</v>
      </c>
    </row>
    <row r="196" spans="2:51" s="16" customFormat="1" ht="12">
      <c r="B196" s="203"/>
      <c r="D196" s="180" t="s">
        <v>240</v>
      </c>
      <c r="E196" s="204" t="s">
        <v>1519</v>
      </c>
      <c r="F196" s="205" t="s">
        <v>260</v>
      </c>
      <c r="H196" s="206">
        <v>5.013</v>
      </c>
      <c r="I196" s="207"/>
      <c r="L196" s="203"/>
      <c r="M196" s="208"/>
      <c r="N196" s="209"/>
      <c r="O196" s="209"/>
      <c r="P196" s="209"/>
      <c r="Q196" s="209"/>
      <c r="R196" s="209"/>
      <c r="S196" s="209"/>
      <c r="T196" s="210"/>
      <c r="AT196" s="204" t="s">
        <v>240</v>
      </c>
      <c r="AU196" s="204" t="s">
        <v>86</v>
      </c>
      <c r="AV196" s="16" t="s">
        <v>247</v>
      </c>
      <c r="AW196" s="16" t="s">
        <v>31</v>
      </c>
      <c r="AX196" s="16" t="s">
        <v>77</v>
      </c>
      <c r="AY196" s="204" t="s">
        <v>232</v>
      </c>
    </row>
    <row r="197" spans="2:51" s="15" customFormat="1" ht="12">
      <c r="B197" s="196"/>
      <c r="D197" s="180" t="s">
        <v>240</v>
      </c>
      <c r="E197" s="197" t="s">
        <v>1</v>
      </c>
      <c r="F197" s="198" t="s">
        <v>638</v>
      </c>
      <c r="H197" s="197" t="s">
        <v>1</v>
      </c>
      <c r="I197" s="199"/>
      <c r="L197" s="196"/>
      <c r="M197" s="200"/>
      <c r="N197" s="201"/>
      <c r="O197" s="201"/>
      <c r="P197" s="201"/>
      <c r="Q197" s="201"/>
      <c r="R197" s="201"/>
      <c r="S197" s="201"/>
      <c r="T197" s="202"/>
      <c r="AT197" s="197" t="s">
        <v>240</v>
      </c>
      <c r="AU197" s="197" t="s">
        <v>86</v>
      </c>
      <c r="AV197" s="15" t="s">
        <v>32</v>
      </c>
      <c r="AW197" s="15" t="s">
        <v>31</v>
      </c>
      <c r="AX197" s="15" t="s">
        <v>77</v>
      </c>
      <c r="AY197" s="197" t="s">
        <v>232</v>
      </c>
    </row>
    <row r="198" spans="2:51" s="13" customFormat="1" ht="12">
      <c r="B198" s="179"/>
      <c r="D198" s="180" t="s">
        <v>240</v>
      </c>
      <c r="E198" s="181" t="s">
        <v>1</v>
      </c>
      <c r="F198" s="182" t="s">
        <v>1520</v>
      </c>
      <c r="H198" s="183">
        <v>-0.478</v>
      </c>
      <c r="I198" s="184"/>
      <c r="L198" s="179"/>
      <c r="M198" s="185"/>
      <c r="N198" s="186"/>
      <c r="O198" s="186"/>
      <c r="P198" s="186"/>
      <c r="Q198" s="186"/>
      <c r="R198" s="186"/>
      <c r="S198" s="186"/>
      <c r="T198" s="187"/>
      <c r="AT198" s="181" t="s">
        <v>240</v>
      </c>
      <c r="AU198" s="181" t="s">
        <v>86</v>
      </c>
      <c r="AV198" s="13" t="s">
        <v>86</v>
      </c>
      <c r="AW198" s="13" t="s">
        <v>31</v>
      </c>
      <c r="AX198" s="13" t="s">
        <v>77</v>
      </c>
      <c r="AY198" s="181" t="s">
        <v>232</v>
      </c>
    </row>
    <row r="199" spans="2:51" s="14" customFormat="1" ht="12">
      <c r="B199" s="188"/>
      <c r="D199" s="180" t="s">
        <v>240</v>
      </c>
      <c r="E199" s="189" t="s">
        <v>190</v>
      </c>
      <c r="F199" s="190" t="s">
        <v>242</v>
      </c>
      <c r="H199" s="191">
        <v>4.535</v>
      </c>
      <c r="I199" s="192"/>
      <c r="L199" s="188"/>
      <c r="M199" s="193"/>
      <c r="N199" s="194"/>
      <c r="O199" s="194"/>
      <c r="P199" s="194"/>
      <c r="Q199" s="194"/>
      <c r="R199" s="194"/>
      <c r="S199" s="194"/>
      <c r="T199" s="195"/>
      <c r="AT199" s="189" t="s">
        <v>240</v>
      </c>
      <c r="AU199" s="189" t="s">
        <v>86</v>
      </c>
      <c r="AV199" s="14" t="s">
        <v>133</v>
      </c>
      <c r="AW199" s="14" t="s">
        <v>31</v>
      </c>
      <c r="AX199" s="14" t="s">
        <v>77</v>
      </c>
      <c r="AY199" s="189" t="s">
        <v>232</v>
      </c>
    </row>
    <row r="200" spans="2:51" s="13" customFormat="1" ht="12">
      <c r="B200" s="179"/>
      <c r="D200" s="180" t="s">
        <v>240</v>
      </c>
      <c r="E200" s="181" t="s">
        <v>1</v>
      </c>
      <c r="F200" s="182" t="s">
        <v>600</v>
      </c>
      <c r="H200" s="183">
        <v>0.68</v>
      </c>
      <c r="I200" s="184"/>
      <c r="L200" s="179"/>
      <c r="M200" s="185"/>
      <c r="N200" s="186"/>
      <c r="O200" s="186"/>
      <c r="P200" s="186"/>
      <c r="Q200" s="186"/>
      <c r="R200" s="186"/>
      <c r="S200" s="186"/>
      <c r="T200" s="187"/>
      <c r="AT200" s="181" t="s">
        <v>240</v>
      </c>
      <c r="AU200" s="181" t="s">
        <v>86</v>
      </c>
      <c r="AV200" s="13" t="s">
        <v>86</v>
      </c>
      <c r="AW200" s="13" t="s">
        <v>31</v>
      </c>
      <c r="AX200" s="13" t="s">
        <v>77</v>
      </c>
      <c r="AY200" s="181" t="s">
        <v>232</v>
      </c>
    </row>
    <row r="201" spans="2:51" s="14" customFormat="1" ht="12">
      <c r="B201" s="188"/>
      <c r="D201" s="180" t="s">
        <v>240</v>
      </c>
      <c r="E201" s="189" t="s">
        <v>1</v>
      </c>
      <c r="F201" s="190" t="s">
        <v>242</v>
      </c>
      <c r="H201" s="191">
        <v>0.68</v>
      </c>
      <c r="I201" s="192"/>
      <c r="L201" s="188"/>
      <c r="M201" s="193"/>
      <c r="N201" s="194"/>
      <c r="O201" s="194"/>
      <c r="P201" s="194"/>
      <c r="Q201" s="194"/>
      <c r="R201" s="194"/>
      <c r="S201" s="194"/>
      <c r="T201" s="195"/>
      <c r="AT201" s="189" t="s">
        <v>240</v>
      </c>
      <c r="AU201" s="189" t="s">
        <v>86</v>
      </c>
      <c r="AV201" s="14" t="s">
        <v>133</v>
      </c>
      <c r="AW201" s="14" t="s">
        <v>31</v>
      </c>
      <c r="AX201" s="14" t="s">
        <v>32</v>
      </c>
      <c r="AY201" s="189" t="s">
        <v>232</v>
      </c>
    </row>
    <row r="202" spans="1:65" s="2" customFormat="1" ht="24.2" customHeight="1">
      <c r="A202" s="33"/>
      <c r="B202" s="132"/>
      <c r="C202" s="166" t="s">
        <v>360</v>
      </c>
      <c r="D202" s="166" t="s">
        <v>234</v>
      </c>
      <c r="E202" s="167" t="s">
        <v>643</v>
      </c>
      <c r="F202" s="168" t="s">
        <v>1521</v>
      </c>
      <c r="G202" s="169" t="s">
        <v>455</v>
      </c>
      <c r="H202" s="170">
        <v>2.948</v>
      </c>
      <c r="I202" s="171"/>
      <c r="J202" s="172">
        <f>ROUND(I202*H202,2)</f>
        <v>0</v>
      </c>
      <c r="K202" s="168" t="s">
        <v>238</v>
      </c>
      <c r="L202" s="34"/>
      <c r="M202" s="173" t="s">
        <v>1</v>
      </c>
      <c r="N202" s="174" t="s">
        <v>42</v>
      </c>
      <c r="O202" s="59"/>
      <c r="P202" s="175">
        <f>O202*H202</f>
        <v>0</v>
      </c>
      <c r="Q202" s="175">
        <v>0</v>
      </c>
      <c r="R202" s="175">
        <f>Q202*H202</f>
        <v>0</v>
      </c>
      <c r="S202" s="175">
        <v>0</v>
      </c>
      <c r="T202" s="176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7" t="s">
        <v>133</v>
      </c>
      <c r="AT202" s="177" t="s">
        <v>234</v>
      </c>
      <c r="AU202" s="177" t="s">
        <v>86</v>
      </c>
      <c r="AY202" s="18" t="s">
        <v>232</v>
      </c>
      <c r="BE202" s="178">
        <f>IF(N202="základní",J202,0)</f>
        <v>0</v>
      </c>
      <c r="BF202" s="178">
        <f>IF(N202="snížená",J202,0)</f>
        <v>0</v>
      </c>
      <c r="BG202" s="178">
        <f>IF(N202="zákl. přenesená",J202,0)</f>
        <v>0</v>
      </c>
      <c r="BH202" s="178">
        <f>IF(N202="sníž. přenesená",J202,0)</f>
        <v>0</v>
      </c>
      <c r="BI202" s="178">
        <f>IF(N202="nulová",J202,0)</f>
        <v>0</v>
      </c>
      <c r="BJ202" s="18" t="s">
        <v>32</v>
      </c>
      <c r="BK202" s="178">
        <f>ROUND(I202*H202,2)</f>
        <v>0</v>
      </c>
      <c r="BL202" s="18" t="s">
        <v>133</v>
      </c>
      <c r="BM202" s="177" t="s">
        <v>645</v>
      </c>
    </row>
    <row r="203" spans="2:51" s="13" customFormat="1" ht="12">
      <c r="B203" s="179"/>
      <c r="D203" s="180" t="s">
        <v>240</v>
      </c>
      <c r="E203" s="181" t="s">
        <v>1</v>
      </c>
      <c r="F203" s="182" t="s">
        <v>1522</v>
      </c>
      <c r="H203" s="183">
        <v>2.948</v>
      </c>
      <c r="I203" s="184"/>
      <c r="L203" s="179"/>
      <c r="M203" s="185"/>
      <c r="N203" s="186"/>
      <c r="O203" s="186"/>
      <c r="P203" s="186"/>
      <c r="Q203" s="186"/>
      <c r="R203" s="186"/>
      <c r="S203" s="186"/>
      <c r="T203" s="187"/>
      <c r="AT203" s="181" t="s">
        <v>240</v>
      </c>
      <c r="AU203" s="181" t="s">
        <v>86</v>
      </c>
      <c r="AV203" s="13" t="s">
        <v>86</v>
      </c>
      <c r="AW203" s="13" t="s">
        <v>31</v>
      </c>
      <c r="AX203" s="13" t="s">
        <v>32</v>
      </c>
      <c r="AY203" s="181" t="s">
        <v>232</v>
      </c>
    </row>
    <row r="204" spans="1:65" s="2" customFormat="1" ht="24.2" customHeight="1">
      <c r="A204" s="33"/>
      <c r="B204" s="132"/>
      <c r="C204" s="166" t="s">
        <v>363</v>
      </c>
      <c r="D204" s="166" t="s">
        <v>234</v>
      </c>
      <c r="E204" s="167" t="s">
        <v>648</v>
      </c>
      <c r="F204" s="168" t="s">
        <v>1523</v>
      </c>
      <c r="G204" s="169" t="s">
        <v>455</v>
      </c>
      <c r="H204" s="170">
        <v>0.907</v>
      </c>
      <c r="I204" s="171"/>
      <c r="J204" s="172">
        <f>ROUND(I204*H204,2)</f>
        <v>0</v>
      </c>
      <c r="K204" s="168" t="s">
        <v>238</v>
      </c>
      <c r="L204" s="34"/>
      <c r="M204" s="173" t="s">
        <v>1</v>
      </c>
      <c r="N204" s="174" t="s">
        <v>42</v>
      </c>
      <c r="O204" s="59"/>
      <c r="P204" s="175">
        <f>O204*H204</f>
        <v>0</v>
      </c>
      <c r="Q204" s="175">
        <v>0</v>
      </c>
      <c r="R204" s="175">
        <f>Q204*H204</f>
        <v>0</v>
      </c>
      <c r="S204" s="175">
        <v>0</v>
      </c>
      <c r="T204" s="176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7" t="s">
        <v>133</v>
      </c>
      <c r="AT204" s="177" t="s">
        <v>234</v>
      </c>
      <c r="AU204" s="177" t="s">
        <v>86</v>
      </c>
      <c r="AY204" s="18" t="s">
        <v>232</v>
      </c>
      <c r="BE204" s="178">
        <f>IF(N204="základní",J204,0)</f>
        <v>0</v>
      </c>
      <c r="BF204" s="178">
        <f>IF(N204="snížená",J204,0)</f>
        <v>0</v>
      </c>
      <c r="BG204" s="178">
        <f>IF(N204="zákl. přenesená",J204,0)</f>
        <v>0</v>
      </c>
      <c r="BH204" s="178">
        <f>IF(N204="sníž. přenesená",J204,0)</f>
        <v>0</v>
      </c>
      <c r="BI204" s="178">
        <f>IF(N204="nulová",J204,0)</f>
        <v>0</v>
      </c>
      <c r="BJ204" s="18" t="s">
        <v>32</v>
      </c>
      <c r="BK204" s="178">
        <f>ROUND(I204*H204,2)</f>
        <v>0</v>
      </c>
      <c r="BL204" s="18" t="s">
        <v>133</v>
      </c>
      <c r="BM204" s="177" t="s">
        <v>650</v>
      </c>
    </row>
    <row r="205" spans="2:51" s="13" customFormat="1" ht="12">
      <c r="B205" s="179"/>
      <c r="D205" s="180" t="s">
        <v>240</v>
      </c>
      <c r="E205" s="181" t="s">
        <v>1</v>
      </c>
      <c r="F205" s="182" t="s">
        <v>609</v>
      </c>
      <c r="H205" s="183">
        <v>0.907</v>
      </c>
      <c r="I205" s="184"/>
      <c r="L205" s="179"/>
      <c r="M205" s="185"/>
      <c r="N205" s="186"/>
      <c r="O205" s="186"/>
      <c r="P205" s="186"/>
      <c r="Q205" s="186"/>
      <c r="R205" s="186"/>
      <c r="S205" s="186"/>
      <c r="T205" s="187"/>
      <c r="AT205" s="181" t="s">
        <v>240</v>
      </c>
      <c r="AU205" s="181" t="s">
        <v>86</v>
      </c>
      <c r="AV205" s="13" t="s">
        <v>86</v>
      </c>
      <c r="AW205" s="13" t="s">
        <v>31</v>
      </c>
      <c r="AX205" s="13" t="s">
        <v>32</v>
      </c>
      <c r="AY205" s="181" t="s">
        <v>232</v>
      </c>
    </row>
    <row r="206" spans="1:65" s="2" customFormat="1" ht="16.5" customHeight="1">
      <c r="A206" s="33"/>
      <c r="B206" s="132"/>
      <c r="C206" s="166" t="s">
        <v>7</v>
      </c>
      <c r="D206" s="166" t="s">
        <v>234</v>
      </c>
      <c r="E206" s="167" t="s">
        <v>655</v>
      </c>
      <c r="F206" s="168" t="s">
        <v>656</v>
      </c>
      <c r="G206" s="169" t="s">
        <v>254</v>
      </c>
      <c r="H206" s="170">
        <v>14.595</v>
      </c>
      <c r="I206" s="171"/>
      <c r="J206" s="172">
        <f>ROUND(I206*H206,2)</f>
        <v>0</v>
      </c>
      <c r="K206" s="168" t="s">
        <v>238</v>
      </c>
      <c r="L206" s="34"/>
      <c r="M206" s="173" t="s">
        <v>1</v>
      </c>
      <c r="N206" s="174" t="s">
        <v>42</v>
      </c>
      <c r="O206" s="59"/>
      <c r="P206" s="175">
        <f>O206*H206</f>
        <v>0</v>
      </c>
      <c r="Q206" s="175">
        <v>0.00227</v>
      </c>
      <c r="R206" s="175">
        <f>Q206*H206</f>
        <v>0.03313065</v>
      </c>
      <c r="S206" s="175">
        <v>0</v>
      </c>
      <c r="T206" s="176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7" t="s">
        <v>133</v>
      </c>
      <c r="AT206" s="177" t="s">
        <v>234</v>
      </c>
      <c r="AU206" s="177" t="s">
        <v>86</v>
      </c>
      <c r="AY206" s="18" t="s">
        <v>232</v>
      </c>
      <c r="BE206" s="178">
        <f>IF(N206="základní",J206,0)</f>
        <v>0</v>
      </c>
      <c r="BF206" s="178">
        <f>IF(N206="snížená",J206,0)</f>
        <v>0</v>
      </c>
      <c r="BG206" s="178">
        <f>IF(N206="zákl. přenesená",J206,0)</f>
        <v>0</v>
      </c>
      <c r="BH206" s="178">
        <f>IF(N206="sníž. přenesená",J206,0)</f>
        <v>0</v>
      </c>
      <c r="BI206" s="178">
        <f>IF(N206="nulová",J206,0)</f>
        <v>0</v>
      </c>
      <c r="BJ206" s="18" t="s">
        <v>32</v>
      </c>
      <c r="BK206" s="178">
        <f>ROUND(I206*H206,2)</f>
        <v>0</v>
      </c>
      <c r="BL206" s="18" t="s">
        <v>133</v>
      </c>
      <c r="BM206" s="177" t="s">
        <v>657</v>
      </c>
    </row>
    <row r="207" spans="2:51" s="13" customFormat="1" ht="12">
      <c r="B207" s="179"/>
      <c r="D207" s="180" t="s">
        <v>240</v>
      </c>
      <c r="E207" s="181" t="s">
        <v>1</v>
      </c>
      <c r="F207" s="182" t="s">
        <v>1524</v>
      </c>
      <c r="H207" s="183">
        <v>14.595</v>
      </c>
      <c r="I207" s="184"/>
      <c r="L207" s="179"/>
      <c r="M207" s="185"/>
      <c r="N207" s="186"/>
      <c r="O207" s="186"/>
      <c r="P207" s="186"/>
      <c r="Q207" s="186"/>
      <c r="R207" s="186"/>
      <c r="S207" s="186"/>
      <c r="T207" s="187"/>
      <c r="AT207" s="181" t="s">
        <v>240</v>
      </c>
      <c r="AU207" s="181" t="s">
        <v>86</v>
      </c>
      <c r="AV207" s="13" t="s">
        <v>86</v>
      </c>
      <c r="AW207" s="13" t="s">
        <v>31</v>
      </c>
      <c r="AX207" s="13" t="s">
        <v>32</v>
      </c>
      <c r="AY207" s="181" t="s">
        <v>232</v>
      </c>
    </row>
    <row r="208" spans="1:65" s="2" customFormat="1" ht="16.5" customHeight="1">
      <c r="A208" s="33"/>
      <c r="B208" s="132"/>
      <c r="C208" s="166" t="s">
        <v>382</v>
      </c>
      <c r="D208" s="166" t="s">
        <v>234</v>
      </c>
      <c r="E208" s="167" t="s">
        <v>660</v>
      </c>
      <c r="F208" s="168" t="s">
        <v>661</v>
      </c>
      <c r="G208" s="169" t="s">
        <v>254</v>
      </c>
      <c r="H208" s="170">
        <v>14.595</v>
      </c>
      <c r="I208" s="171"/>
      <c r="J208" s="172">
        <f>ROUND(I208*H208,2)</f>
        <v>0</v>
      </c>
      <c r="K208" s="168" t="s">
        <v>238</v>
      </c>
      <c r="L208" s="34"/>
      <c r="M208" s="173" t="s">
        <v>1</v>
      </c>
      <c r="N208" s="174" t="s">
        <v>42</v>
      </c>
      <c r="O208" s="59"/>
      <c r="P208" s="175">
        <f>O208*H208</f>
        <v>0</v>
      </c>
      <c r="Q208" s="175">
        <v>0</v>
      </c>
      <c r="R208" s="175">
        <f>Q208*H208</f>
        <v>0</v>
      </c>
      <c r="S208" s="175">
        <v>0</v>
      </c>
      <c r="T208" s="176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7" t="s">
        <v>133</v>
      </c>
      <c r="AT208" s="177" t="s">
        <v>234</v>
      </c>
      <c r="AU208" s="177" t="s">
        <v>86</v>
      </c>
      <c r="AY208" s="18" t="s">
        <v>232</v>
      </c>
      <c r="BE208" s="178">
        <f>IF(N208="základní",J208,0)</f>
        <v>0</v>
      </c>
      <c r="BF208" s="178">
        <f>IF(N208="snížená",J208,0)</f>
        <v>0</v>
      </c>
      <c r="BG208" s="178">
        <f>IF(N208="zákl. přenesená",J208,0)</f>
        <v>0</v>
      </c>
      <c r="BH208" s="178">
        <f>IF(N208="sníž. přenesená",J208,0)</f>
        <v>0</v>
      </c>
      <c r="BI208" s="178">
        <f>IF(N208="nulová",J208,0)</f>
        <v>0</v>
      </c>
      <c r="BJ208" s="18" t="s">
        <v>32</v>
      </c>
      <c r="BK208" s="178">
        <f>ROUND(I208*H208,2)</f>
        <v>0</v>
      </c>
      <c r="BL208" s="18" t="s">
        <v>133</v>
      </c>
      <c r="BM208" s="177" t="s">
        <v>662</v>
      </c>
    </row>
    <row r="209" spans="1:65" s="2" customFormat="1" ht="21.75" customHeight="1">
      <c r="A209" s="33"/>
      <c r="B209" s="132"/>
      <c r="C209" s="166" t="s">
        <v>389</v>
      </c>
      <c r="D209" s="166" t="s">
        <v>234</v>
      </c>
      <c r="E209" s="167" t="s">
        <v>664</v>
      </c>
      <c r="F209" s="168" t="s">
        <v>665</v>
      </c>
      <c r="G209" s="169" t="s">
        <v>455</v>
      </c>
      <c r="H209" s="170">
        <v>4.535</v>
      </c>
      <c r="I209" s="171"/>
      <c r="J209" s="172">
        <f>ROUND(I209*H209,2)</f>
        <v>0</v>
      </c>
      <c r="K209" s="168" t="s">
        <v>238</v>
      </c>
      <c r="L209" s="34"/>
      <c r="M209" s="173" t="s">
        <v>1</v>
      </c>
      <c r="N209" s="174" t="s">
        <v>42</v>
      </c>
      <c r="O209" s="59"/>
      <c r="P209" s="175">
        <f>O209*H209</f>
        <v>0</v>
      </c>
      <c r="Q209" s="175">
        <v>0.00048</v>
      </c>
      <c r="R209" s="175">
        <f>Q209*H209</f>
        <v>0.0021768</v>
      </c>
      <c r="S209" s="175">
        <v>0</v>
      </c>
      <c r="T209" s="176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7" t="s">
        <v>133</v>
      </c>
      <c r="AT209" s="177" t="s">
        <v>234</v>
      </c>
      <c r="AU209" s="177" t="s">
        <v>86</v>
      </c>
      <c r="AY209" s="18" t="s">
        <v>232</v>
      </c>
      <c r="BE209" s="178">
        <f>IF(N209="základní",J209,0)</f>
        <v>0</v>
      </c>
      <c r="BF209" s="178">
        <f>IF(N209="snížená",J209,0)</f>
        <v>0</v>
      </c>
      <c r="BG209" s="178">
        <f>IF(N209="zákl. přenesená",J209,0)</f>
        <v>0</v>
      </c>
      <c r="BH209" s="178">
        <f>IF(N209="sníž. přenesená",J209,0)</f>
        <v>0</v>
      </c>
      <c r="BI209" s="178">
        <f>IF(N209="nulová",J209,0)</f>
        <v>0</v>
      </c>
      <c r="BJ209" s="18" t="s">
        <v>32</v>
      </c>
      <c r="BK209" s="178">
        <f>ROUND(I209*H209,2)</f>
        <v>0</v>
      </c>
      <c r="BL209" s="18" t="s">
        <v>133</v>
      </c>
      <c r="BM209" s="177" t="s">
        <v>666</v>
      </c>
    </row>
    <row r="210" spans="2:51" s="13" customFormat="1" ht="12">
      <c r="B210" s="179"/>
      <c r="D210" s="180" t="s">
        <v>240</v>
      </c>
      <c r="E210" s="181" t="s">
        <v>1</v>
      </c>
      <c r="F210" s="182" t="s">
        <v>190</v>
      </c>
      <c r="H210" s="183">
        <v>4.535</v>
      </c>
      <c r="I210" s="184"/>
      <c r="L210" s="179"/>
      <c r="M210" s="185"/>
      <c r="N210" s="186"/>
      <c r="O210" s="186"/>
      <c r="P210" s="186"/>
      <c r="Q210" s="186"/>
      <c r="R210" s="186"/>
      <c r="S210" s="186"/>
      <c r="T210" s="187"/>
      <c r="AT210" s="181" t="s">
        <v>240</v>
      </c>
      <c r="AU210" s="181" t="s">
        <v>86</v>
      </c>
      <c r="AV210" s="13" t="s">
        <v>86</v>
      </c>
      <c r="AW210" s="13" t="s">
        <v>31</v>
      </c>
      <c r="AX210" s="13" t="s">
        <v>32</v>
      </c>
      <c r="AY210" s="181" t="s">
        <v>232</v>
      </c>
    </row>
    <row r="211" spans="1:65" s="2" customFormat="1" ht="21.75" customHeight="1">
      <c r="A211" s="33"/>
      <c r="B211" s="132"/>
      <c r="C211" s="166" t="s">
        <v>395</v>
      </c>
      <c r="D211" s="166" t="s">
        <v>234</v>
      </c>
      <c r="E211" s="167" t="s">
        <v>668</v>
      </c>
      <c r="F211" s="168" t="s">
        <v>669</v>
      </c>
      <c r="G211" s="169" t="s">
        <v>455</v>
      </c>
      <c r="H211" s="170">
        <v>4.535</v>
      </c>
      <c r="I211" s="171"/>
      <c r="J211" s="172">
        <f>ROUND(I211*H211,2)</f>
        <v>0</v>
      </c>
      <c r="K211" s="168" t="s">
        <v>238</v>
      </c>
      <c r="L211" s="34"/>
      <c r="M211" s="173" t="s">
        <v>1</v>
      </c>
      <c r="N211" s="174" t="s">
        <v>42</v>
      </c>
      <c r="O211" s="59"/>
      <c r="P211" s="175">
        <f>O211*H211</f>
        <v>0</v>
      </c>
      <c r="Q211" s="175">
        <v>0</v>
      </c>
      <c r="R211" s="175">
        <f>Q211*H211</f>
        <v>0</v>
      </c>
      <c r="S211" s="175">
        <v>0</v>
      </c>
      <c r="T211" s="176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7" t="s">
        <v>133</v>
      </c>
      <c r="AT211" s="177" t="s">
        <v>234</v>
      </c>
      <c r="AU211" s="177" t="s">
        <v>86</v>
      </c>
      <c r="AY211" s="18" t="s">
        <v>232</v>
      </c>
      <c r="BE211" s="178">
        <f>IF(N211="základní",J211,0)</f>
        <v>0</v>
      </c>
      <c r="BF211" s="178">
        <f>IF(N211="snížená",J211,0)</f>
        <v>0</v>
      </c>
      <c r="BG211" s="178">
        <f>IF(N211="zákl. přenesená",J211,0)</f>
        <v>0</v>
      </c>
      <c r="BH211" s="178">
        <f>IF(N211="sníž. přenesená",J211,0)</f>
        <v>0</v>
      </c>
      <c r="BI211" s="178">
        <f>IF(N211="nulová",J211,0)</f>
        <v>0</v>
      </c>
      <c r="BJ211" s="18" t="s">
        <v>32</v>
      </c>
      <c r="BK211" s="178">
        <f>ROUND(I211*H211,2)</f>
        <v>0</v>
      </c>
      <c r="BL211" s="18" t="s">
        <v>133</v>
      </c>
      <c r="BM211" s="177" t="s">
        <v>670</v>
      </c>
    </row>
    <row r="212" spans="1:65" s="2" customFormat="1" ht="21.75" customHeight="1">
      <c r="A212" s="33"/>
      <c r="B212" s="132"/>
      <c r="C212" s="166" t="s">
        <v>397</v>
      </c>
      <c r="D212" s="166" t="s">
        <v>234</v>
      </c>
      <c r="E212" s="167" t="s">
        <v>672</v>
      </c>
      <c r="F212" s="168" t="s">
        <v>673</v>
      </c>
      <c r="G212" s="169" t="s">
        <v>455</v>
      </c>
      <c r="H212" s="170">
        <v>17.884</v>
      </c>
      <c r="I212" s="171"/>
      <c r="J212" s="172">
        <f>ROUND(I212*H212,2)</f>
        <v>0</v>
      </c>
      <c r="K212" s="168" t="s">
        <v>238</v>
      </c>
      <c r="L212" s="34"/>
      <c r="M212" s="173" t="s">
        <v>1</v>
      </c>
      <c r="N212" s="174" t="s">
        <v>42</v>
      </c>
      <c r="O212" s="59"/>
      <c r="P212" s="175">
        <f>O212*H212</f>
        <v>0</v>
      </c>
      <c r="Q212" s="175">
        <v>0</v>
      </c>
      <c r="R212" s="175">
        <f>Q212*H212</f>
        <v>0</v>
      </c>
      <c r="S212" s="175">
        <v>0</v>
      </c>
      <c r="T212" s="176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77" t="s">
        <v>133</v>
      </c>
      <c r="AT212" s="177" t="s">
        <v>234</v>
      </c>
      <c r="AU212" s="177" t="s">
        <v>86</v>
      </c>
      <c r="AY212" s="18" t="s">
        <v>232</v>
      </c>
      <c r="BE212" s="178">
        <f>IF(N212="základní",J212,0)</f>
        <v>0</v>
      </c>
      <c r="BF212" s="178">
        <f>IF(N212="snížená",J212,0)</f>
        <v>0</v>
      </c>
      <c r="BG212" s="178">
        <f>IF(N212="zákl. přenesená",J212,0)</f>
        <v>0</v>
      </c>
      <c r="BH212" s="178">
        <f>IF(N212="sníž. přenesená",J212,0)</f>
        <v>0</v>
      </c>
      <c r="BI212" s="178">
        <f>IF(N212="nulová",J212,0)</f>
        <v>0</v>
      </c>
      <c r="BJ212" s="18" t="s">
        <v>32</v>
      </c>
      <c r="BK212" s="178">
        <f>ROUND(I212*H212,2)</f>
        <v>0</v>
      </c>
      <c r="BL212" s="18" t="s">
        <v>133</v>
      </c>
      <c r="BM212" s="177" t="s">
        <v>674</v>
      </c>
    </row>
    <row r="213" spans="2:51" s="15" customFormat="1" ht="12">
      <c r="B213" s="196"/>
      <c r="D213" s="180" t="s">
        <v>240</v>
      </c>
      <c r="E213" s="197" t="s">
        <v>1</v>
      </c>
      <c r="F213" s="198" t="s">
        <v>1525</v>
      </c>
      <c r="H213" s="197" t="s">
        <v>1</v>
      </c>
      <c r="I213" s="199"/>
      <c r="L213" s="196"/>
      <c r="M213" s="200"/>
      <c r="N213" s="201"/>
      <c r="O213" s="201"/>
      <c r="P213" s="201"/>
      <c r="Q213" s="201"/>
      <c r="R213" s="201"/>
      <c r="S213" s="201"/>
      <c r="T213" s="202"/>
      <c r="AT213" s="197" t="s">
        <v>240</v>
      </c>
      <c r="AU213" s="197" t="s">
        <v>86</v>
      </c>
      <c r="AV213" s="15" t="s">
        <v>32</v>
      </c>
      <c r="AW213" s="15" t="s">
        <v>31</v>
      </c>
      <c r="AX213" s="15" t="s">
        <v>77</v>
      </c>
      <c r="AY213" s="197" t="s">
        <v>232</v>
      </c>
    </row>
    <row r="214" spans="2:51" s="13" customFormat="1" ht="12">
      <c r="B214" s="179"/>
      <c r="D214" s="180" t="s">
        <v>240</v>
      </c>
      <c r="E214" s="181" t="s">
        <v>1</v>
      </c>
      <c r="F214" s="182" t="s">
        <v>1526</v>
      </c>
      <c r="H214" s="183">
        <v>3.353</v>
      </c>
      <c r="I214" s="184"/>
      <c r="L214" s="179"/>
      <c r="M214" s="185"/>
      <c r="N214" s="186"/>
      <c r="O214" s="186"/>
      <c r="P214" s="186"/>
      <c r="Q214" s="186"/>
      <c r="R214" s="186"/>
      <c r="S214" s="186"/>
      <c r="T214" s="187"/>
      <c r="AT214" s="181" t="s">
        <v>240</v>
      </c>
      <c r="AU214" s="181" t="s">
        <v>86</v>
      </c>
      <c r="AV214" s="13" t="s">
        <v>86</v>
      </c>
      <c r="AW214" s="13" t="s">
        <v>31</v>
      </c>
      <c r="AX214" s="13" t="s">
        <v>77</v>
      </c>
      <c r="AY214" s="181" t="s">
        <v>232</v>
      </c>
    </row>
    <row r="215" spans="2:51" s="15" customFormat="1" ht="12">
      <c r="B215" s="196"/>
      <c r="D215" s="180" t="s">
        <v>240</v>
      </c>
      <c r="E215" s="197" t="s">
        <v>1</v>
      </c>
      <c r="F215" s="198" t="s">
        <v>679</v>
      </c>
      <c r="H215" s="197" t="s">
        <v>1</v>
      </c>
      <c r="I215" s="199"/>
      <c r="L215" s="196"/>
      <c r="M215" s="200"/>
      <c r="N215" s="201"/>
      <c r="O215" s="201"/>
      <c r="P215" s="201"/>
      <c r="Q215" s="201"/>
      <c r="R215" s="201"/>
      <c r="S215" s="201"/>
      <c r="T215" s="202"/>
      <c r="AT215" s="197" t="s">
        <v>240</v>
      </c>
      <c r="AU215" s="197" t="s">
        <v>86</v>
      </c>
      <c r="AV215" s="15" t="s">
        <v>32</v>
      </c>
      <c r="AW215" s="15" t="s">
        <v>31</v>
      </c>
      <c r="AX215" s="15" t="s">
        <v>77</v>
      </c>
      <c r="AY215" s="197" t="s">
        <v>232</v>
      </c>
    </row>
    <row r="216" spans="2:51" s="13" customFormat="1" ht="12">
      <c r="B216" s="179"/>
      <c r="D216" s="180" t="s">
        <v>240</v>
      </c>
      <c r="E216" s="181" t="s">
        <v>1</v>
      </c>
      <c r="F216" s="182" t="s">
        <v>1527</v>
      </c>
      <c r="H216" s="183">
        <v>14.531</v>
      </c>
      <c r="I216" s="184"/>
      <c r="L216" s="179"/>
      <c r="M216" s="185"/>
      <c r="N216" s="186"/>
      <c r="O216" s="186"/>
      <c r="P216" s="186"/>
      <c r="Q216" s="186"/>
      <c r="R216" s="186"/>
      <c r="S216" s="186"/>
      <c r="T216" s="187"/>
      <c r="AT216" s="181" t="s">
        <v>240</v>
      </c>
      <c r="AU216" s="181" t="s">
        <v>86</v>
      </c>
      <c r="AV216" s="13" t="s">
        <v>86</v>
      </c>
      <c r="AW216" s="13" t="s">
        <v>31</v>
      </c>
      <c r="AX216" s="13" t="s">
        <v>77</v>
      </c>
      <c r="AY216" s="181" t="s">
        <v>232</v>
      </c>
    </row>
    <row r="217" spans="2:51" s="14" customFormat="1" ht="12">
      <c r="B217" s="188"/>
      <c r="D217" s="180" t="s">
        <v>240</v>
      </c>
      <c r="E217" s="189" t="s">
        <v>1</v>
      </c>
      <c r="F217" s="190" t="s">
        <v>242</v>
      </c>
      <c r="H217" s="191">
        <v>17.884</v>
      </c>
      <c r="I217" s="192"/>
      <c r="L217" s="188"/>
      <c r="M217" s="193"/>
      <c r="N217" s="194"/>
      <c r="O217" s="194"/>
      <c r="P217" s="194"/>
      <c r="Q217" s="194"/>
      <c r="R217" s="194"/>
      <c r="S217" s="194"/>
      <c r="T217" s="195"/>
      <c r="AT217" s="189" t="s">
        <v>240</v>
      </c>
      <c r="AU217" s="189" t="s">
        <v>86</v>
      </c>
      <c r="AV217" s="14" t="s">
        <v>133</v>
      </c>
      <c r="AW217" s="14" t="s">
        <v>31</v>
      </c>
      <c r="AX217" s="14" t="s">
        <v>32</v>
      </c>
      <c r="AY217" s="189" t="s">
        <v>232</v>
      </c>
    </row>
    <row r="218" spans="1:65" s="2" customFormat="1" ht="21.75" customHeight="1">
      <c r="A218" s="33"/>
      <c r="B218" s="132"/>
      <c r="C218" s="166" t="s">
        <v>400</v>
      </c>
      <c r="D218" s="166" t="s">
        <v>234</v>
      </c>
      <c r="E218" s="167" t="s">
        <v>682</v>
      </c>
      <c r="F218" s="168" t="s">
        <v>683</v>
      </c>
      <c r="G218" s="169" t="s">
        <v>455</v>
      </c>
      <c r="H218" s="170">
        <v>4.471</v>
      </c>
      <c r="I218" s="171"/>
      <c r="J218" s="172">
        <f>ROUND(I218*H218,2)</f>
        <v>0</v>
      </c>
      <c r="K218" s="168" t="s">
        <v>238</v>
      </c>
      <c r="L218" s="34"/>
      <c r="M218" s="173" t="s">
        <v>1</v>
      </c>
      <c r="N218" s="174" t="s">
        <v>42</v>
      </c>
      <c r="O218" s="59"/>
      <c r="P218" s="175">
        <f>O218*H218</f>
        <v>0</v>
      </c>
      <c r="Q218" s="175">
        <v>0</v>
      </c>
      <c r="R218" s="175">
        <f>Q218*H218</f>
        <v>0</v>
      </c>
      <c r="S218" s="175">
        <v>0</v>
      </c>
      <c r="T218" s="176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7" t="s">
        <v>133</v>
      </c>
      <c r="AT218" s="177" t="s">
        <v>234</v>
      </c>
      <c r="AU218" s="177" t="s">
        <v>86</v>
      </c>
      <c r="AY218" s="18" t="s">
        <v>232</v>
      </c>
      <c r="BE218" s="178">
        <f>IF(N218="základní",J218,0)</f>
        <v>0</v>
      </c>
      <c r="BF218" s="178">
        <f>IF(N218="snížená",J218,0)</f>
        <v>0</v>
      </c>
      <c r="BG218" s="178">
        <f>IF(N218="zákl. přenesená",J218,0)</f>
        <v>0</v>
      </c>
      <c r="BH218" s="178">
        <f>IF(N218="sníž. přenesená",J218,0)</f>
        <v>0</v>
      </c>
      <c r="BI218" s="178">
        <f>IF(N218="nulová",J218,0)</f>
        <v>0</v>
      </c>
      <c r="BJ218" s="18" t="s">
        <v>32</v>
      </c>
      <c r="BK218" s="178">
        <f>ROUND(I218*H218,2)</f>
        <v>0</v>
      </c>
      <c r="BL218" s="18" t="s">
        <v>133</v>
      </c>
      <c r="BM218" s="177" t="s">
        <v>684</v>
      </c>
    </row>
    <row r="219" spans="2:51" s="15" customFormat="1" ht="12">
      <c r="B219" s="196"/>
      <c r="D219" s="180" t="s">
        <v>240</v>
      </c>
      <c r="E219" s="197" t="s">
        <v>1</v>
      </c>
      <c r="F219" s="198" t="s">
        <v>685</v>
      </c>
      <c r="H219" s="197" t="s">
        <v>1</v>
      </c>
      <c r="I219" s="199"/>
      <c r="L219" s="196"/>
      <c r="M219" s="200"/>
      <c r="N219" s="201"/>
      <c r="O219" s="201"/>
      <c r="P219" s="201"/>
      <c r="Q219" s="201"/>
      <c r="R219" s="201"/>
      <c r="S219" s="201"/>
      <c r="T219" s="202"/>
      <c r="AT219" s="197" t="s">
        <v>240</v>
      </c>
      <c r="AU219" s="197" t="s">
        <v>86</v>
      </c>
      <c r="AV219" s="15" t="s">
        <v>32</v>
      </c>
      <c r="AW219" s="15" t="s">
        <v>31</v>
      </c>
      <c r="AX219" s="15" t="s">
        <v>77</v>
      </c>
      <c r="AY219" s="197" t="s">
        <v>232</v>
      </c>
    </row>
    <row r="220" spans="2:51" s="13" customFormat="1" ht="12">
      <c r="B220" s="179"/>
      <c r="D220" s="180" t="s">
        <v>240</v>
      </c>
      <c r="E220" s="181" t="s">
        <v>1</v>
      </c>
      <c r="F220" s="182" t="s">
        <v>1528</v>
      </c>
      <c r="H220" s="183">
        <v>4.471</v>
      </c>
      <c r="I220" s="184"/>
      <c r="L220" s="179"/>
      <c r="M220" s="185"/>
      <c r="N220" s="186"/>
      <c r="O220" s="186"/>
      <c r="P220" s="186"/>
      <c r="Q220" s="186"/>
      <c r="R220" s="186"/>
      <c r="S220" s="186"/>
      <c r="T220" s="187"/>
      <c r="AT220" s="181" t="s">
        <v>240</v>
      </c>
      <c r="AU220" s="181" t="s">
        <v>86</v>
      </c>
      <c r="AV220" s="13" t="s">
        <v>86</v>
      </c>
      <c r="AW220" s="13" t="s">
        <v>31</v>
      </c>
      <c r="AX220" s="13" t="s">
        <v>77</v>
      </c>
      <c r="AY220" s="181" t="s">
        <v>232</v>
      </c>
    </row>
    <row r="221" spans="2:51" s="14" customFormat="1" ht="12">
      <c r="B221" s="188"/>
      <c r="D221" s="180" t="s">
        <v>240</v>
      </c>
      <c r="E221" s="189" t="s">
        <v>1</v>
      </c>
      <c r="F221" s="190" t="s">
        <v>242</v>
      </c>
      <c r="H221" s="191">
        <v>4.471</v>
      </c>
      <c r="I221" s="192"/>
      <c r="L221" s="188"/>
      <c r="M221" s="193"/>
      <c r="N221" s="194"/>
      <c r="O221" s="194"/>
      <c r="P221" s="194"/>
      <c r="Q221" s="194"/>
      <c r="R221" s="194"/>
      <c r="S221" s="194"/>
      <c r="T221" s="195"/>
      <c r="AT221" s="189" t="s">
        <v>240</v>
      </c>
      <c r="AU221" s="189" t="s">
        <v>86</v>
      </c>
      <c r="AV221" s="14" t="s">
        <v>133</v>
      </c>
      <c r="AW221" s="14" t="s">
        <v>31</v>
      </c>
      <c r="AX221" s="14" t="s">
        <v>32</v>
      </c>
      <c r="AY221" s="189" t="s">
        <v>232</v>
      </c>
    </row>
    <row r="222" spans="1:65" s="2" customFormat="1" ht="16.5" customHeight="1">
      <c r="A222" s="33"/>
      <c r="B222" s="132"/>
      <c r="C222" s="166" t="s">
        <v>601</v>
      </c>
      <c r="D222" s="166" t="s">
        <v>234</v>
      </c>
      <c r="E222" s="167" t="s">
        <v>688</v>
      </c>
      <c r="F222" s="168" t="s">
        <v>689</v>
      </c>
      <c r="G222" s="169" t="s">
        <v>455</v>
      </c>
      <c r="H222" s="170">
        <v>22.355</v>
      </c>
      <c r="I222" s="171"/>
      <c r="J222" s="172">
        <f>ROUND(I222*H222,2)</f>
        <v>0</v>
      </c>
      <c r="K222" s="168" t="s">
        <v>238</v>
      </c>
      <c r="L222" s="34"/>
      <c r="M222" s="173" t="s">
        <v>1</v>
      </c>
      <c r="N222" s="174" t="s">
        <v>42</v>
      </c>
      <c r="O222" s="59"/>
      <c r="P222" s="175">
        <f>O222*H222</f>
        <v>0</v>
      </c>
      <c r="Q222" s="175">
        <v>0</v>
      </c>
      <c r="R222" s="175">
        <f>Q222*H222</f>
        <v>0</v>
      </c>
      <c r="S222" s="175">
        <v>0</v>
      </c>
      <c r="T222" s="176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77" t="s">
        <v>133</v>
      </c>
      <c r="AT222" s="177" t="s">
        <v>234</v>
      </c>
      <c r="AU222" s="177" t="s">
        <v>86</v>
      </c>
      <c r="AY222" s="18" t="s">
        <v>232</v>
      </c>
      <c r="BE222" s="178">
        <f>IF(N222="základní",J222,0)</f>
        <v>0</v>
      </c>
      <c r="BF222" s="178">
        <f>IF(N222="snížená",J222,0)</f>
        <v>0</v>
      </c>
      <c r="BG222" s="178">
        <f>IF(N222="zákl. přenesená",J222,0)</f>
        <v>0</v>
      </c>
      <c r="BH222" s="178">
        <f>IF(N222="sníž. přenesená",J222,0)</f>
        <v>0</v>
      </c>
      <c r="BI222" s="178">
        <f>IF(N222="nulová",J222,0)</f>
        <v>0</v>
      </c>
      <c r="BJ222" s="18" t="s">
        <v>32</v>
      </c>
      <c r="BK222" s="178">
        <f>ROUND(I222*H222,2)</f>
        <v>0</v>
      </c>
      <c r="BL222" s="18" t="s">
        <v>133</v>
      </c>
      <c r="BM222" s="177" t="s">
        <v>1529</v>
      </c>
    </row>
    <row r="223" spans="2:51" s="13" customFormat="1" ht="12">
      <c r="B223" s="179"/>
      <c r="D223" s="180" t="s">
        <v>240</v>
      </c>
      <c r="E223" s="181" t="s">
        <v>1</v>
      </c>
      <c r="F223" s="182" t="s">
        <v>1530</v>
      </c>
      <c r="H223" s="183">
        <v>22.355</v>
      </c>
      <c r="I223" s="184"/>
      <c r="L223" s="179"/>
      <c r="M223" s="185"/>
      <c r="N223" s="186"/>
      <c r="O223" s="186"/>
      <c r="P223" s="186"/>
      <c r="Q223" s="186"/>
      <c r="R223" s="186"/>
      <c r="S223" s="186"/>
      <c r="T223" s="187"/>
      <c r="AT223" s="181" t="s">
        <v>240</v>
      </c>
      <c r="AU223" s="181" t="s">
        <v>86</v>
      </c>
      <c r="AV223" s="13" t="s">
        <v>86</v>
      </c>
      <c r="AW223" s="13" t="s">
        <v>31</v>
      </c>
      <c r="AX223" s="13" t="s">
        <v>77</v>
      </c>
      <c r="AY223" s="181" t="s">
        <v>232</v>
      </c>
    </row>
    <row r="224" spans="2:51" s="14" customFormat="1" ht="12">
      <c r="B224" s="188"/>
      <c r="D224" s="180" t="s">
        <v>240</v>
      </c>
      <c r="E224" s="189" t="s">
        <v>1</v>
      </c>
      <c r="F224" s="190" t="s">
        <v>242</v>
      </c>
      <c r="H224" s="191">
        <v>22.355</v>
      </c>
      <c r="I224" s="192"/>
      <c r="L224" s="188"/>
      <c r="M224" s="193"/>
      <c r="N224" s="194"/>
      <c r="O224" s="194"/>
      <c r="P224" s="194"/>
      <c r="Q224" s="194"/>
      <c r="R224" s="194"/>
      <c r="S224" s="194"/>
      <c r="T224" s="195"/>
      <c r="AT224" s="189" t="s">
        <v>240</v>
      </c>
      <c r="AU224" s="189" t="s">
        <v>86</v>
      </c>
      <c r="AV224" s="14" t="s">
        <v>133</v>
      </c>
      <c r="AW224" s="14" t="s">
        <v>31</v>
      </c>
      <c r="AX224" s="14" t="s">
        <v>32</v>
      </c>
      <c r="AY224" s="189" t="s">
        <v>232</v>
      </c>
    </row>
    <row r="225" spans="1:65" s="2" customFormat="1" ht="16.5" customHeight="1">
      <c r="A225" s="33"/>
      <c r="B225" s="132"/>
      <c r="C225" s="166" t="s">
        <v>157</v>
      </c>
      <c r="D225" s="166" t="s">
        <v>234</v>
      </c>
      <c r="E225" s="167" t="s">
        <v>692</v>
      </c>
      <c r="F225" s="168" t="s">
        <v>693</v>
      </c>
      <c r="G225" s="169" t="s">
        <v>455</v>
      </c>
      <c r="H225" s="170">
        <v>13.413</v>
      </c>
      <c r="I225" s="171"/>
      <c r="J225" s="172">
        <f>ROUND(I225*H225,2)</f>
        <v>0</v>
      </c>
      <c r="K225" s="168" t="s">
        <v>1</v>
      </c>
      <c r="L225" s="34"/>
      <c r="M225" s="173" t="s">
        <v>1</v>
      </c>
      <c r="N225" s="174" t="s">
        <v>42</v>
      </c>
      <c r="O225" s="59"/>
      <c r="P225" s="175">
        <f>O225*H225</f>
        <v>0</v>
      </c>
      <c r="Q225" s="175">
        <v>0</v>
      </c>
      <c r="R225" s="175">
        <f>Q225*H225</f>
        <v>0</v>
      </c>
      <c r="S225" s="175">
        <v>0</v>
      </c>
      <c r="T225" s="176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7" t="s">
        <v>133</v>
      </c>
      <c r="AT225" s="177" t="s">
        <v>234</v>
      </c>
      <c r="AU225" s="177" t="s">
        <v>86</v>
      </c>
      <c r="AY225" s="18" t="s">
        <v>232</v>
      </c>
      <c r="BE225" s="178">
        <f>IF(N225="základní",J225,0)</f>
        <v>0</v>
      </c>
      <c r="BF225" s="178">
        <f>IF(N225="snížená",J225,0)</f>
        <v>0</v>
      </c>
      <c r="BG225" s="178">
        <f>IF(N225="zákl. přenesená",J225,0)</f>
        <v>0</v>
      </c>
      <c r="BH225" s="178">
        <f>IF(N225="sníž. přenesená",J225,0)</f>
        <v>0</v>
      </c>
      <c r="BI225" s="178">
        <f>IF(N225="nulová",J225,0)</f>
        <v>0</v>
      </c>
      <c r="BJ225" s="18" t="s">
        <v>32</v>
      </c>
      <c r="BK225" s="178">
        <f>ROUND(I225*H225,2)</f>
        <v>0</v>
      </c>
      <c r="BL225" s="18" t="s">
        <v>133</v>
      </c>
      <c r="BM225" s="177" t="s">
        <v>1531</v>
      </c>
    </row>
    <row r="226" spans="2:51" s="15" customFormat="1" ht="12">
      <c r="B226" s="196"/>
      <c r="D226" s="180" t="s">
        <v>240</v>
      </c>
      <c r="E226" s="197" t="s">
        <v>1</v>
      </c>
      <c r="F226" s="198" t="s">
        <v>1532</v>
      </c>
      <c r="H226" s="197" t="s">
        <v>1</v>
      </c>
      <c r="I226" s="199"/>
      <c r="L226" s="196"/>
      <c r="M226" s="200"/>
      <c r="N226" s="201"/>
      <c r="O226" s="201"/>
      <c r="P226" s="201"/>
      <c r="Q226" s="201"/>
      <c r="R226" s="201"/>
      <c r="S226" s="201"/>
      <c r="T226" s="202"/>
      <c r="AT226" s="197" t="s">
        <v>240</v>
      </c>
      <c r="AU226" s="197" t="s">
        <v>86</v>
      </c>
      <c r="AV226" s="15" t="s">
        <v>32</v>
      </c>
      <c r="AW226" s="15" t="s">
        <v>31</v>
      </c>
      <c r="AX226" s="15" t="s">
        <v>77</v>
      </c>
      <c r="AY226" s="197" t="s">
        <v>232</v>
      </c>
    </row>
    <row r="227" spans="2:51" s="13" customFormat="1" ht="12">
      <c r="B227" s="179"/>
      <c r="D227" s="180" t="s">
        <v>240</v>
      </c>
      <c r="E227" s="181" t="s">
        <v>1</v>
      </c>
      <c r="F227" s="182" t="s">
        <v>1533</v>
      </c>
      <c r="H227" s="183">
        <v>13.413</v>
      </c>
      <c r="I227" s="184"/>
      <c r="L227" s="179"/>
      <c r="M227" s="185"/>
      <c r="N227" s="186"/>
      <c r="O227" s="186"/>
      <c r="P227" s="186"/>
      <c r="Q227" s="186"/>
      <c r="R227" s="186"/>
      <c r="S227" s="186"/>
      <c r="T227" s="187"/>
      <c r="AT227" s="181" t="s">
        <v>240</v>
      </c>
      <c r="AU227" s="181" t="s">
        <v>86</v>
      </c>
      <c r="AV227" s="13" t="s">
        <v>86</v>
      </c>
      <c r="AW227" s="13" t="s">
        <v>31</v>
      </c>
      <c r="AX227" s="13" t="s">
        <v>32</v>
      </c>
      <c r="AY227" s="181" t="s">
        <v>232</v>
      </c>
    </row>
    <row r="228" spans="1:65" s="2" customFormat="1" ht="16.5" customHeight="1">
      <c r="A228" s="33"/>
      <c r="B228" s="132"/>
      <c r="C228" s="166" t="s">
        <v>610</v>
      </c>
      <c r="D228" s="166" t="s">
        <v>234</v>
      </c>
      <c r="E228" s="167" t="s">
        <v>698</v>
      </c>
      <c r="F228" s="168" t="s">
        <v>699</v>
      </c>
      <c r="G228" s="169" t="s">
        <v>455</v>
      </c>
      <c r="H228" s="170">
        <v>8.942</v>
      </c>
      <c r="I228" s="171"/>
      <c r="J228" s="172">
        <f>ROUND(I228*H228,2)</f>
        <v>0</v>
      </c>
      <c r="K228" s="168" t="s">
        <v>1</v>
      </c>
      <c r="L228" s="34"/>
      <c r="M228" s="173" t="s">
        <v>1</v>
      </c>
      <c r="N228" s="174" t="s">
        <v>42</v>
      </c>
      <c r="O228" s="59"/>
      <c r="P228" s="175">
        <f>O228*H228</f>
        <v>0</v>
      </c>
      <c r="Q228" s="175">
        <v>0</v>
      </c>
      <c r="R228" s="175">
        <f>Q228*H228</f>
        <v>0</v>
      </c>
      <c r="S228" s="175">
        <v>0</v>
      </c>
      <c r="T228" s="176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7" t="s">
        <v>133</v>
      </c>
      <c r="AT228" s="177" t="s">
        <v>234</v>
      </c>
      <c r="AU228" s="177" t="s">
        <v>86</v>
      </c>
      <c r="AY228" s="18" t="s">
        <v>232</v>
      </c>
      <c r="BE228" s="178">
        <f>IF(N228="základní",J228,0)</f>
        <v>0</v>
      </c>
      <c r="BF228" s="178">
        <f>IF(N228="snížená",J228,0)</f>
        <v>0</v>
      </c>
      <c r="BG228" s="178">
        <f>IF(N228="zákl. přenesená",J228,0)</f>
        <v>0</v>
      </c>
      <c r="BH228" s="178">
        <f>IF(N228="sníž. přenesená",J228,0)</f>
        <v>0</v>
      </c>
      <c r="BI228" s="178">
        <f>IF(N228="nulová",J228,0)</f>
        <v>0</v>
      </c>
      <c r="BJ228" s="18" t="s">
        <v>32</v>
      </c>
      <c r="BK228" s="178">
        <f>ROUND(I228*H228,2)</f>
        <v>0</v>
      </c>
      <c r="BL228" s="18" t="s">
        <v>133</v>
      </c>
      <c r="BM228" s="177" t="s">
        <v>1534</v>
      </c>
    </row>
    <row r="229" spans="2:51" s="15" customFormat="1" ht="12">
      <c r="B229" s="196"/>
      <c r="D229" s="180" t="s">
        <v>240</v>
      </c>
      <c r="E229" s="197" t="s">
        <v>1</v>
      </c>
      <c r="F229" s="198" t="s">
        <v>1535</v>
      </c>
      <c r="H229" s="197" t="s">
        <v>1</v>
      </c>
      <c r="I229" s="199"/>
      <c r="L229" s="196"/>
      <c r="M229" s="200"/>
      <c r="N229" s="201"/>
      <c r="O229" s="201"/>
      <c r="P229" s="201"/>
      <c r="Q229" s="201"/>
      <c r="R229" s="201"/>
      <c r="S229" s="201"/>
      <c r="T229" s="202"/>
      <c r="AT229" s="197" t="s">
        <v>240</v>
      </c>
      <c r="AU229" s="197" t="s">
        <v>86</v>
      </c>
      <c r="AV229" s="15" t="s">
        <v>32</v>
      </c>
      <c r="AW229" s="15" t="s">
        <v>31</v>
      </c>
      <c r="AX229" s="15" t="s">
        <v>77</v>
      </c>
      <c r="AY229" s="197" t="s">
        <v>232</v>
      </c>
    </row>
    <row r="230" spans="2:51" s="13" customFormat="1" ht="12">
      <c r="B230" s="179"/>
      <c r="D230" s="180" t="s">
        <v>240</v>
      </c>
      <c r="E230" s="181" t="s">
        <v>1</v>
      </c>
      <c r="F230" s="182" t="s">
        <v>1536</v>
      </c>
      <c r="H230" s="183">
        <v>8.942</v>
      </c>
      <c r="I230" s="184"/>
      <c r="L230" s="179"/>
      <c r="M230" s="185"/>
      <c r="N230" s="186"/>
      <c r="O230" s="186"/>
      <c r="P230" s="186"/>
      <c r="Q230" s="186"/>
      <c r="R230" s="186"/>
      <c r="S230" s="186"/>
      <c r="T230" s="187"/>
      <c r="AT230" s="181" t="s">
        <v>240</v>
      </c>
      <c r="AU230" s="181" t="s">
        <v>86</v>
      </c>
      <c r="AV230" s="13" t="s">
        <v>86</v>
      </c>
      <c r="AW230" s="13" t="s">
        <v>31</v>
      </c>
      <c r="AX230" s="13" t="s">
        <v>77</v>
      </c>
      <c r="AY230" s="181" t="s">
        <v>232</v>
      </c>
    </row>
    <row r="231" spans="2:51" s="14" customFormat="1" ht="12">
      <c r="B231" s="188"/>
      <c r="D231" s="180" t="s">
        <v>240</v>
      </c>
      <c r="E231" s="189" t="s">
        <v>1</v>
      </c>
      <c r="F231" s="190" t="s">
        <v>242</v>
      </c>
      <c r="H231" s="191">
        <v>8.942</v>
      </c>
      <c r="I231" s="192"/>
      <c r="L231" s="188"/>
      <c r="M231" s="193"/>
      <c r="N231" s="194"/>
      <c r="O231" s="194"/>
      <c r="P231" s="194"/>
      <c r="Q231" s="194"/>
      <c r="R231" s="194"/>
      <c r="S231" s="194"/>
      <c r="T231" s="195"/>
      <c r="AT231" s="189" t="s">
        <v>240</v>
      </c>
      <c r="AU231" s="189" t="s">
        <v>86</v>
      </c>
      <c r="AV231" s="14" t="s">
        <v>133</v>
      </c>
      <c r="AW231" s="14" t="s">
        <v>31</v>
      </c>
      <c r="AX231" s="14" t="s">
        <v>32</v>
      </c>
      <c r="AY231" s="189" t="s">
        <v>232</v>
      </c>
    </row>
    <row r="232" spans="1:65" s="2" customFormat="1" ht="16.5" customHeight="1">
      <c r="A232" s="33"/>
      <c r="B232" s="132"/>
      <c r="C232" s="166" t="s">
        <v>414</v>
      </c>
      <c r="D232" s="166" t="s">
        <v>234</v>
      </c>
      <c r="E232" s="167" t="s">
        <v>703</v>
      </c>
      <c r="F232" s="168" t="s">
        <v>704</v>
      </c>
      <c r="G232" s="169" t="s">
        <v>455</v>
      </c>
      <c r="H232" s="170">
        <v>12.118</v>
      </c>
      <c r="I232" s="171"/>
      <c r="J232" s="172">
        <f>ROUND(I232*H232,2)</f>
        <v>0</v>
      </c>
      <c r="K232" s="168" t="s">
        <v>238</v>
      </c>
      <c r="L232" s="34"/>
      <c r="M232" s="173" t="s">
        <v>1</v>
      </c>
      <c r="N232" s="174" t="s">
        <v>42</v>
      </c>
      <c r="O232" s="59"/>
      <c r="P232" s="175">
        <f>O232*H232</f>
        <v>0</v>
      </c>
      <c r="Q232" s="175">
        <v>0</v>
      </c>
      <c r="R232" s="175">
        <f>Q232*H232</f>
        <v>0</v>
      </c>
      <c r="S232" s="175">
        <v>0</v>
      </c>
      <c r="T232" s="176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7" t="s">
        <v>133</v>
      </c>
      <c r="AT232" s="177" t="s">
        <v>234</v>
      </c>
      <c r="AU232" s="177" t="s">
        <v>86</v>
      </c>
      <c r="AY232" s="18" t="s">
        <v>232</v>
      </c>
      <c r="BE232" s="178">
        <f>IF(N232="základní",J232,0)</f>
        <v>0</v>
      </c>
      <c r="BF232" s="178">
        <f>IF(N232="snížená",J232,0)</f>
        <v>0</v>
      </c>
      <c r="BG232" s="178">
        <f>IF(N232="zákl. přenesená",J232,0)</f>
        <v>0</v>
      </c>
      <c r="BH232" s="178">
        <f>IF(N232="sníž. přenesená",J232,0)</f>
        <v>0</v>
      </c>
      <c r="BI232" s="178">
        <f>IF(N232="nulová",J232,0)</f>
        <v>0</v>
      </c>
      <c r="BJ232" s="18" t="s">
        <v>32</v>
      </c>
      <c r="BK232" s="178">
        <f>ROUND(I232*H232,2)</f>
        <v>0</v>
      </c>
      <c r="BL232" s="18" t="s">
        <v>133</v>
      </c>
      <c r="BM232" s="177" t="s">
        <v>705</v>
      </c>
    </row>
    <row r="233" spans="2:51" s="13" customFormat="1" ht="12">
      <c r="B233" s="179"/>
      <c r="D233" s="180" t="s">
        <v>240</v>
      </c>
      <c r="E233" s="181" t="s">
        <v>1</v>
      </c>
      <c r="F233" s="182" t="s">
        <v>1406</v>
      </c>
      <c r="H233" s="183">
        <v>17.82</v>
      </c>
      <c r="I233" s="184"/>
      <c r="L233" s="179"/>
      <c r="M233" s="185"/>
      <c r="N233" s="186"/>
      <c r="O233" s="186"/>
      <c r="P233" s="186"/>
      <c r="Q233" s="186"/>
      <c r="R233" s="186"/>
      <c r="S233" s="186"/>
      <c r="T233" s="187"/>
      <c r="AT233" s="181" t="s">
        <v>240</v>
      </c>
      <c r="AU233" s="181" t="s">
        <v>86</v>
      </c>
      <c r="AV233" s="13" t="s">
        <v>86</v>
      </c>
      <c r="AW233" s="13" t="s">
        <v>31</v>
      </c>
      <c r="AX233" s="13" t="s">
        <v>77</v>
      </c>
      <c r="AY233" s="181" t="s">
        <v>232</v>
      </c>
    </row>
    <row r="234" spans="2:51" s="15" customFormat="1" ht="12">
      <c r="B234" s="196"/>
      <c r="D234" s="180" t="s">
        <v>240</v>
      </c>
      <c r="E234" s="197" t="s">
        <v>1</v>
      </c>
      <c r="F234" s="198" t="s">
        <v>707</v>
      </c>
      <c r="H234" s="197" t="s">
        <v>1</v>
      </c>
      <c r="I234" s="199"/>
      <c r="L234" s="196"/>
      <c r="M234" s="200"/>
      <c r="N234" s="201"/>
      <c r="O234" s="201"/>
      <c r="P234" s="201"/>
      <c r="Q234" s="201"/>
      <c r="R234" s="201"/>
      <c r="S234" s="201"/>
      <c r="T234" s="202"/>
      <c r="AT234" s="197" t="s">
        <v>240</v>
      </c>
      <c r="AU234" s="197" t="s">
        <v>86</v>
      </c>
      <c r="AV234" s="15" t="s">
        <v>32</v>
      </c>
      <c r="AW234" s="15" t="s">
        <v>31</v>
      </c>
      <c r="AX234" s="15" t="s">
        <v>77</v>
      </c>
      <c r="AY234" s="197" t="s">
        <v>232</v>
      </c>
    </row>
    <row r="235" spans="2:51" s="13" customFormat="1" ht="12">
      <c r="B235" s="179"/>
      <c r="D235" s="180" t="s">
        <v>240</v>
      </c>
      <c r="E235" s="181" t="s">
        <v>1</v>
      </c>
      <c r="F235" s="182" t="s">
        <v>1537</v>
      </c>
      <c r="H235" s="183">
        <v>-5.702</v>
      </c>
      <c r="I235" s="184"/>
      <c r="L235" s="179"/>
      <c r="M235" s="185"/>
      <c r="N235" s="186"/>
      <c r="O235" s="186"/>
      <c r="P235" s="186"/>
      <c r="Q235" s="186"/>
      <c r="R235" s="186"/>
      <c r="S235" s="186"/>
      <c r="T235" s="187"/>
      <c r="AT235" s="181" t="s">
        <v>240</v>
      </c>
      <c r="AU235" s="181" t="s">
        <v>86</v>
      </c>
      <c r="AV235" s="13" t="s">
        <v>86</v>
      </c>
      <c r="AW235" s="13" t="s">
        <v>31</v>
      </c>
      <c r="AX235" s="13" t="s">
        <v>77</v>
      </c>
      <c r="AY235" s="181" t="s">
        <v>232</v>
      </c>
    </row>
    <row r="236" spans="2:51" s="14" customFormat="1" ht="12">
      <c r="B236" s="188"/>
      <c r="D236" s="180" t="s">
        <v>240</v>
      </c>
      <c r="E236" s="189" t="s">
        <v>721</v>
      </c>
      <c r="F236" s="190" t="s">
        <v>242</v>
      </c>
      <c r="H236" s="191">
        <v>12.118</v>
      </c>
      <c r="I236" s="192"/>
      <c r="L236" s="188"/>
      <c r="M236" s="193"/>
      <c r="N236" s="194"/>
      <c r="O236" s="194"/>
      <c r="P236" s="194"/>
      <c r="Q236" s="194"/>
      <c r="R236" s="194"/>
      <c r="S236" s="194"/>
      <c r="T236" s="195"/>
      <c r="AT236" s="189" t="s">
        <v>240</v>
      </c>
      <c r="AU236" s="189" t="s">
        <v>86</v>
      </c>
      <c r="AV236" s="14" t="s">
        <v>133</v>
      </c>
      <c r="AW236" s="14" t="s">
        <v>31</v>
      </c>
      <c r="AX236" s="14" t="s">
        <v>32</v>
      </c>
      <c r="AY236" s="189" t="s">
        <v>232</v>
      </c>
    </row>
    <row r="237" spans="1:65" s="2" customFormat="1" ht="16.5" customHeight="1">
      <c r="A237" s="33"/>
      <c r="B237" s="132"/>
      <c r="C237" s="211" t="s">
        <v>426</v>
      </c>
      <c r="D237" s="211" t="s">
        <v>585</v>
      </c>
      <c r="E237" s="212" t="s">
        <v>723</v>
      </c>
      <c r="F237" s="213" t="s">
        <v>724</v>
      </c>
      <c r="G237" s="214" t="s">
        <v>323</v>
      </c>
      <c r="H237" s="215">
        <v>25.193</v>
      </c>
      <c r="I237" s="216"/>
      <c r="J237" s="217">
        <f>ROUND(I237*H237,2)</f>
        <v>0</v>
      </c>
      <c r="K237" s="213" t="s">
        <v>265</v>
      </c>
      <c r="L237" s="218"/>
      <c r="M237" s="219" t="s">
        <v>1</v>
      </c>
      <c r="N237" s="220" t="s">
        <v>42</v>
      </c>
      <c r="O237" s="59"/>
      <c r="P237" s="175">
        <f>O237*H237</f>
        <v>0</v>
      </c>
      <c r="Q237" s="175">
        <v>0</v>
      </c>
      <c r="R237" s="175">
        <f>Q237*H237</f>
        <v>0</v>
      </c>
      <c r="S237" s="175">
        <v>0</v>
      </c>
      <c r="T237" s="176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77" t="s">
        <v>185</v>
      </c>
      <c r="AT237" s="177" t="s">
        <v>585</v>
      </c>
      <c r="AU237" s="177" t="s">
        <v>86</v>
      </c>
      <c r="AY237" s="18" t="s">
        <v>232</v>
      </c>
      <c r="BE237" s="178">
        <f>IF(N237="základní",J237,0)</f>
        <v>0</v>
      </c>
      <c r="BF237" s="178">
        <f>IF(N237="snížená",J237,0)</f>
        <v>0</v>
      </c>
      <c r="BG237" s="178">
        <f>IF(N237="zákl. přenesená",J237,0)</f>
        <v>0</v>
      </c>
      <c r="BH237" s="178">
        <f>IF(N237="sníž. přenesená",J237,0)</f>
        <v>0</v>
      </c>
      <c r="BI237" s="178">
        <f>IF(N237="nulová",J237,0)</f>
        <v>0</v>
      </c>
      <c r="BJ237" s="18" t="s">
        <v>32</v>
      </c>
      <c r="BK237" s="178">
        <f>ROUND(I237*H237,2)</f>
        <v>0</v>
      </c>
      <c r="BL237" s="18" t="s">
        <v>133</v>
      </c>
      <c r="BM237" s="177" t="s">
        <v>725</v>
      </c>
    </row>
    <row r="238" spans="2:51" s="13" customFormat="1" ht="12">
      <c r="B238" s="179"/>
      <c r="D238" s="180" t="s">
        <v>240</v>
      </c>
      <c r="E238" s="181" t="s">
        <v>1</v>
      </c>
      <c r="F238" s="182" t="s">
        <v>1538</v>
      </c>
      <c r="H238" s="183">
        <v>25.193</v>
      </c>
      <c r="I238" s="184"/>
      <c r="L238" s="179"/>
      <c r="M238" s="185"/>
      <c r="N238" s="186"/>
      <c r="O238" s="186"/>
      <c r="P238" s="186"/>
      <c r="Q238" s="186"/>
      <c r="R238" s="186"/>
      <c r="S238" s="186"/>
      <c r="T238" s="187"/>
      <c r="AT238" s="181" t="s">
        <v>240</v>
      </c>
      <c r="AU238" s="181" t="s">
        <v>86</v>
      </c>
      <c r="AV238" s="13" t="s">
        <v>86</v>
      </c>
      <c r="AW238" s="13" t="s">
        <v>31</v>
      </c>
      <c r="AX238" s="13" t="s">
        <v>77</v>
      </c>
      <c r="AY238" s="181" t="s">
        <v>232</v>
      </c>
    </row>
    <row r="239" spans="2:51" s="14" customFormat="1" ht="12">
      <c r="B239" s="188"/>
      <c r="D239" s="180" t="s">
        <v>240</v>
      </c>
      <c r="E239" s="189" t="s">
        <v>1</v>
      </c>
      <c r="F239" s="190" t="s">
        <v>242</v>
      </c>
      <c r="H239" s="191">
        <v>25.193</v>
      </c>
      <c r="I239" s="192"/>
      <c r="L239" s="188"/>
      <c r="M239" s="193"/>
      <c r="N239" s="194"/>
      <c r="O239" s="194"/>
      <c r="P239" s="194"/>
      <c r="Q239" s="194"/>
      <c r="R239" s="194"/>
      <c r="S239" s="194"/>
      <c r="T239" s="195"/>
      <c r="AT239" s="189" t="s">
        <v>240</v>
      </c>
      <c r="AU239" s="189" t="s">
        <v>86</v>
      </c>
      <c r="AV239" s="14" t="s">
        <v>133</v>
      </c>
      <c r="AW239" s="14" t="s">
        <v>31</v>
      </c>
      <c r="AX239" s="14" t="s">
        <v>32</v>
      </c>
      <c r="AY239" s="189" t="s">
        <v>232</v>
      </c>
    </row>
    <row r="240" spans="1:65" s="2" customFormat="1" ht="16.5" customHeight="1">
      <c r="A240" s="33"/>
      <c r="B240" s="132"/>
      <c r="C240" s="166" t="s">
        <v>433</v>
      </c>
      <c r="D240" s="166" t="s">
        <v>234</v>
      </c>
      <c r="E240" s="167" t="s">
        <v>841</v>
      </c>
      <c r="F240" s="168" t="s">
        <v>842</v>
      </c>
      <c r="G240" s="169" t="s">
        <v>455</v>
      </c>
      <c r="H240" s="170">
        <v>19.057</v>
      </c>
      <c r="I240" s="171"/>
      <c r="J240" s="172">
        <f>ROUND(I240*H240,2)</f>
        <v>0</v>
      </c>
      <c r="K240" s="168" t="s">
        <v>238</v>
      </c>
      <c r="L240" s="34"/>
      <c r="M240" s="173" t="s">
        <v>1</v>
      </c>
      <c r="N240" s="174" t="s">
        <v>42</v>
      </c>
      <c r="O240" s="59"/>
      <c r="P240" s="175">
        <f>O240*H240</f>
        <v>0</v>
      </c>
      <c r="Q240" s="175">
        <v>0</v>
      </c>
      <c r="R240" s="175">
        <f>Q240*H240</f>
        <v>0</v>
      </c>
      <c r="S240" s="175">
        <v>0</v>
      </c>
      <c r="T240" s="176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7" t="s">
        <v>133</v>
      </c>
      <c r="AT240" s="177" t="s">
        <v>234</v>
      </c>
      <c r="AU240" s="177" t="s">
        <v>86</v>
      </c>
      <c r="AY240" s="18" t="s">
        <v>232</v>
      </c>
      <c r="BE240" s="178">
        <f>IF(N240="základní",J240,0)</f>
        <v>0</v>
      </c>
      <c r="BF240" s="178">
        <f>IF(N240="snížená",J240,0)</f>
        <v>0</v>
      </c>
      <c r="BG240" s="178">
        <f>IF(N240="zákl. přenesená",J240,0)</f>
        <v>0</v>
      </c>
      <c r="BH240" s="178">
        <f>IF(N240="sníž. přenesená",J240,0)</f>
        <v>0</v>
      </c>
      <c r="BI240" s="178">
        <f>IF(N240="nulová",J240,0)</f>
        <v>0</v>
      </c>
      <c r="BJ240" s="18" t="s">
        <v>32</v>
      </c>
      <c r="BK240" s="178">
        <f>ROUND(I240*H240,2)</f>
        <v>0</v>
      </c>
      <c r="BL240" s="18" t="s">
        <v>133</v>
      </c>
      <c r="BM240" s="177" t="s">
        <v>730</v>
      </c>
    </row>
    <row r="241" spans="2:51" s="13" customFormat="1" ht="12">
      <c r="B241" s="179"/>
      <c r="D241" s="180" t="s">
        <v>240</v>
      </c>
      <c r="E241" s="181" t="s">
        <v>1</v>
      </c>
      <c r="F241" s="182" t="s">
        <v>1539</v>
      </c>
      <c r="H241" s="183">
        <v>13.996</v>
      </c>
      <c r="I241" s="184"/>
      <c r="L241" s="179"/>
      <c r="M241" s="185"/>
      <c r="N241" s="186"/>
      <c r="O241" s="186"/>
      <c r="P241" s="186"/>
      <c r="Q241" s="186"/>
      <c r="R241" s="186"/>
      <c r="S241" s="186"/>
      <c r="T241" s="187"/>
      <c r="AT241" s="181" t="s">
        <v>240</v>
      </c>
      <c r="AU241" s="181" t="s">
        <v>86</v>
      </c>
      <c r="AV241" s="13" t="s">
        <v>86</v>
      </c>
      <c r="AW241" s="13" t="s">
        <v>31</v>
      </c>
      <c r="AX241" s="13" t="s">
        <v>77</v>
      </c>
      <c r="AY241" s="181" t="s">
        <v>232</v>
      </c>
    </row>
    <row r="242" spans="2:51" s="13" customFormat="1" ht="12">
      <c r="B242" s="179"/>
      <c r="D242" s="180" t="s">
        <v>240</v>
      </c>
      <c r="E242" s="181" t="s">
        <v>1</v>
      </c>
      <c r="F242" s="182" t="s">
        <v>1540</v>
      </c>
      <c r="H242" s="183">
        <v>5.061</v>
      </c>
      <c r="I242" s="184"/>
      <c r="L242" s="179"/>
      <c r="M242" s="185"/>
      <c r="N242" s="186"/>
      <c r="O242" s="186"/>
      <c r="P242" s="186"/>
      <c r="Q242" s="186"/>
      <c r="R242" s="186"/>
      <c r="S242" s="186"/>
      <c r="T242" s="187"/>
      <c r="AT242" s="181" t="s">
        <v>240</v>
      </c>
      <c r="AU242" s="181" t="s">
        <v>86</v>
      </c>
      <c r="AV242" s="13" t="s">
        <v>86</v>
      </c>
      <c r="AW242" s="13" t="s">
        <v>31</v>
      </c>
      <c r="AX242" s="13" t="s">
        <v>77</v>
      </c>
      <c r="AY242" s="181" t="s">
        <v>232</v>
      </c>
    </row>
    <row r="243" spans="2:51" s="14" customFormat="1" ht="12">
      <c r="B243" s="188"/>
      <c r="D243" s="180" t="s">
        <v>240</v>
      </c>
      <c r="E243" s="189" t="s">
        <v>1</v>
      </c>
      <c r="F243" s="190" t="s">
        <v>242</v>
      </c>
      <c r="H243" s="191">
        <v>19.057000000000002</v>
      </c>
      <c r="I243" s="192"/>
      <c r="L243" s="188"/>
      <c r="M243" s="193"/>
      <c r="N243" s="194"/>
      <c r="O243" s="194"/>
      <c r="P243" s="194"/>
      <c r="Q243" s="194"/>
      <c r="R243" s="194"/>
      <c r="S243" s="194"/>
      <c r="T243" s="195"/>
      <c r="AT243" s="189" t="s">
        <v>240</v>
      </c>
      <c r="AU243" s="189" t="s">
        <v>86</v>
      </c>
      <c r="AV243" s="14" t="s">
        <v>133</v>
      </c>
      <c r="AW243" s="14" t="s">
        <v>31</v>
      </c>
      <c r="AX243" s="14" t="s">
        <v>32</v>
      </c>
      <c r="AY243" s="189" t="s">
        <v>232</v>
      </c>
    </row>
    <row r="244" spans="1:65" s="2" customFormat="1" ht="21.75" customHeight="1">
      <c r="A244" s="33"/>
      <c r="B244" s="132"/>
      <c r="C244" s="166" t="s">
        <v>444</v>
      </c>
      <c r="D244" s="166" t="s">
        <v>234</v>
      </c>
      <c r="E244" s="167" t="s">
        <v>734</v>
      </c>
      <c r="F244" s="168" t="s">
        <v>735</v>
      </c>
      <c r="G244" s="169" t="s">
        <v>455</v>
      </c>
      <c r="H244" s="170">
        <v>19.057</v>
      </c>
      <c r="I244" s="171"/>
      <c r="J244" s="172">
        <f>ROUND(I244*H244,2)</f>
        <v>0</v>
      </c>
      <c r="K244" s="168" t="s">
        <v>238</v>
      </c>
      <c r="L244" s="34"/>
      <c r="M244" s="173" t="s">
        <v>1</v>
      </c>
      <c r="N244" s="174" t="s">
        <v>42</v>
      </c>
      <c r="O244" s="59"/>
      <c r="P244" s="175">
        <f>O244*H244</f>
        <v>0</v>
      </c>
      <c r="Q244" s="175">
        <v>0</v>
      </c>
      <c r="R244" s="175">
        <f>Q244*H244</f>
        <v>0</v>
      </c>
      <c r="S244" s="175">
        <v>0</v>
      </c>
      <c r="T244" s="176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7" t="s">
        <v>133</v>
      </c>
      <c r="AT244" s="177" t="s">
        <v>234</v>
      </c>
      <c r="AU244" s="177" t="s">
        <v>86</v>
      </c>
      <c r="AY244" s="18" t="s">
        <v>232</v>
      </c>
      <c r="BE244" s="178">
        <f>IF(N244="základní",J244,0)</f>
        <v>0</v>
      </c>
      <c r="BF244" s="178">
        <f>IF(N244="snížená",J244,0)</f>
        <v>0</v>
      </c>
      <c r="BG244" s="178">
        <f>IF(N244="zákl. přenesená",J244,0)</f>
        <v>0</v>
      </c>
      <c r="BH244" s="178">
        <f>IF(N244="sníž. přenesená",J244,0)</f>
        <v>0</v>
      </c>
      <c r="BI244" s="178">
        <f>IF(N244="nulová",J244,0)</f>
        <v>0</v>
      </c>
      <c r="BJ244" s="18" t="s">
        <v>32</v>
      </c>
      <c r="BK244" s="178">
        <f>ROUND(I244*H244,2)</f>
        <v>0</v>
      </c>
      <c r="BL244" s="18" t="s">
        <v>133</v>
      </c>
      <c r="BM244" s="177" t="s">
        <v>736</v>
      </c>
    </row>
    <row r="245" spans="1:65" s="2" customFormat="1" ht="16.5" customHeight="1">
      <c r="A245" s="33"/>
      <c r="B245" s="132"/>
      <c r="C245" s="166" t="s">
        <v>452</v>
      </c>
      <c r="D245" s="166" t="s">
        <v>234</v>
      </c>
      <c r="E245" s="167" t="s">
        <v>737</v>
      </c>
      <c r="F245" s="168" t="s">
        <v>738</v>
      </c>
      <c r="G245" s="169" t="s">
        <v>455</v>
      </c>
      <c r="H245" s="170">
        <v>4.382</v>
      </c>
      <c r="I245" s="171"/>
      <c r="J245" s="172">
        <f>ROUND(I245*H245,2)</f>
        <v>0</v>
      </c>
      <c r="K245" s="168" t="s">
        <v>238</v>
      </c>
      <c r="L245" s="34"/>
      <c r="M245" s="173" t="s">
        <v>1</v>
      </c>
      <c r="N245" s="174" t="s">
        <v>42</v>
      </c>
      <c r="O245" s="59"/>
      <c r="P245" s="175">
        <f>O245*H245</f>
        <v>0</v>
      </c>
      <c r="Q245" s="175">
        <v>0</v>
      </c>
      <c r="R245" s="175">
        <f>Q245*H245</f>
        <v>0</v>
      </c>
      <c r="S245" s="175">
        <v>0</v>
      </c>
      <c r="T245" s="176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7" t="s">
        <v>133</v>
      </c>
      <c r="AT245" s="177" t="s">
        <v>234</v>
      </c>
      <c r="AU245" s="177" t="s">
        <v>86</v>
      </c>
      <c r="AY245" s="18" t="s">
        <v>232</v>
      </c>
      <c r="BE245" s="178">
        <f>IF(N245="základní",J245,0)</f>
        <v>0</v>
      </c>
      <c r="BF245" s="178">
        <f>IF(N245="snížená",J245,0)</f>
        <v>0</v>
      </c>
      <c r="BG245" s="178">
        <f>IF(N245="zákl. přenesená",J245,0)</f>
        <v>0</v>
      </c>
      <c r="BH245" s="178">
        <f>IF(N245="sníž. přenesená",J245,0)</f>
        <v>0</v>
      </c>
      <c r="BI245" s="178">
        <f>IF(N245="nulová",J245,0)</f>
        <v>0</v>
      </c>
      <c r="BJ245" s="18" t="s">
        <v>32</v>
      </c>
      <c r="BK245" s="178">
        <f>ROUND(I245*H245,2)</f>
        <v>0</v>
      </c>
      <c r="BL245" s="18" t="s">
        <v>133</v>
      </c>
      <c r="BM245" s="177" t="s">
        <v>739</v>
      </c>
    </row>
    <row r="246" spans="2:51" s="15" customFormat="1" ht="12">
      <c r="B246" s="196"/>
      <c r="D246" s="180" t="s">
        <v>240</v>
      </c>
      <c r="E246" s="197" t="s">
        <v>1</v>
      </c>
      <c r="F246" s="198" t="s">
        <v>740</v>
      </c>
      <c r="H246" s="197" t="s">
        <v>1</v>
      </c>
      <c r="I246" s="199"/>
      <c r="L246" s="196"/>
      <c r="M246" s="200"/>
      <c r="N246" s="201"/>
      <c r="O246" s="201"/>
      <c r="P246" s="201"/>
      <c r="Q246" s="201"/>
      <c r="R246" s="201"/>
      <c r="S246" s="201"/>
      <c r="T246" s="202"/>
      <c r="AT246" s="197" t="s">
        <v>240</v>
      </c>
      <c r="AU246" s="197" t="s">
        <v>86</v>
      </c>
      <c r="AV246" s="15" t="s">
        <v>32</v>
      </c>
      <c r="AW246" s="15" t="s">
        <v>31</v>
      </c>
      <c r="AX246" s="15" t="s">
        <v>77</v>
      </c>
      <c r="AY246" s="197" t="s">
        <v>232</v>
      </c>
    </row>
    <row r="247" spans="2:51" s="13" customFormat="1" ht="12">
      <c r="B247" s="179"/>
      <c r="D247" s="180" t="s">
        <v>240</v>
      </c>
      <c r="E247" s="181" t="s">
        <v>1</v>
      </c>
      <c r="F247" s="182" t="s">
        <v>1541</v>
      </c>
      <c r="H247" s="183">
        <v>4.382</v>
      </c>
      <c r="I247" s="184"/>
      <c r="L247" s="179"/>
      <c r="M247" s="185"/>
      <c r="N247" s="186"/>
      <c r="O247" s="186"/>
      <c r="P247" s="186"/>
      <c r="Q247" s="186"/>
      <c r="R247" s="186"/>
      <c r="S247" s="186"/>
      <c r="T247" s="187"/>
      <c r="AT247" s="181" t="s">
        <v>240</v>
      </c>
      <c r="AU247" s="181" t="s">
        <v>86</v>
      </c>
      <c r="AV247" s="13" t="s">
        <v>86</v>
      </c>
      <c r="AW247" s="13" t="s">
        <v>31</v>
      </c>
      <c r="AX247" s="13" t="s">
        <v>77</v>
      </c>
      <c r="AY247" s="181" t="s">
        <v>232</v>
      </c>
    </row>
    <row r="248" spans="2:51" s="14" customFormat="1" ht="12">
      <c r="B248" s="188"/>
      <c r="D248" s="180" t="s">
        <v>240</v>
      </c>
      <c r="E248" s="189" t="s">
        <v>1412</v>
      </c>
      <c r="F248" s="190" t="s">
        <v>242</v>
      </c>
      <c r="H248" s="191">
        <v>4.382</v>
      </c>
      <c r="I248" s="192"/>
      <c r="L248" s="188"/>
      <c r="M248" s="193"/>
      <c r="N248" s="194"/>
      <c r="O248" s="194"/>
      <c r="P248" s="194"/>
      <c r="Q248" s="194"/>
      <c r="R248" s="194"/>
      <c r="S248" s="194"/>
      <c r="T248" s="195"/>
      <c r="AT248" s="189" t="s">
        <v>240</v>
      </c>
      <c r="AU248" s="189" t="s">
        <v>86</v>
      </c>
      <c r="AV248" s="14" t="s">
        <v>133</v>
      </c>
      <c r="AW248" s="14" t="s">
        <v>31</v>
      </c>
      <c r="AX248" s="14" t="s">
        <v>32</v>
      </c>
      <c r="AY248" s="189" t="s">
        <v>232</v>
      </c>
    </row>
    <row r="249" spans="1:65" s="2" customFormat="1" ht="16.5" customHeight="1">
      <c r="A249" s="33"/>
      <c r="B249" s="132"/>
      <c r="C249" s="211" t="s">
        <v>471</v>
      </c>
      <c r="D249" s="211" t="s">
        <v>585</v>
      </c>
      <c r="E249" s="212" t="s">
        <v>755</v>
      </c>
      <c r="F249" s="213" t="s">
        <v>756</v>
      </c>
      <c r="G249" s="214" t="s">
        <v>323</v>
      </c>
      <c r="H249" s="215">
        <v>9.11</v>
      </c>
      <c r="I249" s="216"/>
      <c r="J249" s="217">
        <f>ROUND(I249*H249,2)</f>
        <v>0</v>
      </c>
      <c r="K249" s="213" t="s">
        <v>238</v>
      </c>
      <c r="L249" s="218"/>
      <c r="M249" s="219" t="s">
        <v>1</v>
      </c>
      <c r="N249" s="220" t="s">
        <v>42</v>
      </c>
      <c r="O249" s="59"/>
      <c r="P249" s="175">
        <f>O249*H249</f>
        <v>0</v>
      </c>
      <c r="Q249" s="175">
        <v>0</v>
      </c>
      <c r="R249" s="175">
        <f>Q249*H249</f>
        <v>0</v>
      </c>
      <c r="S249" s="175">
        <v>0</v>
      </c>
      <c r="T249" s="176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7" t="s">
        <v>185</v>
      </c>
      <c r="AT249" s="177" t="s">
        <v>585</v>
      </c>
      <c r="AU249" s="177" t="s">
        <v>86</v>
      </c>
      <c r="AY249" s="18" t="s">
        <v>232</v>
      </c>
      <c r="BE249" s="178">
        <f>IF(N249="základní",J249,0)</f>
        <v>0</v>
      </c>
      <c r="BF249" s="178">
        <f>IF(N249="snížená",J249,0)</f>
        <v>0</v>
      </c>
      <c r="BG249" s="178">
        <f>IF(N249="zákl. přenesená",J249,0)</f>
        <v>0</v>
      </c>
      <c r="BH249" s="178">
        <f>IF(N249="sníž. přenesená",J249,0)</f>
        <v>0</v>
      </c>
      <c r="BI249" s="178">
        <f>IF(N249="nulová",J249,0)</f>
        <v>0</v>
      </c>
      <c r="BJ249" s="18" t="s">
        <v>32</v>
      </c>
      <c r="BK249" s="178">
        <f>ROUND(I249*H249,2)</f>
        <v>0</v>
      </c>
      <c r="BL249" s="18" t="s">
        <v>133</v>
      </c>
      <c r="BM249" s="177" t="s">
        <v>757</v>
      </c>
    </row>
    <row r="250" spans="2:51" s="13" customFormat="1" ht="12">
      <c r="B250" s="179"/>
      <c r="D250" s="180" t="s">
        <v>240</v>
      </c>
      <c r="E250" s="181" t="s">
        <v>1</v>
      </c>
      <c r="F250" s="182" t="s">
        <v>1542</v>
      </c>
      <c r="H250" s="183">
        <v>9.11</v>
      </c>
      <c r="I250" s="184"/>
      <c r="L250" s="179"/>
      <c r="M250" s="185"/>
      <c r="N250" s="186"/>
      <c r="O250" s="186"/>
      <c r="P250" s="186"/>
      <c r="Q250" s="186"/>
      <c r="R250" s="186"/>
      <c r="S250" s="186"/>
      <c r="T250" s="187"/>
      <c r="AT250" s="181" t="s">
        <v>240</v>
      </c>
      <c r="AU250" s="181" t="s">
        <v>86</v>
      </c>
      <c r="AV250" s="13" t="s">
        <v>86</v>
      </c>
      <c r="AW250" s="13" t="s">
        <v>31</v>
      </c>
      <c r="AX250" s="13" t="s">
        <v>77</v>
      </c>
      <c r="AY250" s="181" t="s">
        <v>232</v>
      </c>
    </row>
    <row r="251" spans="2:51" s="14" customFormat="1" ht="12">
      <c r="B251" s="188"/>
      <c r="D251" s="180" t="s">
        <v>240</v>
      </c>
      <c r="E251" s="189" t="s">
        <v>1</v>
      </c>
      <c r="F251" s="190" t="s">
        <v>242</v>
      </c>
      <c r="H251" s="191">
        <v>9.11</v>
      </c>
      <c r="I251" s="192"/>
      <c r="L251" s="188"/>
      <c r="M251" s="193"/>
      <c r="N251" s="194"/>
      <c r="O251" s="194"/>
      <c r="P251" s="194"/>
      <c r="Q251" s="194"/>
      <c r="R251" s="194"/>
      <c r="S251" s="194"/>
      <c r="T251" s="195"/>
      <c r="AT251" s="189" t="s">
        <v>240</v>
      </c>
      <c r="AU251" s="189" t="s">
        <v>86</v>
      </c>
      <c r="AV251" s="14" t="s">
        <v>133</v>
      </c>
      <c r="AW251" s="14" t="s">
        <v>31</v>
      </c>
      <c r="AX251" s="14" t="s">
        <v>32</v>
      </c>
      <c r="AY251" s="189" t="s">
        <v>232</v>
      </c>
    </row>
    <row r="252" spans="2:63" s="12" customFormat="1" ht="22.9" customHeight="1">
      <c r="B252" s="153"/>
      <c r="D252" s="154" t="s">
        <v>76</v>
      </c>
      <c r="E252" s="164" t="s">
        <v>247</v>
      </c>
      <c r="F252" s="164" t="s">
        <v>797</v>
      </c>
      <c r="I252" s="156"/>
      <c r="J252" s="165">
        <f>BK252</f>
        <v>0</v>
      </c>
      <c r="L252" s="153"/>
      <c r="M252" s="158"/>
      <c r="N252" s="159"/>
      <c r="O252" s="159"/>
      <c r="P252" s="160">
        <f>P253</f>
        <v>0</v>
      </c>
      <c r="Q252" s="159"/>
      <c r="R252" s="160">
        <f>R253</f>
        <v>0</v>
      </c>
      <c r="S252" s="159"/>
      <c r="T252" s="161">
        <f>T253</f>
        <v>0</v>
      </c>
      <c r="AR252" s="154" t="s">
        <v>32</v>
      </c>
      <c r="AT252" s="162" t="s">
        <v>76</v>
      </c>
      <c r="AU252" s="162" t="s">
        <v>32</v>
      </c>
      <c r="AY252" s="154" t="s">
        <v>232</v>
      </c>
      <c r="BK252" s="163">
        <f>BK253</f>
        <v>0</v>
      </c>
    </row>
    <row r="253" spans="1:65" s="2" customFormat="1" ht="24.2" customHeight="1">
      <c r="A253" s="33"/>
      <c r="B253" s="132"/>
      <c r="C253" s="166" t="s">
        <v>487</v>
      </c>
      <c r="D253" s="166" t="s">
        <v>234</v>
      </c>
      <c r="E253" s="167" t="s">
        <v>1543</v>
      </c>
      <c r="F253" s="168" t="s">
        <v>1544</v>
      </c>
      <c r="G253" s="169" t="s">
        <v>1278</v>
      </c>
      <c r="H253" s="170">
        <v>1</v>
      </c>
      <c r="I253" s="171"/>
      <c r="J253" s="172">
        <f>ROUND(I253*H253,2)</f>
        <v>0</v>
      </c>
      <c r="K253" s="168" t="s">
        <v>265</v>
      </c>
      <c r="L253" s="34"/>
      <c r="M253" s="173" t="s">
        <v>1</v>
      </c>
      <c r="N253" s="174" t="s">
        <v>42</v>
      </c>
      <c r="O253" s="59"/>
      <c r="P253" s="175">
        <f>O253*H253</f>
        <v>0</v>
      </c>
      <c r="Q253" s="175">
        <v>0</v>
      </c>
      <c r="R253" s="175">
        <f>Q253*H253</f>
        <v>0</v>
      </c>
      <c r="S253" s="175">
        <v>0</v>
      </c>
      <c r="T253" s="176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77" t="s">
        <v>133</v>
      </c>
      <c r="AT253" s="177" t="s">
        <v>234</v>
      </c>
      <c r="AU253" s="177" t="s">
        <v>86</v>
      </c>
      <c r="AY253" s="18" t="s">
        <v>232</v>
      </c>
      <c r="BE253" s="178">
        <f>IF(N253="základní",J253,0)</f>
        <v>0</v>
      </c>
      <c r="BF253" s="178">
        <f>IF(N253="snížená",J253,0)</f>
        <v>0</v>
      </c>
      <c r="BG253" s="178">
        <f>IF(N253="zákl. přenesená",J253,0)</f>
        <v>0</v>
      </c>
      <c r="BH253" s="178">
        <f>IF(N253="sníž. přenesená",J253,0)</f>
        <v>0</v>
      </c>
      <c r="BI253" s="178">
        <f>IF(N253="nulová",J253,0)</f>
        <v>0</v>
      </c>
      <c r="BJ253" s="18" t="s">
        <v>32</v>
      </c>
      <c r="BK253" s="178">
        <f>ROUND(I253*H253,2)</f>
        <v>0</v>
      </c>
      <c r="BL253" s="18" t="s">
        <v>133</v>
      </c>
      <c r="BM253" s="177" t="s">
        <v>1545</v>
      </c>
    </row>
    <row r="254" spans="2:63" s="12" customFormat="1" ht="22.9" customHeight="1">
      <c r="B254" s="153"/>
      <c r="D254" s="154" t="s">
        <v>76</v>
      </c>
      <c r="E254" s="164" t="s">
        <v>133</v>
      </c>
      <c r="F254" s="164" t="s">
        <v>828</v>
      </c>
      <c r="I254" s="156"/>
      <c r="J254" s="165">
        <f>BK254</f>
        <v>0</v>
      </c>
      <c r="L254" s="153"/>
      <c r="M254" s="158"/>
      <c r="N254" s="159"/>
      <c r="O254" s="159"/>
      <c r="P254" s="160">
        <f>SUM(P255:P260)</f>
        <v>0</v>
      </c>
      <c r="Q254" s="159"/>
      <c r="R254" s="160">
        <f>SUM(R255:R260)</f>
        <v>0</v>
      </c>
      <c r="S254" s="159"/>
      <c r="T254" s="161">
        <f>SUM(T255:T260)</f>
        <v>0</v>
      </c>
      <c r="AR254" s="154" t="s">
        <v>32</v>
      </c>
      <c r="AT254" s="162" t="s">
        <v>76</v>
      </c>
      <c r="AU254" s="162" t="s">
        <v>32</v>
      </c>
      <c r="AY254" s="154" t="s">
        <v>232</v>
      </c>
      <c r="BK254" s="163">
        <f>SUM(BK255:BK260)</f>
        <v>0</v>
      </c>
    </row>
    <row r="255" spans="1:65" s="2" customFormat="1" ht="16.5" customHeight="1">
      <c r="A255" s="33"/>
      <c r="B255" s="132"/>
      <c r="C255" s="166" t="s">
        <v>526</v>
      </c>
      <c r="D255" s="166" t="s">
        <v>234</v>
      </c>
      <c r="E255" s="167" t="s">
        <v>830</v>
      </c>
      <c r="F255" s="168" t="s">
        <v>831</v>
      </c>
      <c r="G255" s="169" t="s">
        <v>455</v>
      </c>
      <c r="H255" s="170">
        <v>1.32</v>
      </c>
      <c r="I255" s="171"/>
      <c r="J255" s="172">
        <f>ROUND(I255*H255,2)</f>
        <v>0</v>
      </c>
      <c r="K255" s="168" t="s">
        <v>238</v>
      </c>
      <c r="L255" s="34"/>
      <c r="M255" s="173" t="s">
        <v>1</v>
      </c>
      <c r="N255" s="174" t="s">
        <v>42</v>
      </c>
      <c r="O255" s="59"/>
      <c r="P255" s="175">
        <f>O255*H255</f>
        <v>0</v>
      </c>
      <c r="Q255" s="175">
        <v>0</v>
      </c>
      <c r="R255" s="175">
        <f>Q255*H255</f>
        <v>0</v>
      </c>
      <c r="S255" s="175">
        <v>0</v>
      </c>
      <c r="T255" s="176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7" t="s">
        <v>133</v>
      </c>
      <c r="AT255" s="177" t="s">
        <v>234</v>
      </c>
      <c r="AU255" s="177" t="s">
        <v>86</v>
      </c>
      <c r="AY255" s="18" t="s">
        <v>232</v>
      </c>
      <c r="BE255" s="178">
        <f>IF(N255="základní",J255,0)</f>
        <v>0</v>
      </c>
      <c r="BF255" s="178">
        <f>IF(N255="snížená",J255,0)</f>
        <v>0</v>
      </c>
      <c r="BG255" s="178">
        <f>IF(N255="zákl. přenesená",J255,0)</f>
        <v>0</v>
      </c>
      <c r="BH255" s="178">
        <f>IF(N255="sníž. přenesená",J255,0)</f>
        <v>0</v>
      </c>
      <c r="BI255" s="178">
        <f>IF(N255="nulová",J255,0)</f>
        <v>0</v>
      </c>
      <c r="BJ255" s="18" t="s">
        <v>32</v>
      </c>
      <c r="BK255" s="178">
        <f>ROUND(I255*H255,2)</f>
        <v>0</v>
      </c>
      <c r="BL255" s="18" t="s">
        <v>133</v>
      </c>
      <c r="BM255" s="177" t="s">
        <v>832</v>
      </c>
    </row>
    <row r="256" spans="2:51" s="13" customFormat="1" ht="12">
      <c r="B256" s="179"/>
      <c r="D256" s="180" t="s">
        <v>240</v>
      </c>
      <c r="E256" s="181" t="s">
        <v>1</v>
      </c>
      <c r="F256" s="182" t="s">
        <v>1546</v>
      </c>
      <c r="H256" s="183">
        <v>1.32</v>
      </c>
      <c r="I256" s="184"/>
      <c r="L256" s="179"/>
      <c r="M256" s="185"/>
      <c r="N256" s="186"/>
      <c r="O256" s="186"/>
      <c r="P256" s="186"/>
      <c r="Q256" s="186"/>
      <c r="R256" s="186"/>
      <c r="S256" s="186"/>
      <c r="T256" s="187"/>
      <c r="AT256" s="181" t="s">
        <v>240</v>
      </c>
      <c r="AU256" s="181" t="s">
        <v>86</v>
      </c>
      <c r="AV256" s="13" t="s">
        <v>86</v>
      </c>
      <c r="AW256" s="13" t="s">
        <v>31</v>
      </c>
      <c r="AX256" s="13" t="s">
        <v>77</v>
      </c>
      <c r="AY256" s="181" t="s">
        <v>232</v>
      </c>
    </row>
    <row r="257" spans="2:51" s="14" customFormat="1" ht="12">
      <c r="B257" s="188"/>
      <c r="D257" s="180" t="s">
        <v>240</v>
      </c>
      <c r="E257" s="189" t="s">
        <v>1380</v>
      </c>
      <c r="F257" s="190" t="s">
        <v>242</v>
      </c>
      <c r="H257" s="191">
        <v>1.32</v>
      </c>
      <c r="I257" s="192"/>
      <c r="L257" s="188"/>
      <c r="M257" s="193"/>
      <c r="N257" s="194"/>
      <c r="O257" s="194"/>
      <c r="P257" s="194"/>
      <c r="Q257" s="194"/>
      <c r="R257" s="194"/>
      <c r="S257" s="194"/>
      <c r="T257" s="195"/>
      <c r="AT257" s="189" t="s">
        <v>240</v>
      </c>
      <c r="AU257" s="189" t="s">
        <v>86</v>
      </c>
      <c r="AV257" s="14" t="s">
        <v>133</v>
      </c>
      <c r="AW257" s="14" t="s">
        <v>31</v>
      </c>
      <c r="AX257" s="14" t="s">
        <v>32</v>
      </c>
      <c r="AY257" s="189" t="s">
        <v>232</v>
      </c>
    </row>
    <row r="258" spans="1:65" s="2" customFormat="1" ht="16.5" customHeight="1">
      <c r="A258" s="33"/>
      <c r="B258" s="132"/>
      <c r="C258" s="166" t="s">
        <v>531</v>
      </c>
      <c r="D258" s="166" t="s">
        <v>234</v>
      </c>
      <c r="E258" s="167" t="s">
        <v>841</v>
      </c>
      <c r="F258" s="168" t="s">
        <v>842</v>
      </c>
      <c r="G258" s="169" t="s">
        <v>455</v>
      </c>
      <c r="H258" s="170">
        <v>1.32</v>
      </c>
      <c r="I258" s="171"/>
      <c r="J258" s="172">
        <f>ROUND(I258*H258,2)</f>
        <v>0</v>
      </c>
      <c r="K258" s="168" t="s">
        <v>238</v>
      </c>
      <c r="L258" s="34"/>
      <c r="M258" s="173" t="s">
        <v>1</v>
      </c>
      <c r="N258" s="174" t="s">
        <v>42</v>
      </c>
      <c r="O258" s="59"/>
      <c r="P258" s="175">
        <f>O258*H258</f>
        <v>0</v>
      </c>
      <c r="Q258" s="175">
        <v>0</v>
      </c>
      <c r="R258" s="175">
        <f>Q258*H258</f>
        <v>0</v>
      </c>
      <c r="S258" s="175">
        <v>0</v>
      </c>
      <c r="T258" s="176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77" t="s">
        <v>133</v>
      </c>
      <c r="AT258" s="177" t="s">
        <v>234</v>
      </c>
      <c r="AU258" s="177" t="s">
        <v>86</v>
      </c>
      <c r="AY258" s="18" t="s">
        <v>232</v>
      </c>
      <c r="BE258" s="178">
        <f>IF(N258="základní",J258,0)</f>
        <v>0</v>
      </c>
      <c r="BF258" s="178">
        <f>IF(N258="snížená",J258,0)</f>
        <v>0</v>
      </c>
      <c r="BG258" s="178">
        <f>IF(N258="zákl. přenesená",J258,0)</f>
        <v>0</v>
      </c>
      <c r="BH258" s="178">
        <f>IF(N258="sníž. přenesená",J258,0)</f>
        <v>0</v>
      </c>
      <c r="BI258" s="178">
        <f>IF(N258="nulová",J258,0)</f>
        <v>0</v>
      </c>
      <c r="BJ258" s="18" t="s">
        <v>32</v>
      </c>
      <c r="BK258" s="178">
        <f>ROUND(I258*H258,2)</f>
        <v>0</v>
      </c>
      <c r="BL258" s="18" t="s">
        <v>133</v>
      </c>
      <c r="BM258" s="177" t="s">
        <v>843</v>
      </c>
    </row>
    <row r="259" spans="2:51" s="13" customFormat="1" ht="12">
      <c r="B259" s="179"/>
      <c r="D259" s="180" t="s">
        <v>240</v>
      </c>
      <c r="E259" s="181" t="s">
        <v>1</v>
      </c>
      <c r="F259" s="182" t="s">
        <v>1415</v>
      </c>
      <c r="H259" s="183">
        <v>1.32</v>
      </c>
      <c r="I259" s="184"/>
      <c r="L259" s="179"/>
      <c r="M259" s="185"/>
      <c r="N259" s="186"/>
      <c r="O259" s="186"/>
      <c r="P259" s="186"/>
      <c r="Q259" s="186"/>
      <c r="R259" s="186"/>
      <c r="S259" s="186"/>
      <c r="T259" s="187"/>
      <c r="AT259" s="181" t="s">
        <v>240</v>
      </c>
      <c r="AU259" s="181" t="s">
        <v>86</v>
      </c>
      <c r="AV259" s="13" t="s">
        <v>86</v>
      </c>
      <c r="AW259" s="13" t="s">
        <v>31</v>
      </c>
      <c r="AX259" s="13" t="s">
        <v>32</v>
      </c>
      <c r="AY259" s="181" t="s">
        <v>232</v>
      </c>
    </row>
    <row r="260" spans="1:65" s="2" customFormat="1" ht="21.75" customHeight="1">
      <c r="A260" s="33"/>
      <c r="B260" s="132"/>
      <c r="C260" s="166" t="s">
        <v>536</v>
      </c>
      <c r="D260" s="166" t="s">
        <v>234</v>
      </c>
      <c r="E260" s="167" t="s">
        <v>734</v>
      </c>
      <c r="F260" s="168" t="s">
        <v>735</v>
      </c>
      <c r="G260" s="169" t="s">
        <v>455</v>
      </c>
      <c r="H260" s="170">
        <v>1.32</v>
      </c>
      <c r="I260" s="171"/>
      <c r="J260" s="172">
        <f>ROUND(I260*H260,2)</f>
        <v>0</v>
      </c>
      <c r="K260" s="168" t="s">
        <v>238</v>
      </c>
      <c r="L260" s="34"/>
      <c r="M260" s="173" t="s">
        <v>1</v>
      </c>
      <c r="N260" s="174" t="s">
        <v>42</v>
      </c>
      <c r="O260" s="59"/>
      <c r="P260" s="175">
        <f>O260*H260</f>
        <v>0</v>
      </c>
      <c r="Q260" s="175">
        <v>0</v>
      </c>
      <c r="R260" s="175">
        <f>Q260*H260</f>
        <v>0</v>
      </c>
      <c r="S260" s="175">
        <v>0</v>
      </c>
      <c r="T260" s="176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77" t="s">
        <v>133</v>
      </c>
      <c r="AT260" s="177" t="s">
        <v>234</v>
      </c>
      <c r="AU260" s="177" t="s">
        <v>86</v>
      </c>
      <c r="AY260" s="18" t="s">
        <v>232</v>
      </c>
      <c r="BE260" s="178">
        <f>IF(N260="základní",J260,0)</f>
        <v>0</v>
      </c>
      <c r="BF260" s="178">
        <f>IF(N260="snížená",J260,0)</f>
        <v>0</v>
      </c>
      <c r="BG260" s="178">
        <f>IF(N260="zákl. přenesená",J260,0)</f>
        <v>0</v>
      </c>
      <c r="BH260" s="178">
        <f>IF(N260="sníž. přenesená",J260,0)</f>
        <v>0</v>
      </c>
      <c r="BI260" s="178">
        <f>IF(N260="nulová",J260,0)</f>
        <v>0</v>
      </c>
      <c r="BJ260" s="18" t="s">
        <v>32</v>
      </c>
      <c r="BK260" s="178">
        <f>ROUND(I260*H260,2)</f>
        <v>0</v>
      </c>
      <c r="BL260" s="18" t="s">
        <v>133</v>
      </c>
      <c r="BM260" s="177" t="s">
        <v>845</v>
      </c>
    </row>
    <row r="261" spans="2:63" s="12" customFormat="1" ht="22.9" customHeight="1">
      <c r="B261" s="153"/>
      <c r="D261" s="154" t="s">
        <v>76</v>
      </c>
      <c r="E261" s="164" t="s">
        <v>262</v>
      </c>
      <c r="F261" s="164" t="s">
        <v>846</v>
      </c>
      <c r="I261" s="156"/>
      <c r="J261" s="165">
        <f>BK261</f>
        <v>0</v>
      </c>
      <c r="L261" s="153"/>
      <c r="M261" s="158"/>
      <c r="N261" s="159"/>
      <c r="O261" s="159"/>
      <c r="P261" s="160">
        <f>SUM(P262:P267)</f>
        <v>0</v>
      </c>
      <c r="Q261" s="159"/>
      <c r="R261" s="160">
        <f>SUM(R262:R267)</f>
        <v>1.3841316</v>
      </c>
      <c r="S261" s="159"/>
      <c r="T261" s="161">
        <f>SUM(T262:T267)</f>
        <v>0</v>
      </c>
      <c r="AR261" s="154" t="s">
        <v>32</v>
      </c>
      <c r="AT261" s="162" t="s">
        <v>76</v>
      </c>
      <c r="AU261" s="162" t="s">
        <v>32</v>
      </c>
      <c r="AY261" s="154" t="s">
        <v>232</v>
      </c>
      <c r="BK261" s="163">
        <f>SUM(BK262:BK267)</f>
        <v>0</v>
      </c>
    </row>
    <row r="262" spans="1:65" s="2" customFormat="1" ht="24.2" customHeight="1">
      <c r="A262" s="33"/>
      <c r="B262" s="132"/>
      <c r="C262" s="166" t="s">
        <v>119</v>
      </c>
      <c r="D262" s="166" t="s">
        <v>234</v>
      </c>
      <c r="E262" s="167" t="s">
        <v>911</v>
      </c>
      <c r="F262" s="168" t="s">
        <v>1547</v>
      </c>
      <c r="G262" s="169" t="s">
        <v>254</v>
      </c>
      <c r="H262" s="170">
        <v>3.938</v>
      </c>
      <c r="I262" s="171"/>
      <c r="J262" s="172">
        <f>ROUND(I262*H262,2)</f>
        <v>0</v>
      </c>
      <c r="K262" s="168" t="s">
        <v>265</v>
      </c>
      <c r="L262" s="34"/>
      <c r="M262" s="173" t="s">
        <v>1</v>
      </c>
      <c r="N262" s="174" t="s">
        <v>42</v>
      </c>
      <c r="O262" s="59"/>
      <c r="P262" s="175">
        <f>O262*H262</f>
        <v>0</v>
      </c>
      <c r="Q262" s="175">
        <v>0.1032</v>
      </c>
      <c r="R262" s="175">
        <f>Q262*H262</f>
        <v>0.40640160000000003</v>
      </c>
      <c r="S262" s="175">
        <v>0</v>
      </c>
      <c r="T262" s="176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7" t="s">
        <v>133</v>
      </c>
      <c r="AT262" s="177" t="s">
        <v>234</v>
      </c>
      <c r="AU262" s="177" t="s">
        <v>86</v>
      </c>
      <c r="AY262" s="18" t="s">
        <v>232</v>
      </c>
      <c r="BE262" s="178">
        <f>IF(N262="základní",J262,0)</f>
        <v>0</v>
      </c>
      <c r="BF262" s="178">
        <f>IF(N262="snížená",J262,0)</f>
        <v>0</v>
      </c>
      <c r="BG262" s="178">
        <f>IF(N262="zákl. přenesená",J262,0)</f>
        <v>0</v>
      </c>
      <c r="BH262" s="178">
        <f>IF(N262="sníž. přenesená",J262,0)</f>
        <v>0</v>
      </c>
      <c r="BI262" s="178">
        <f>IF(N262="nulová",J262,0)</f>
        <v>0</v>
      </c>
      <c r="BJ262" s="18" t="s">
        <v>32</v>
      </c>
      <c r="BK262" s="178">
        <f>ROUND(I262*H262,2)</f>
        <v>0</v>
      </c>
      <c r="BL262" s="18" t="s">
        <v>133</v>
      </c>
      <c r="BM262" s="177" t="s">
        <v>1548</v>
      </c>
    </row>
    <row r="263" spans="2:51" s="13" customFormat="1" ht="12">
      <c r="B263" s="179"/>
      <c r="D263" s="180" t="s">
        <v>240</v>
      </c>
      <c r="E263" s="181" t="s">
        <v>1</v>
      </c>
      <c r="F263" s="182" t="s">
        <v>1549</v>
      </c>
      <c r="H263" s="183">
        <v>3.938</v>
      </c>
      <c r="I263" s="184"/>
      <c r="L263" s="179"/>
      <c r="M263" s="185"/>
      <c r="N263" s="186"/>
      <c r="O263" s="186"/>
      <c r="P263" s="186"/>
      <c r="Q263" s="186"/>
      <c r="R263" s="186"/>
      <c r="S263" s="186"/>
      <c r="T263" s="187"/>
      <c r="AT263" s="181" t="s">
        <v>240</v>
      </c>
      <c r="AU263" s="181" t="s">
        <v>86</v>
      </c>
      <c r="AV263" s="13" t="s">
        <v>86</v>
      </c>
      <c r="AW263" s="13" t="s">
        <v>31</v>
      </c>
      <c r="AX263" s="13" t="s">
        <v>32</v>
      </c>
      <c r="AY263" s="181" t="s">
        <v>232</v>
      </c>
    </row>
    <row r="264" spans="1:65" s="2" customFormat="1" ht="16.5" customHeight="1">
      <c r="A264" s="33"/>
      <c r="B264" s="132"/>
      <c r="C264" s="166" t="s">
        <v>549</v>
      </c>
      <c r="D264" s="166" t="s">
        <v>234</v>
      </c>
      <c r="E264" s="167" t="s">
        <v>907</v>
      </c>
      <c r="F264" s="168" t="s">
        <v>908</v>
      </c>
      <c r="G264" s="169" t="s">
        <v>254</v>
      </c>
      <c r="H264" s="170">
        <v>2.834</v>
      </c>
      <c r="I264" s="171"/>
      <c r="J264" s="172">
        <f>ROUND(I264*H264,2)</f>
        <v>0</v>
      </c>
      <c r="K264" s="168" t="s">
        <v>238</v>
      </c>
      <c r="L264" s="34"/>
      <c r="M264" s="173" t="s">
        <v>1</v>
      </c>
      <c r="N264" s="174" t="s">
        <v>42</v>
      </c>
      <c r="O264" s="59"/>
      <c r="P264" s="175">
        <f>O264*H264</f>
        <v>0</v>
      </c>
      <c r="Q264" s="175">
        <v>0.345</v>
      </c>
      <c r="R264" s="175">
        <f>Q264*H264</f>
        <v>0.97773</v>
      </c>
      <c r="S264" s="175">
        <v>0</v>
      </c>
      <c r="T264" s="176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77" t="s">
        <v>133</v>
      </c>
      <c r="AT264" s="177" t="s">
        <v>234</v>
      </c>
      <c r="AU264" s="177" t="s">
        <v>86</v>
      </c>
      <c r="AY264" s="18" t="s">
        <v>232</v>
      </c>
      <c r="BE264" s="178">
        <f>IF(N264="základní",J264,0)</f>
        <v>0</v>
      </c>
      <c r="BF264" s="178">
        <f>IF(N264="snížená",J264,0)</f>
        <v>0</v>
      </c>
      <c r="BG264" s="178">
        <f>IF(N264="zákl. přenesená",J264,0)</f>
        <v>0</v>
      </c>
      <c r="BH264" s="178">
        <f>IF(N264="sníž. přenesená",J264,0)</f>
        <v>0</v>
      </c>
      <c r="BI264" s="178">
        <f>IF(N264="nulová",J264,0)</f>
        <v>0</v>
      </c>
      <c r="BJ264" s="18" t="s">
        <v>32</v>
      </c>
      <c r="BK264" s="178">
        <f>ROUND(I264*H264,2)</f>
        <v>0</v>
      </c>
      <c r="BL264" s="18" t="s">
        <v>133</v>
      </c>
      <c r="BM264" s="177" t="s">
        <v>900</v>
      </c>
    </row>
    <row r="265" spans="2:51" s="15" customFormat="1" ht="12">
      <c r="B265" s="196"/>
      <c r="D265" s="180" t="s">
        <v>240</v>
      </c>
      <c r="E265" s="197" t="s">
        <v>1</v>
      </c>
      <c r="F265" s="198" t="s">
        <v>1550</v>
      </c>
      <c r="H265" s="197" t="s">
        <v>1</v>
      </c>
      <c r="I265" s="199"/>
      <c r="L265" s="196"/>
      <c r="M265" s="200"/>
      <c r="N265" s="201"/>
      <c r="O265" s="201"/>
      <c r="P265" s="201"/>
      <c r="Q265" s="201"/>
      <c r="R265" s="201"/>
      <c r="S265" s="201"/>
      <c r="T265" s="202"/>
      <c r="AT265" s="197" t="s">
        <v>240</v>
      </c>
      <c r="AU265" s="197" t="s">
        <v>86</v>
      </c>
      <c r="AV265" s="15" t="s">
        <v>32</v>
      </c>
      <c r="AW265" s="15" t="s">
        <v>31</v>
      </c>
      <c r="AX265" s="15" t="s">
        <v>77</v>
      </c>
      <c r="AY265" s="197" t="s">
        <v>232</v>
      </c>
    </row>
    <row r="266" spans="2:51" s="13" customFormat="1" ht="12">
      <c r="B266" s="179"/>
      <c r="D266" s="180" t="s">
        <v>240</v>
      </c>
      <c r="E266" s="181" t="s">
        <v>1</v>
      </c>
      <c r="F266" s="182" t="s">
        <v>173</v>
      </c>
      <c r="H266" s="183">
        <v>2.834</v>
      </c>
      <c r="I266" s="184"/>
      <c r="L266" s="179"/>
      <c r="M266" s="185"/>
      <c r="N266" s="186"/>
      <c r="O266" s="186"/>
      <c r="P266" s="186"/>
      <c r="Q266" s="186"/>
      <c r="R266" s="186"/>
      <c r="S266" s="186"/>
      <c r="T266" s="187"/>
      <c r="AT266" s="181" t="s">
        <v>240</v>
      </c>
      <c r="AU266" s="181" t="s">
        <v>86</v>
      </c>
      <c r="AV266" s="13" t="s">
        <v>86</v>
      </c>
      <c r="AW266" s="13" t="s">
        <v>31</v>
      </c>
      <c r="AX266" s="13" t="s">
        <v>32</v>
      </c>
      <c r="AY266" s="181" t="s">
        <v>232</v>
      </c>
    </row>
    <row r="267" spans="1:65" s="2" customFormat="1" ht="16.5" customHeight="1">
      <c r="A267" s="33"/>
      <c r="B267" s="132"/>
      <c r="C267" s="166" t="s">
        <v>571</v>
      </c>
      <c r="D267" s="166" t="s">
        <v>234</v>
      </c>
      <c r="E267" s="167" t="s">
        <v>934</v>
      </c>
      <c r="F267" s="168" t="s">
        <v>935</v>
      </c>
      <c r="G267" s="169" t="s">
        <v>323</v>
      </c>
      <c r="H267" s="170">
        <v>1.384</v>
      </c>
      <c r="I267" s="171"/>
      <c r="J267" s="172">
        <f>ROUND(I267*H267,2)</f>
        <v>0</v>
      </c>
      <c r="K267" s="168" t="s">
        <v>238</v>
      </c>
      <c r="L267" s="34"/>
      <c r="M267" s="173" t="s">
        <v>1</v>
      </c>
      <c r="N267" s="174" t="s">
        <v>42</v>
      </c>
      <c r="O267" s="59"/>
      <c r="P267" s="175">
        <f>O267*H267</f>
        <v>0</v>
      </c>
      <c r="Q267" s="175">
        <v>0</v>
      </c>
      <c r="R267" s="175">
        <f>Q267*H267</f>
        <v>0</v>
      </c>
      <c r="S267" s="175">
        <v>0</v>
      </c>
      <c r="T267" s="176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7" t="s">
        <v>133</v>
      </c>
      <c r="AT267" s="177" t="s">
        <v>234</v>
      </c>
      <c r="AU267" s="177" t="s">
        <v>86</v>
      </c>
      <c r="AY267" s="18" t="s">
        <v>232</v>
      </c>
      <c r="BE267" s="178">
        <f>IF(N267="základní",J267,0)</f>
        <v>0</v>
      </c>
      <c r="BF267" s="178">
        <f>IF(N267="snížená",J267,0)</f>
        <v>0</v>
      </c>
      <c r="BG267" s="178">
        <f>IF(N267="zákl. přenesená",J267,0)</f>
        <v>0</v>
      </c>
      <c r="BH267" s="178">
        <f>IF(N267="sníž. přenesená",J267,0)</f>
        <v>0</v>
      </c>
      <c r="BI267" s="178">
        <f>IF(N267="nulová",J267,0)</f>
        <v>0</v>
      </c>
      <c r="BJ267" s="18" t="s">
        <v>32</v>
      </c>
      <c r="BK267" s="178">
        <f>ROUND(I267*H267,2)</f>
        <v>0</v>
      </c>
      <c r="BL267" s="18" t="s">
        <v>133</v>
      </c>
      <c r="BM267" s="177" t="s">
        <v>936</v>
      </c>
    </row>
    <row r="268" spans="2:63" s="12" customFormat="1" ht="22.9" customHeight="1">
      <c r="B268" s="153"/>
      <c r="D268" s="154" t="s">
        <v>76</v>
      </c>
      <c r="E268" s="164" t="s">
        <v>185</v>
      </c>
      <c r="F268" s="164" t="s">
        <v>937</v>
      </c>
      <c r="I268" s="156"/>
      <c r="J268" s="165">
        <f>BK268</f>
        <v>0</v>
      </c>
      <c r="L268" s="153"/>
      <c r="M268" s="158"/>
      <c r="N268" s="159"/>
      <c r="O268" s="159"/>
      <c r="P268" s="160">
        <f>P269</f>
        <v>0</v>
      </c>
      <c r="Q268" s="159"/>
      <c r="R268" s="160">
        <f>R269</f>
        <v>0.00228</v>
      </c>
      <c r="S268" s="159"/>
      <c r="T268" s="161">
        <f>T269</f>
        <v>0</v>
      </c>
      <c r="AR268" s="154" t="s">
        <v>32</v>
      </c>
      <c r="AT268" s="162" t="s">
        <v>76</v>
      </c>
      <c r="AU268" s="162" t="s">
        <v>32</v>
      </c>
      <c r="AY268" s="154" t="s">
        <v>232</v>
      </c>
      <c r="BK268" s="163">
        <f>BK269</f>
        <v>0</v>
      </c>
    </row>
    <row r="269" spans="1:65" s="2" customFormat="1" ht="16.5" customHeight="1">
      <c r="A269" s="33"/>
      <c r="B269" s="132"/>
      <c r="C269" s="166" t="s">
        <v>575</v>
      </c>
      <c r="D269" s="166" t="s">
        <v>234</v>
      </c>
      <c r="E269" s="167" t="s">
        <v>1251</v>
      </c>
      <c r="F269" s="168" t="s">
        <v>1252</v>
      </c>
      <c r="G269" s="169" t="s">
        <v>237</v>
      </c>
      <c r="H269" s="170">
        <v>12</v>
      </c>
      <c r="I269" s="171"/>
      <c r="J269" s="172">
        <f>ROUND(I269*H269,2)</f>
        <v>0</v>
      </c>
      <c r="K269" s="168" t="s">
        <v>265</v>
      </c>
      <c r="L269" s="34"/>
      <c r="M269" s="173" t="s">
        <v>1</v>
      </c>
      <c r="N269" s="174" t="s">
        <v>42</v>
      </c>
      <c r="O269" s="59"/>
      <c r="P269" s="175">
        <f>O269*H269</f>
        <v>0</v>
      </c>
      <c r="Q269" s="175">
        <v>0.00019</v>
      </c>
      <c r="R269" s="175">
        <f>Q269*H269</f>
        <v>0.00228</v>
      </c>
      <c r="S269" s="175">
        <v>0</v>
      </c>
      <c r="T269" s="176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77" t="s">
        <v>133</v>
      </c>
      <c r="AT269" s="177" t="s">
        <v>234</v>
      </c>
      <c r="AU269" s="177" t="s">
        <v>86</v>
      </c>
      <c r="AY269" s="18" t="s">
        <v>232</v>
      </c>
      <c r="BE269" s="178">
        <f>IF(N269="základní",J269,0)</f>
        <v>0</v>
      </c>
      <c r="BF269" s="178">
        <f>IF(N269="snížená",J269,0)</f>
        <v>0</v>
      </c>
      <c r="BG269" s="178">
        <f>IF(N269="zákl. přenesená",J269,0)</f>
        <v>0</v>
      </c>
      <c r="BH269" s="178">
        <f>IF(N269="sníž. přenesená",J269,0)</f>
        <v>0</v>
      </c>
      <c r="BI269" s="178">
        <f>IF(N269="nulová",J269,0)</f>
        <v>0</v>
      </c>
      <c r="BJ269" s="18" t="s">
        <v>32</v>
      </c>
      <c r="BK269" s="178">
        <f>ROUND(I269*H269,2)</f>
        <v>0</v>
      </c>
      <c r="BL269" s="18" t="s">
        <v>133</v>
      </c>
      <c r="BM269" s="177" t="s">
        <v>1253</v>
      </c>
    </row>
    <row r="270" spans="2:63" s="12" customFormat="1" ht="22.9" customHeight="1">
      <c r="B270" s="153"/>
      <c r="D270" s="154" t="s">
        <v>76</v>
      </c>
      <c r="E270" s="164" t="s">
        <v>1345</v>
      </c>
      <c r="F270" s="164" t="s">
        <v>1346</v>
      </c>
      <c r="I270" s="156"/>
      <c r="J270" s="165">
        <f>BK270</f>
        <v>0</v>
      </c>
      <c r="L270" s="153"/>
      <c r="M270" s="158"/>
      <c r="N270" s="159"/>
      <c r="O270" s="159"/>
      <c r="P270" s="160">
        <f>P271</f>
        <v>0</v>
      </c>
      <c r="Q270" s="159"/>
      <c r="R270" s="160">
        <f>R271</f>
        <v>0</v>
      </c>
      <c r="S270" s="159"/>
      <c r="T270" s="161">
        <f>T271</f>
        <v>0</v>
      </c>
      <c r="AR270" s="154" t="s">
        <v>32</v>
      </c>
      <c r="AT270" s="162" t="s">
        <v>76</v>
      </c>
      <c r="AU270" s="162" t="s">
        <v>32</v>
      </c>
      <c r="AY270" s="154" t="s">
        <v>232</v>
      </c>
      <c r="BK270" s="163">
        <f>BK271</f>
        <v>0</v>
      </c>
    </row>
    <row r="271" spans="1:65" s="2" customFormat="1" ht="16.5" customHeight="1">
      <c r="A271" s="33"/>
      <c r="B271" s="132"/>
      <c r="C271" s="166" t="s">
        <v>191</v>
      </c>
      <c r="D271" s="166" t="s">
        <v>234</v>
      </c>
      <c r="E271" s="167" t="s">
        <v>1450</v>
      </c>
      <c r="F271" s="168" t="s">
        <v>1451</v>
      </c>
      <c r="G271" s="169" t="s">
        <v>323</v>
      </c>
      <c r="H271" s="170">
        <v>0.648</v>
      </c>
      <c r="I271" s="171"/>
      <c r="J271" s="172">
        <f>ROUND(I271*H271,2)</f>
        <v>0</v>
      </c>
      <c r="K271" s="168" t="s">
        <v>238</v>
      </c>
      <c r="L271" s="34"/>
      <c r="M271" s="173" t="s">
        <v>1</v>
      </c>
      <c r="N271" s="174" t="s">
        <v>42</v>
      </c>
      <c r="O271" s="59"/>
      <c r="P271" s="175">
        <f>O271*H271</f>
        <v>0</v>
      </c>
      <c r="Q271" s="175">
        <v>0</v>
      </c>
      <c r="R271" s="175">
        <f>Q271*H271</f>
        <v>0</v>
      </c>
      <c r="S271" s="175">
        <v>0</v>
      </c>
      <c r="T271" s="176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77" t="s">
        <v>133</v>
      </c>
      <c r="AT271" s="177" t="s">
        <v>234</v>
      </c>
      <c r="AU271" s="177" t="s">
        <v>86</v>
      </c>
      <c r="AY271" s="18" t="s">
        <v>232</v>
      </c>
      <c r="BE271" s="178">
        <f>IF(N271="základní",J271,0)</f>
        <v>0</v>
      </c>
      <c r="BF271" s="178">
        <f>IF(N271="snížená",J271,0)</f>
        <v>0</v>
      </c>
      <c r="BG271" s="178">
        <f>IF(N271="zákl. přenesená",J271,0)</f>
        <v>0</v>
      </c>
      <c r="BH271" s="178">
        <f>IF(N271="sníž. přenesená",J271,0)</f>
        <v>0</v>
      </c>
      <c r="BI271" s="178">
        <f>IF(N271="nulová",J271,0)</f>
        <v>0</v>
      </c>
      <c r="BJ271" s="18" t="s">
        <v>32</v>
      </c>
      <c r="BK271" s="178">
        <f>ROUND(I271*H271,2)</f>
        <v>0</v>
      </c>
      <c r="BL271" s="18" t="s">
        <v>133</v>
      </c>
      <c r="BM271" s="177" t="s">
        <v>1350</v>
      </c>
    </row>
    <row r="272" spans="2:63" s="12" customFormat="1" ht="25.9" customHeight="1">
      <c r="B272" s="153"/>
      <c r="D272" s="154" t="s">
        <v>76</v>
      </c>
      <c r="E272" s="155" t="s">
        <v>585</v>
      </c>
      <c r="F272" s="155" t="s">
        <v>1364</v>
      </c>
      <c r="I272" s="156"/>
      <c r="J272" s="157">
        <f>BK272</f>
        <v>0</v>
      </c>
      <c r="L272" s="153"/>
      <c r="M272" s="158"/>
      <c r="N272" s="159"/>
      <c r="O272" s="159"/>
      <c r="P272" s="160">
        <f>P273</f>
        <v>0</v>
      </c>
      <c r="Q272" s="159"/>
      <c r="R272" s="160">
        <f>R273</f>
        <v>1.3599530000000002</v>
      </c>
      <c r="S272" s="159"/>
      <c r="T272" s="161">
        <f>T273</f>
        <v>0</v>
      </c>
      <c r="AR272" s="154" t="s">
        <v>247</v>
      </c>
      <c r="AT272" s="162" t="s">
        <v>76</v>
      </c>
      <c r="AU272" s="162" t="s">
        <v>77</v>
      </c>
      <c r="AY272" s="154" t="s">
        <v>232</v>
      </c>
      <c r="BK272" s="163">
        <f>BK273</f>
        <v>0</v>
      </c>
    </row>
    <row r="273" spans="2:63" s="12" customFormat="1" ht="22.9" customHeight="1">
      <c r="B273" s="153"/>
      <c r="D273" s="154" t="s">
        <v>76</v>
      </c>
      <c r="E273" s="164" t="s">
        <v>1365</v>
      </c>
      <c r="F273" s="164" t="s">
        <v>1366</v>
      </c>
      <c r="I273" s="156"/>
      <c r="J273" s="165">
        <f>BK273</f>
        <v>0</v>
      </c>
      <c r="L273" s="153"/>
      <c r="M273" s="158"/>
      <c r="N273" s="159"/>
      <c r="O273" s="159"/>
      <c r="P273" s="160">
        <f>SUM(P274:P281)</f>
        <v>0</v>
      </c>
      <c r="Q273" s="159"/>
      <c r="R273" s="160">
        <f>SUM(R274:R281)</f>
        <v>1.3599530000000002</v>
      </c>
      <c r="S273" s="159"/>
      <c r="T273" s="161">
        <f>SUM(T274:T281)</f>
        <v>0</v>
      </c>
      <c r="AR273" s="154" t="s">
        <v>247</v>
      </c>
      <c r="AT273" s="162" t="s">
        <v>76</v>
      </c>
      <c r="AU273" s="162" t="s">
        <v>32</v>
      </c>
      <c r="AY273" s="154" t="s">
        <v>232</v>
      </c>
      <c r="BK273" s="163">
        <f>SUM(BK274:BK281)</f>
        <v>0</v>
      </c>
    </row>
    <row r="274" spans="1:65" s="2" customFormat="1" ht="16.5" customHeight="1">
      <c r="A274" s="33"/>
      <c r="B274" s="132"/>
      <c r="C274" s="166" t="s">
        <v>111</v>
      </c>
      <c r="D274" s="166" t="s">
        <v>234</v>
      </c>
      <c r="E274" s="167" t="s">
        <v>1368</v>
      </c>
      <c r="F274" s="168" t="s">
        <v>1369</v>
      </c>
      <c r="G274" s="169" t="s">
        <v>237</v>
      </c>
      <c r="H274" s="170">
        <v>21.7</v>
      </c>
      <c r="I274" s="171"/>
      <c r="J274" s="172">
        <f>ROUND(I274*H274,2)</f>
        <v>0</v>
      </c>
      <c r="K274" s="168" t="s">
        <v>238</v>
      </c>
      <c r="L274" s="34"/>
      <c r="M274" s="173" t="s">
        <v>1</v>
      </c>
      <c r="N274" s="174" t="s">
        <v>42</v>
      </c>
      <c r="O274" s="59"/>
      <c r="P274" s="175">
        <f>O274*H274</f>
        <v>0</v>
      </c>
      <c r="Q274" s="175">
        <v>9E-05</v>
      </c>
      <c r="R274" s="175">
        <f>Q274*H274</f>
        <v>0.001953</v>
      </c>
      <c r="S274" s="175">
        <v>0</v>
      </c>
      <c r="T274" s="176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77" t="s">
        <v>681</v>
      </c>
      <c r="AT274" s="177" t="s">
        <v>234</v>
      </c>
      <c r="AU274" s="177" t="s">
        <v>86</v>
      </c>
      <c r="AY274" s="18" t="s">
        <v>232</v>
      </c>
      <c r="BE274" s="178">
        <f>IF(N274="základní",J274,0)</f>
        <v>0</v>
      </c>
      <c r="BF274" s="178">
        <f>IF(N274="snížená",J274,0)</f>
        <v>0</v>
      </c>
      <c r="BG274" s="178">
        <f>IF(N274="zákl. přenesená",J274,0)</f>
        <v>0</v>
      </c>
      <c r="BH274" s="178">
        <f>IF(N274="sníž. přenesená",J274,0)</f>
        <v>0</v>
      </c>
      <c r="BI274" s="178">
        <f>IF(N274="nulová",J274,0)</f>
        <v>0</v>
      </c>
      <c r="BJ274" s="18" t="s">
        <v>32</v>
      </c>
      <c r="BK274" s="178">
        <f>ROUND(I274*H274,2)</f>
        <v>0</v>
      </c>
      <c r="BL274" s="18" t="s">
        <v>681</v>
      </c>
      <c r="BM274" s="177" t="s">
        <v>1370</v>
      </c>
    </row>
    <row r="275" spans="2:51" s="15" customFormat="1" ht="12">
      <c r="B275" s="196"/>
      <c r="D275" s="180" t="s">
        <v>240</v>
      </c>
      <c r="E275" s="197" t="s">
        <v>1</v>
      </c>
      <c r="F275" s="198" t="s">
        <v>1371</v>
      </c>
      <c r="H275" s="197" t="s">
        <v>1</v>
      </c>
      <c r="I275" s="199"/>
      <c r="L275" s="196"/>
      <c r="M275" s="200"/>
      <c r="N275" s="201"/>
      <c r="O275" s="201"/>
      <c r="P275" s="201"/>
      <c r="Q275" s="201"/>
      <c r="R275" s="201"/>
      <c r="S275" s="201"/>
      <c r="T275" s="202"/>
      <c r="AT275" s="197" t="s">
        <v>240</v>
      </c>
      <c r="AU275" s="197" t="s">
        <v>86</v>
      </c>
      <c r="AV275" s="15" t="s">
        <v>32</v>
      </c>
      <c r="AW275" s="15" t="s">
        <v>31</v>
      </c>
      <c r="AX275" s="15" t="s">
        <v>77</v>
      </c>
      <c r="AY275" s="197" t="s">
        <v>232</v>
      </c>
    </row>
    <row r="276" spans="2:51" s="13" customFormat="1" ht="12">
      <c r="B276" s="179"/>
      <c r="D276" s="180" t="s">
        <v>240</v>
      </c>
      <c r="E276" s="181" t="s">
        <v>1</v>
      </c>
      <c r="F276" s="182" t="s">
        <v>1551</v>
      </c>
      <c r="H276" s="183">
        <v>14</v>
      </c>
      <c r="I276" s="184"/>
      <c r="L276" s="179"/>
      <c r="M276" s="185"/>
      <c r="N276" s="186"/>
      <c r="O276" s="186"/>
      <c r="P276" s="186"/>
      <c r="Q276" s="186"/>
      <c r="R276" s="186"/>
      <c r="S276" s="186"/>
      <c r="T276" s="187"/>
      <c r="AT276" s="181" t="s">
        <v>240</v>
      </c>
      <c r="AU276" s="181" t="s">
        <v>86</v>
      </c>
      <c r="AV276" s="13" t="s">
        <v>86</v>
      </c>
      <c r="AW276" s="13" t="s">
        <v>31</v>
      </c>
      <c r="AX276" s="13" t="s">
        <v>77</v>
      </c>
      <c r="AY276" s="181" t="s">
        <v>232</v>
      </c>
    </row>
    <row r="277" spans="2:51" s="13" customFormat="1" ht="12">
      <c r="B277" s="179"/>
      <c r="D277" s="180" t="s">
        <v>240</v>
      </c>
      <c r="E277" s="181" t="s">
        <v>1</v>
      </c>
      <c r="F277" s="182" t="s">
        <v>1552</v>
      </c>
      <c r="H277" s="183">
        <v>7.7</v>
      </c>
      <c r="I277" s="184"/>
      <c r="L277" s="179"/>
      <c r="M277" s="185"/>
      <c r="N277" s="186"/>
      <c r="O277" s="186"/>
      <c r="P277" s="186"/>
      <c r="Q277" s="186"/>
      <c r="R277" s="186"/>
      <c r="S277" s="186"/>
      <c r="T277" s="187"/>
      <c r="AT277" s="181" t="s">
        <v>240</v>
      </c>
      <c r="AU277" s="181" t="s">
        <v>86</v>
      </c>
      <c r="AV277" s="13" t="s">
        <v>86</v>
      </c>
      <c r="AW277" s="13" t="s">
        <v>31</v>
      </c>
      <c r="AX277" s="13" t="s">
        <v>77</v>
      </c>
      <c r="AY277" s="181" t="s">
        <v>232</v>
      </c>
    </row>
    <row r="278" spans="2:51" s="14" customFormat="1" ht="12">
      <c r="B278" s="188"/>
      <c r="D278" s="180" t="s">
        <v>240</v>
      </c>
      <c r="E278" s="189" t="s">
        <v>1</v>
      </c>
      <c r="F278" s="190" t="s">
        <v>242</v>
      </c>
      <c r="H278" s="191">
        <v>21.7</v>
      </c>
      <c r="I278" s="192"/>
      <c r="L278" s="188"/>
      <c r="M278" s="193"/>
      <c r="N278" s="194"/>
      <c r="O278" s="194"/>
      <c r="P278" s="194"/>
      <c r="Q278" s="194"/>
      <c r="R278" s="194"/>
      <c r="S278" s="194"/>
      <c r="T278" s="195"/>
      <c r="AT278" s="189" t="s">
        <v>240</v>
      </c>
      <c r="AU278" s="189" t="s">
        <v>86</v>
      </c>
      <c r="AV278" s="14" t="s">
        <v>133</v>
      </c>
      <c r="AW278" s="14" t="s">
        <v>31</v>
      </c>
      <c r="AX278" s="14" t="s">
        <v>32</v>
      </c>
      <c r="AY278" s="189" t="s">
        <v>232</v>
      </c>
    </row>
    <row r="279" spans="1:65" s="2" customFormat="1" ht="16.5" customHeight="1">
      <c r="A279" s="33"/>
      <c r="B279" s="132"/>
      <c r="C279" s="166" t="s">
        <v>593</v>
      </c>
      <c r="D279" s="166" t="s">
        <v>234</v>
      </c>
      <c r="E279" s="167" t="s">
        <v>1375</v>
      </c>
      <c r="F279" s="168" t="s">
        <v>1376</v>
      </c>
      <c r="G279" s="169" t="s">
        <v>237</v>
      </c>
      <c r="H279" s="170">
        <v>14</v>
      </c>
      <c r="I279" s="171"/>
      <c r="J279" s="172">
        <f>ROUND(I279*H279,2)</f>
        <v>0</v>
      </c>
      <c r="K279" s="168" t="s">
        <v>265</v>
      </c>
      <c r="L279" s="34"/>
      <c r="M279" s="173" t="s">
        <v>1</v>
      </c>
      <c r="N279" s="174" t="s">
        <v>42</v>
      </c>
      <c r="O279" s="59"/>
      <c r="P279" s="175">
        <f>O279*H279</f>
        <v>0</v>
      </c>
      <c r="Q279" s="175">
        <v>0.097</v>
      </c>
      <c r="R279" s="175">
        <f>Q279*H279</f>
        <v>1.358</v>
      </c>
      <c r="S279" s="175">
        <v>0</v>
      </c>
      <c r="T279" s="176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77" t="s">
        <v>681</v>
      </c>
      <c r="AT279" s="177" t="s">
        <v>234</v>
      </c>
      <c r="AU279" s="177" t="s">
        <v>86</v>
      </c>
      <c r="AY279" s="18" t="s">
        <v>232</v>
      </c>
      <c r="BE279" s="178">
        <f>IF(N279="základní",J279,0)</f>
        <v>0</v>
      </c>
      <c r="BF279" s="178">
        <f>IF(N279="snížená",J279,0)</f>
        <v>0</v>
      </c>
      <c r="BG279" s="178">
        <f>IF(N279="zákl. přenesená",J279,0)</f>
        <v>0</v>
      </c>
      <c r="BH279" s="178">
        <f>IF(N279="sníž. přenesená",J279,0)</f>
        <v>0</v>
      </c>
      <c r="BI279" s="178">
        <f>IF(N279="nulová",J279,0)</f>
        <v>0</v>
      </c>
      <c r="BJ279" s="18" t="s">
        <v>32</v>
      </c>
      <c r="BK279" s="178">
        <f>ROUND(I279*H279,2)</f>
        <v>0</v>
      </c>
      <c r="BL279" s="18" t="s">
        <v>681</v>
      </c>
      <c r="BM279" s="177" t="s">
        <v>1377</v>
      </c>
    </row>
    <row r="280" spans="2:51" s="15" customFormat="1" ht="12">
      <c r="B280" s="196"/>
      <c r="D280" s="180" t="s">
        <v>240</v>
      </c>
      <c r="E280" s="197" t="s">
        <v>1</v>
      </c>
      <c r="F280" s="198" t="s">
        <v>1378</v>
      </c>
      <c r="H280" s="197" t="s">
        <v>1</v>
      </c>
      <c r="I280" s="199"/>
      <c r="L280" s="196"/>
      <c r="M280" s="200"/>
      <c r="N280" s="201"/>
      <c r="O280" s="201"/>
      <c r="P280" s="201"/>
      <c r="Q280" s="201"/>
      <c r="R280" s="201"/>
      <c r="S280" s="201"/>
      <c r="T280" s="202"/>
      <c r="AT280" s="197" t="s">
        <v>240</v>
      </c>
      <c r="AU280" s="197" t="s">
        <v>86</v>
      </c>
      <c r="AV280" s="15" t="s">
        <v>32</v>
      </c>
      <c r="AW280" s="15" t="s">
        <v>31</v>
      </c>
      <c r="AX280" s="15" t="s">
        <v>77</v>
      </c>
      <c r="AY280" s="197" t="s">
        <v>232</v>
      </c>
    </row>
    <row r="281" spans="2:51" s="13" customFormat="1" ht="12">
      <c r="B281" s="179"/>
      <c r="D281" s="180" t="s">
        <v>240</v>
      </c>
      <c r="E281" s="181" t="s">
        <v>1</v>
      </c>
      <c r="F281" s="182" t="s">
        <v>115</v>
      </c>
      <c r="H281" s="183">
        <v>14</v>
      </c>
      <c r="I281" s="184"/>
      <c r="L281" s="179"/>
      <c r="M281" s="221"/>
      <c r="N281" s="222"/>
      <c r="O281" s="222"/>
      <c r="P281" s="222"/>
      <c r="Q281" s="222"/>
      <c r="R281" s="222"/>
      <c r="S281" s="222"/>
      <c r="T281" s="223"/>
      <c r="AT281" s="181" t="s">
        <v>240</v>
      </c>
      <c r="AU281" s="181" t="s">
        <v>86</v>
      </c>
      <c r="AV281" s="13" t="s">
        <v>86</v>
      </c>
      <c r="AW281" s="13" t="s">
        <v>31</v>
      </c>
      <c r="AX281" s="13" t="s">
        <v>32</v>
      </c>
      <c r="AY281" s="181" t="s">
        <v>232</v>
      </c>
    </row>
    <row r="282" spans="1:31" s="2" customFormat="1" ht="6.95" customHeight="1">
      <c r="A282" s="33"/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34"/>
      <c r="M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</row>
  </sheetData>
  <autoFilter ref="C138:K281"/>
  <mergeCells count="17">
    <mergeCell ref="E20:H20"/>
    <mergeCell ref="E29:H29"/>
    <mergeCell ref="E131:H131"/>
    <mergeCell ref="L2:V2"/>
    <mergeCell ref="D113:F113"/>
    <mergeCell ref="D114:F114"/>
    <mergeCell ref="D115:F115"/>
    <mergeCell ref="E127:H127"/>
    <mergeCell ref="E129:H129"/>
    <mergeCell ref="E85:H85"/>
    <mergeCell ref="E87:H87"/>
    <mergeCell ref="E89:H89"/>
    <mergeCell ref="D111:F111"/>
    <mergeCell ref="D112:F112"/>
    <mergeCell ref="E7:H7"/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7"/>
  <sheetViews>
    <sheetView showGridLines="0" workbookViewId="0" topLeftCell="A1">
      <selection activeCell="I129" sqref="I12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6" t="s">
        <v>5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8" t="s">
        <v>102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107</v>
      </c>
      <c r="L4" s="21"/>
      <c r="M4" s="100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83" t="str">
        <f>'Rekapitulace stavby'!K6</f>
        <v>BRNO, ZÁPADNÍ - VÝSTAVBA VODOVODU</v>
      </c>
      <c r="F7" s="284"/>
      <c r="G7" s="284"/>
      <c r="H7" s="284"/>
      <c r="L7" s="21"/>
    </row>
    <row r="8" spans="1:31" s="2" customFormat="1" ht="12" customHeight="1">
      <c r="A8" s="33"/>
      <c r="B8" s="34"/>
      <c r="C8" s="33"/>
      <c r="D8" s="28" t="s">
        <v>114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60" t="s">
        <v>1553</v>
      </c>
      <c r="F9" s="280"/>
      <c r="G9" s="280"/>
      <c r="H9" s="28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>
        <f>'Rekapitulace stavby'!AN8</f>
        <v>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25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85" t="str">
        <f>'Rekapitulace stavby'!E14</f>
        <v>Vyplň údaj</v>
      </c>
      <c r="F18" s="275"/>
      <c r="G18" s="275"/>
      <c r="H18" s="275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24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30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24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1"/>
      <c r="B27" s="102"/>
      <c r="C27" s="101"/>
      <c r="D27" s="101"/>
      <c r="E27" s="279" t="s">
        <v>1</v>
      </c>
      <c r="F27" s="279"/>
      <c r="G27" s="279"/>
      <c r="H27" s="279"/>
      <c r="I27" s="101"/>
      <c r="J27" s="101"/>
      <c r="K27" s="101"/>
      <c r="L27" s="103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6" t="s">
        <v>163</v>
      </c>
      <c r="E30" s="33"/>
      <c r="F30" s="33"/>
      <c r="G30" s="33"/>
      <c r="H30" s="33"/>
      <c r="I30" s="33"/>
      <c r="J30" s="105">
        <f>J96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106"/>
      <c r="E31" s="33"/>
      <c r="F31" s="33"/>
      <c r="G31" s="33"/>
      <c r="H31" s="33"/>
      <c r="I31" s="33"/>
      <c r="J31" s="105"/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7" t="s">
        <v>37</v>
      </c>
      <c r="E32" s="33"/>
      <c r="F32" s="33"/>
      <c r="G32" s="33"/>
      <c r="H32" s="33"/>
      <c r="I32" s="33"/>
      <c r="J32" s="72">
        <f>ROUND(J30+J31,0)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39</v>
      </c>
      <c r="G34" s="33"/>
      <c r="H34" s="33"/>
      <c r="I34" s="37" t="s">
        <v>38</v>
      </c>
      <c r="J34" s="37" t="s">
        <v>40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8" t="s">
        <v>41</v>
      </c>
      <c r="E35" s="28" t="s">
        <v>42</v>
      </c>
      <c r="F35" s="109">
        <f>ROUND((SUM(BE100:BE107)+SUM(BE127:BE186)),0)</f>
        <v>0</v>
      </c>
      <c r="G35" s="33"/>
      <c r="H35" s="33"/>
      <c r="I35" s="110">
        <v>0.21</v>
      </c>
      <c r="J35" s="109">
        <f>ROUND(((SUM(BE100:BE107)+SUM(BE127:BE186))*I35),0)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43</v>
      </c>
      <c r="F36" s="109">
        <f>ROUND((SUM(BF100:BF107)+SUM(BF127:BF186)),0)</f>
        <v>0</v>
      </c>
      <c r="G36" s="33"/>
      <c r="H36" s="33"/>
      <c r="I36" s="110">
        <v>0.1</v>
      </c>
      <c r="J36" s="109">
        <f>ROUND(((SUM(BF100:BF107)+SUM(BF127:BF186))*I36),0)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44</v>
      </c>
      <c r="F37" s="109">
        <f>ROUND((SUM(BG100:BG107)+SUM(BG127:BG186)),0)</f>
        <v>0</v>
      </c>
      <c r="G37" s="33"/>
      <c r="H37" s="33"/>
      <c r="I37" s="110">
        <v>0.21</v>
      </c>
      <c r="J37" s="109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45</v>
      </c>
      <c r="F38" s="109">
        <f>ROUND((SUM(BH100:BH107)+SUM(BH127:BH186)),0)</f>
        <v>0</v>
      </c>
      <c r="G38" s="33"/>
      <c r="H38" s="33"/>
      <c r="I38" s="110">
        <v>0.1</v>
      </c>
      <c r="J38" s="109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46</v>
      </c>
      <c r="F39" s="109">
        <f>ROUND((SUM(BI100:BI107)+SUM(BI127:BI186)),0)</f>
        <v>0</v>
      </c>
      <c r="G39" s="33"/>
      <c r="H39" s="33"/>
      <c r="I39" s="110">
        <v>0</v>
      </c>
      <c r="J39" s="109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1"/>
      <c r="D41" s="112" t="s">
        <v>47</v>
      </c>
      <c r="E41" s="61"/>
      <c r="F41" s="61"/>
      <c r="G41" s="113" t="s">
        <v>48</v>
      </c>
      <c r="H41" s="114" t="s">
        <v>49</v>
      </c>
      <c r="I41" s="61"/>
      <c r="J41" s="115">
        <f>SUM(J32:J39)</f>
        <v>0</v>
      </c>
      <c r="K41" s="116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36"/>
      <c r="J61" s="118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36"/>
      <c r="J76" s="118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198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3" t="str">
        <f>E7</f>
        <v>BRNO, ZÁPADNÍ - VÝSTAVBA VODOVODU</v>
      </c>
      <c r="F85" s="284"/>
      <c r="G85" s="284"/>
      <c r="H85" s="284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114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60" t="str">
        <f>E9</f>
        <v>90 - OSTATNÍ NÁKLADY</v>
      </c>
      <c r="F87" s="280"/>
      <c r="G87" s="280"/>
      <c r="H87" s="28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Brno</v>
      </c>
      <c r="G89" s="33"/>
      <c r="H89" s="33"/>
      <c r="I89" s="28" t="s">
        <v>22</v>
      </c>
      <c r="J89" s="56">
        <f>IF(J12="","",J12)</f>
        <v>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23</v>
      </c>
      <c r="D91" s="33"/>
      <c r="E91" s="33"/>
      <c r="F91" s="26" t="str">
        <f>E15</f>
        <v>Statutární město Brno</v>
      </c>
      <c r="G91" s="33"/>
      <c r="H91" s="33"/>
      <c r="I91" s="28" t="s">
        <v>29</v>
      </c>
      <c r="J91" s="31" t="str">
        <f>E21</f>
        <v>PROKAN smart s.r.o.  Brno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>Obrtel M.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9" t="s">
        <v>199</v>
      </c>
      <c r="D94" s="111"/>
      <c r="E94" s="111"/>
      <c r="F94" s="111"/>
      <c r="G94" s="111"/>
      <c r="H94" s="111"/>
      <c r="I94" s="111"/>
      <c r="J94" s="120" t="s">
        <v>200</v>
      </c>
      <c r="K94" s="111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1" t="s">
        <v>1631</v>
      </c>
      <c r="D96" s="33"/>
      <c r="E96" s="33"/>
      <c r="F96" s="33"/>
      <c r="G96" s="33"/>
      <c r="H96" s="33"/>
      <c r="I96" s="33"/>
      <c r="J96" s="72">
        <f>J127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201</v>
      </c>
    </row>
    <row r="97" spans="2:12" s="9" customFormat="1" ht="24.95" customHeight="1">
      <c r="B97" s="122"/>
      <c r="D97" s="123" t="s">
        <v>1554</v>
      </c>
      <c r="E97" s="124"/>
      <c r="F97" s="124"/>
      <c r="G97" s="124"/>
      <c r="H97" s="124"/>
      <c r="I97" s="124"/>
      <c r="J97" s="125">
        <f>J128</f>
        <v>0</v>
      </c>
      <c r="L97" s="122"/>
    </row>
    <row r="98" spans="1:31" s="2" customFormat="1" ht="21.75" customHeight="1">
      <c r="A98" s="33"/>
      <c r="B98" s="34"/>
      <c r="C98" s="33"/>
      <c r="D98" s="33"/>
      <c r="E98" s="33"/>
      <c r="F98" s="33"/>
      <c r="G98" s="33"/>
      <c r="H98" s="33"/>
      <c r="I98" s="33"/>
      <c r="J98" s="33"/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6.9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29.25" customHeight="1">
      <c r="A100" s="33"/>
      <c r="B100" s="34"/>
      <c r="C100" s="121"/>
      <c r="D100" s="33"/>
      <c r="E100" s="33"/>
      <c r="F100" s="33"/>
      <c r="G100" s="33"/>
      <c r="H100" s="33"/>
      <c r="I100" s="33"/>
      <c r="J100" s="130"/>
      <c r="K100" s="33"/>
      <c r="L100" s="43"/>
      <c r="N100" s="131" t="s">
        <v>41</v>
      </c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65" s="2" customFormat="1" ht="18" customHeight="1">
      <c r="A101" s="33"/>
      <c r="B101" s="132"/>
      <c r="C101" s="133"/>
      <c r="D101" s="281"/>
      <c r="E101" s="282"/>
      <c r="F101" s="282"/>
      <c r="G101" s="133"/>
      <c r="H101" s="133"/>
      <c r="I101" s="133"/>
      <c r="J101" s="135"/>
      <c r="K101" s="133"/>
      <c r="L101" s="136"/>
      <c r="M101" s="137"/>
      <c r="N101" s="138" t="s">
        <v>42</v>
      </c>
      <c r="O101" s="137"/>
      <c r="P101" s="137"/>
      <c r="Q101" s="137"/>
      <c r="R101" s="137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9" t="s">
        <v>215</v>
      </c>
      <c r="AZ101" s="137"/>
      <c r="BA101" s="137"/>
      <c r="BB101" s="137"/>
      <c r="BC101" s="137"/>
      <c r="BD101" s="137"/>
      <c r="BE101" s="140">
        <f aca="true" t="shared" si="0" ref="BE101:BE106">IF(N101="základní",J101,0)</f>
        <v>0</v>
      </c>
      <c r="BF101" s="140">
        <f aca="true" t="shared" si="1" ref="BF101:BF106">IF(N101="snížená",J101,0)</f>
        <v>0</v>
      </c>
      <c r="BG101" s="140">
        <f aca="true" t="shared" si="2" ref="BG101:BG106">IF(N101="zákl. přenesená",J101,0)</f>
        <v>0</v>
      </c>
      <c r="BH101" s="140">
        <f aca="true" t="shared" si="3" ref="BH101:BH106">IF(N101="sníž. přenesená",J101,0)</f>
        <v>0</v>
      </c>
      <c r="BI101" s="140">
        <f aca="true" t="shared" si="4" ref="BI101:BI106">IF(N101="nulová",J101,0)</f>
        <v>0</v>
      </c>
      <c r="BJ101" s="139" t="s">
        <v>32</v>
      </c>
      <c r="BK101" s="137"/>
      <c r="BL101" s="137"/>
      <c r="BM101" s="137"/>
    </row>
    <row r="102" spans="1:65" s="2" customFormat="1" ht="18" customHeight="1">
      <c r="A102" s="33"/>
      <c r="B102" s="132"/>
      <c r="C102" s="133"/>
      <c r="D102" s="281"/>
      <c r="E102" s="282"/>
      <c r="F102" s="282"/>
      <c r="G102" s="133"/>
      <c r="H102" s="133"/>
      <c r="I102" s="133"/>
      <c r="J102" s="135"/>
      <c r="K102" s="133"/>
      <c r="L102" s="136"/>
      <c r="M102" s="137"/>
      <c r="N102" s="138" t="s">
        <v>42</v>
      </c>
      <c r="O102" s="137"/>
      <c r="P102" s="137"/>
      <c r="Q102" s="137"/>
      <c r="R102" s="137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9" t="s">
        <v>215</v>
      </c>
      <c r="AZ102" s="137"/>
      <c r="BA102" s="137"/>
      <c r="BB102" s="137"/>
      <c r="BC102" s="137"/>
      <c r="BD102" s="137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32</v>
      </c>
      <c r="BK102" s="137"/>
      <c r="BL102" s="137"/>
      <c r="BM102" s="137"/>
    </row>
    <row r="103" spans="1:65" s="2" customFormat="1" ht="18" customHeight="1">
      <c r="A103" s="33"/>
      <c r="B103" s="132"/>
      <c r="C103" s="133"/>
      <c r="D103" s="281"/>
      <c r="E103" s="282"/>
      <c r="F103" s="282"/>
      <c r="G103" s="133"/>
      <c r="H103" s="133"/>
      <c r="I103" s="133"/>
      <c r="J103" s="135"/>
      <c r="K103" s="133"/>
      <c r="L103" s="136"/>
      <c r="M103" s="137"/>
      <c r="N103" s="138" t="s">
        <v>42</v>
      </c>
      <c r="O103" s="137"/>
      <c r="P103" s="137"/>
      <c r="Q103" s="137"/>
      <c r="R103" s="137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9" t="s">
        <v>215</v>
      </c>
      <c r="AZ103" s="137"/>
      <c r="BA103" s="137"/>
      <c r="BB103" s="137"/>
      <c r="BC103" s="137"/>
      <c r="BD103" s="137"/>
      <c r="BE103" s="140">
        <f t="shared" si="0"/>
        <v>0</v>
      </c>
      <c r="BF103" s="140">
        <f t="shared" si="1"/>
        <v>0</v>
      </c>
      <c r="BG103" s="140">
        <f t="shared" si="2"/>
        <v>0</v>
      </c>
      <c r="BH103" s="140">
        <f t="shared" si="3"/>
        <v>0</v>
      </c>
      <c r="BI103" s="140">
        <f t="shared" si="4"/>
        <v>0</v>
      </c>
      <c r="BJ103" s="139" t="s">
        <v>32</v>
      </c>
      <c r="BK103" s="137"/>
      <c r="BL103" s="137"/>
      <c r="BM103" s="137"/>
    </row>
    <row r="104" spans="1:65" s="2" customFormat="1" ht="18" customHeight="1">
      <c r="A104" s="33"/>
      <c r="B104" s="132"/>
      <c r="C104" s="133"/>
      <c r="D104" s="281"/>
      <c r="E104" s="282"/>
      <c r="F104" s="282"/>
      <c r="G104" s="133"/>
      <c r="H104" s="133"/>
      <c r="I104" s="133"/>
      <c r="J104" s="135"/>
      <c r="K104" s="133"/>
      <c r="L104" s="136"/>
      <c r="M104" s="137"/>
      <c r="N104" s="138" t="s">
        <v>42</v>
      </c>
      <c r="O104" s="137"/>
      <c r="P104" s="137"/>
      <c r="Q104" s="137"/>
      <c r="R104" s="137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9" t="s">
        <v>215</v>
      </c>
      <c r="AZ104" s="137"/>
      <c r="BA104" s="137"/>
      <c r="BB104" s="137"/>
      <c r="BC104" s="137"/>
      <c r="BD104" s="137"/>
      <c r="BE104" s="140">
        <f t="shared" si="0"/>
        <v>0</v>
      </c>
      <c r="BF104" s="140">
        <f t="shared" si="1"/>
        <v>0</v>
      </c>
      <c r="BG104" s="140">
        <f t="shared" si="2"/>
        <v>0</v>
      </c>
      <c r="BH104" s="140">
        <f t="shared" si="3"/>
        <v>0</v>
      </c>
      <c r="BI104" s="140">
        <f t="shared" si="4"/>
        <v>0</v>
      </c>
      <c r="BJ104" s="139" t="s">
        <v>32</v>
      </c>
      <c r="BK104" s="137"/>
      <c r="BL104" s="137"/>
      <c r="BM104" s="137"/>
    </row>
    <row r="105" spans="1:65" s="2" customFormat="1" ht="18" customHeight="1">
      <c r="A105" s="33"/>
      <c r="B105" s="132"/>
      <c r="C105" s="133"/>
      <c r="D105" s="281"/>
      <c r="E105" s="282"/>
      <c r="F105" s="282"/>
      <c r="G105" s="133"/>
      <c r="H105" s="133"/>
      <c r="I105" s="133"/>
      <c r="J105" s="135"/>
      <c r="K105" s="133"/>
      <c r="L105" s="136"/>
      <c r="M105" s="137"/>
      <c r="N105" s="138" t="s">
        <v>42</v>
      </c>
      <c r="O105" s="137"/>
      <c r="P105" s="137"/>
      <c r="Q105" s="137"/>
      <c r="R105" s="137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9" t="s">
        <v>215</v>
      </c>
      <c r="AZ105" s="137"/>
      <c r="BA105" s="137"/>
      <c r="BB105" s="137"/>
      <c r="BC105" s="137"/>
      <c r="BD105" s="137"/>
      <c r="BE105" s="140">
        <f t="shared" si="0"/>
        <v>0</v>
      </c>
      <c r="BF105" s="140">
        <f t="shared" si="1"/>
        <v>0</v>
      </c>
      <c r="BG105" s="140">
        <f t="shared" si="2"/>
        <v>0</v>
      </c>
      <c r="BH105" s="140">
        <f t="shared" si="3"/>
        <v>0</v>
      </c>
      <c r="BI105" s="140">
        <f t="shared" si="4"/>
        <v>0</v>
      </c>
      <c r="BJ105" s="139" t="s">
        <v>32</v>
      </c>
      <c r="BK105" s="137"/>
      <c r="BL105" s="137"/>
      <c r="BM105" s="137"/>
    </row>
    <row r="106" spans="1:65" s="2" customFormat="1" ht="18" customHeight="1">
      <c r="A106" s="33"/>
      <c r="B106" s="132"/>
      <c r="C106" s="133"/>
      <c r="D106" s="134"/>
      <c r="E106" s="133"/>
      <c r="F106" s="133"/>
      <c r="G106" s="133"/>
      <c r="H106" s="133"/>
      <c r="I106" s="133"/>
      <c r="J106" s="135"/>
      <c r="K106" s="133"/>
      <c r="L106" s="136"/>
      <c r="M106" s="137"/>
      <c r="N106" s="138" t="s">
        <v>42</v>
      </c>
      <c r="O106" s="137"/>
      <c r="P106" s="137"/>
      <c r="Q106" s="137"/>
      <c r="R106" s="137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9" t="s">
        <v>216</v>
      </c>
      <c r="AZ106" s="137"/>
      <c r="BA106" s="137"/>
      <c r="BB106" s="137"/>
      <c r="BC106" s="137"/>
      <c r="BD106" s="137"/>
      <c r="BE106" s="140">
        <f t="shared" si="0"/>
        <v>0</v>
      </c>
      <c r="BF106" s="140">
        <f t="shared" si="1"/>
        <v>0</v>
      </c>
      <c r="BG106" s="140">
        <f t="shared" si="2"/>
        <v>0</v>
      </c>
      <c r="BH106" s="140">
        <f t="shared" si="3"/>
        <v>0</v>
      </c>
      <c r="BI106" s="140">
        <f t="shared" si="4"/>
        <v>0</v>
      </c>
      <c r="BJ106" s="139" t="s">
        <v>32</v>
      </c>
      <c r="BK106" s="137"/>
      <c r="BL106" s="137"/>
      <c r="BM106" s="137"/>
    </row>
    <row r="107" spans="1:31" s="2" customFormat="1" ht="12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9.25" customHeight="1">
      <c r="A108" s="33"/>
      <c r="B108" s="34"/>
      <c r="C108" s="141" t="s">
        <v>1630</v>
      </c>
      <c r="D108" s="111"/>
      <c r="E108" s="111"/>
      <c r="F108" s="111"/>
      <c r="G108" s="111"/>
      <c r="H108" s="111"/>
      <c r="I108" s="111"/>
      <c r="J108" s="142">
        <f>ROUND(J96+J100,0)</f>
        <v>0</v>
      </c>
      <c r="K108" s="11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217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83" t="str">
        <f>E7</f>
        <v>BRNO, ZÁPADNÍ - VÝSTAVBA VODOVODU</v>
      </c>
      <c r="F117" s="284"/>
      <c r="G117" s="284"/>
      <c r="H117" s="284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114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60" t="str">
        <f>E9</f>
        <v>90 - OSTATNÍ NÁKLADY</v>
      </c>
      <c r="F119" s="280"/>
      <c r="G119" s="280"/>
      <c r="H119" s="280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20</v>
      </c>
      <c r="D121" s="33"/>
      <c r="E121" s="33"/>
      <c r="F121" s="26" t="str">
        <f>F12</f>
        <v>Brno</v>
      </c>
      <c r="G121" s="33"/>
      <c r="H121" s="33"/>
      <c r="I121" s="28" t="s">
        <v>22</v>
      </c>
      <c r="J121" s="56">
        <f>IF(J12="","",J12)</f>
        <v>0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5.7" customHeight="1">
      <c r="A123" s="33"/>
      <c r="B123" s="34"/>
      <c r="C123" s="28" t="s">
        <v>23</v>
      </c>
      <c r="D123" s="33"/>
      <c r="E123" s="33"/>
      <c r="F123" s="26" t="str">
        <f>E15</f>
        <v>Statutární město Brno</v>
      </c>
      <c r="G123" s="33"/>
      <c r="H123" s="33"/>
      <c r="I123" s="28" t="s">
        <v>29</v>
      </c>
      <c r="J123" s="31" t="str">
        <f>E21</f>
        <v>PROKAN smart s.r.o.  Brno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27</v>
      </c>
      <c r="D124" s="33"/>
      <c r="E124" s="33"/>
      <c r="F124" s="26" t="str">
        <f>IF(E18="","",E18)</f>
        <v>Vyplň údaj</v>
      </c>
      <c r="G124" s="33"/>
      <c r="H124" s="33"/>
      <c r="I124" s="28" t="s">
        <v>33</v>
      </c>
      <c r="J124" s="31" t="str">
        <f>E24</f>
        <v>Obrtel M.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43"/>
      <c r="B126" s="144"/>
      <c r="C126" s="145" t="s">
        <v>218</v>
      </c>
      <c r="D126" s="146" t="s">
        <v>62</v>
      </c>
      <c r="E126" s="146" t="s">
        <v>58</v>
      </c>
      <c r="F126" s="146" t="s">
        <v>59</v>
      </c>
      <c r="G126" s="146" t="s">
        <v>219</v>
      </c>
      <c r="H126" s="146" t="s">
        <v>220</v>
      </c>
      <c r="I126" s="146" t="s">
        <v>221</v>
      </c>
      <c r="J126" s="146" t="s">
        <v>200</v>
      </c>
      <c r="K126" s="147" t="s">
        <v>222</v>
      </c>
      <c r="L126" s="148"/>
      <c r="M126" s="63" t="s">
        <v>1</v>
      </c>
      <c r="N126" s="64" t="s">
        <v>41</v>
      </c>
      <c r="O126" s="64" t="s">
        <v>223</v>
      </c>
      <c r="P126" s="64" t="s">
        <v>224</v>
      </c>
      <c r="Q126" s="64" t="s">
        <v>225</v>
      </c>
      <c r="R126" s="64" t="s">
        <v>226</v>
      </c>
      <c r="S126" s="64" t="s">
        <v>227</v>
      </c>
      <c r="T126" s="65" t="s">
        <v>228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</row>
    <row r="127" spans="1:63" s="2" customFormat="1" ht="22.9" customHeight="1">
      <c r="A127" s="33"/>
      <c r="B127" s="34"/>
      <c r="C127" s="70" t="s">
        <v>229</v>
      </c>
      <c r="D127" s="33"/>
      <c r="E127" s="33"/>
      <c r="F127" s="33"/>
      <c r="G127" s="33"/>
      <c r="H127" s="33"/>
      <c r="I127" s="33"/>
      <c r="J127" s="149">
        <f>BK127</f>
        <v>0</v>
      </c>
      <c r="K127" s="33"/>
      <c r="L127" s="34"/>
      <c r="M127" s="66"/>
      <c r="N127" s="57"/>
      <c r="O127" s="67"/>
      <c r="P127" s="150">
        <f>P128</f>
        <v>0</v>
      </c>
      <c r="Q127" s="67"/>
      <c r="R127" s="150">
        <f>R128</f>
        <v>0</v>
      </c>
      <c r="S127" s="67"/>
      <c r="T127" s="151">
        <f>T128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76</v>
      </c>
      <c r="AU127" s="18" t="s">
        <v>201</v>
      </c>
      <c r="BK127" s="152">
        <f>BK128</f>
        <v>0</v>
      </c>
    </row>
    <row r="128" spans="2:63" s="12" customFormat="1" ht="25.9" customHeight="1">
      <c r="B128" s="153"/>
      <c r="D128" s="154" t="s">
        <v>76</v>
      </c>
      <c r="E128" s="155" t="s">
        <v>195</v>
      </c>
      <c r="F128" s="155" t="s">
        <v>1555</v>
      </c>
      <c r="I128" s="156"/>
      <c r="J128" s="157">
        <f>BK128</f>
        <v>0</v>
      </c>
      <c r="L128" s="153"/>
      <c r="M128" s="158"/>
      <c r="N128" s="159"/>
      <c r="O128" s="159"/>
      <c r="P128" s="160">
        <f>SUM(P129:P186)</f>
        <v>0</v>
      </c>
      <c r="Q128" s="159"/>
      <c r="R128" s="160">
        <f>SUM(R129:R186)</f>
        <v>0</v>
      </c>
      <c r="S128" s="159"/>
      <c r="T128" s="161">
        <f>SUM(T129:T186)</f>
        <v>0</v>
      </c>
      <c r="AR128" s="154" t="s">
        <v>32</v>
      </c>
      <c r="AT128" s="162" t="s">
        <v>76</v>
      </c>
      <c r="AU128" s="162" t="s">
        <v>77</v>
      </c>
      <c r="AY128" s="154" t="s">
        <v>232</v>
      </c>
      <c r="BK128" s="163">
        <f>SUM(BK129:BK186)</f>
        <v>0</v>
      </c>
    </row>
    <row r="129" spans="1:65" s="2" customFormat="1" ht="16.5" customHeight="1">
      <c r="A129" s="33"/>
      <c r="B129" s="132"/>
      <c r="C129" s="166" t="s">
        <v>32</v>
      </c>
      <c r="D129" s="166" t="s">
        <v>234</v>
      </c>
      <c r="E129" s="167" t="s">
        <v>1556</v>
      </c>
      <c r="F129" s="168" t="s">
        <v>1557</v>
      </c>
      <c r="G129" s="169" t="s">
        <v>1278</v>
      </c>
      <c r="H129" s="170">
        <v>1</v>
      </c>
      <c r="I129" s="171"/>
      <c r="J129" s="172">
        <f>ROUND(I129*H129,2)</f>
        <v>0</v>
      </c>
      <c r="K129" s="168" t="s">
        <v>265</v>
      </c>
      <c r="L129" s="34"/>
      <c r="M129" s="173" t="s">
        <v>1</v>
      </c>
      <c r="N129" s="174" t="s">
        <v>42</v>
      </c>
      <c r="O129" s="59"/>
      <c r="P129" s="175">
        <f>O129*H129</f>
        <v>0</v>
      </c>
      <c r="Q129" s="175">
        <v>0</v>
      </c>
      <c r="R129" s="175">
        <f>Q129*H129</f>
        <v>0</v>
      </c>
      <c r="S129" s="175">
        <v>0</v>
      </c>
      <c r="T129" s="176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7" t="s">
        <v>133</v>
      </c>
      <c r="AT129" s="177" t="s">
        <v>234</v>
      </c>
      <c r="AU129" s="177" t="s">
        <v>32</v>
      </c>
      <c r="AY129" s="18" t="s">
        <v>232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18" t="s">
        <v>32</v>
      </c>
      <c r="BK129" s="178">
        <f>ROUND(I129*H129,2)</f>
        <v>0</v>
      </c>
      <c r="BL129" s="18" t="s">
        <v>133</v>
      </c>
      <c r="BM129" s="177" t="s">
        <v>133</v>
      </c>
    </row>
    <row r="130" spans="2:51" s="13" customFormat="1" ht="12">
      <c r="B130" s="179"/>
      <c r="D130" s="180" t="s">
        <v>240</v>
      </c>
      <c r="E130" s="181" t="s">
        <v>1</v>
      </c>
      <c r="F130" s="182" t="s">
        <v>32</v>
      </c>
      <c r="H130" s="183">
        <v>1</v>
      </c>
      <c r="I130" s="184"/>
      <c r="L130" s="179"/>
      <c r="M130" s="185"/>
      <c r="N130" s="186"/>
      <c r="O130" s="186"/>
      <c r="P130" s="186"/>
      <c r="Q130" s="186"/>
      <c r="R130" s="186"/>
      <c r="S130" s="186"/>
      <c r="T130" s="187"/>
      <c r="AT130" s="181" t="s">
        <v>240</v>
      </c>
      <c r="AU130" s="181" t="s">
        <v>32</v>
      </c>
      <c r="AV130" s="13" t="s">
        <v>86</v>
      </c>
      <c r="AW130" s="13" t="s">
        <v>31</v>
      </c>
      <c r="AX130" s="13" t="s">
        <v>32</v>
      </c>
      <c r="AY130" s="181" t="s">
        <v>232</v>
      </c>
    </row>
    <row r="131" spans="1:65" s="2" customFormat="1" ht="16.5" customHeight="1">
      <c r="A131" s="33"/>
      <c r="B131" s="132"/>
      <c r="C131" s="166" t="s">
        <v>86</v>
      </c>
      <c r="D131" s="166" t="s">
        <v>234</v>
      </c>
      <c r="E131" s="167" t="s">
        <v>1558</v>
      </c>
      <c r="F131" s="168" t="s">
        <v>1559</v>
      </c>
      <c r="G131" s="169" t="s">
        <v>1278</v>
      </c>
      <c r="H131" s="170">
        <v>1</v>
      </c>
      <c r="I131" s="171"/>
      <c r="J131" s="172">
        <f>ROUND(I131*H131,2)</f>
        <v>0</v>
      </c>
      <c r="K131" s="168" t="s">
        <v>265</v>
      </c>
      <c r="L131" s="34"/>
      <c r="M131" s="173" t="s">
        <v>1</v>
      </c>
      <c r="N131" s="174" t="s">
        <v>42</v>
      </c>
      <c r="O131" s="59"/>
      <c r="P131" s="175">
        <f>O131*H131</f>
        <v>0</v>
      </c>
      <c r="Q131" s="175">
        <v>0</v>
      </c>
      <c r="R131" s="175">
        <f>Q131*H131</f>
        <v>0</v>
      </c>
      <c r="S131" s="175">
        <v>0</v>
      </c>
      <c r="T131" s="176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7" t="s">
        <v>133</v>
      </c>
      <c r="AT131" s="177" t="s">
        <v>234</v>
      </c>
      <c r="AU131" s="177" t="s">
        <v>32</v>
      </c>
      <c r="AY131" s="18" t="s">
        <v>232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18" t="s">
        <v>32</v>
      </c>
      <c r="BK131" s="178">
        <f>ROUND(I131*H131,2)</f>
        <v>0</v>
      </c>
      <c r="BL131" s="18" t="s">
        <v>133</v>
      </c>
      <c r="BM131" s="177" t="s">
        <v>1560</v>
      </c>
    </row>
    <row r="132" spans="2:51" s="13" customFormat="1" ht="12">
      <c r="B132" s="179"/>
      <c r="D132" s="180" t="s">
        <v>240</v>
      </c>
      <c r="E132" s="181" t="s">
        <v>1</v>
      </c>
      <c r="F132" s="182" t="s">
        <v>32</v>
      </c>
      <c r="H132" s="183">
        <v>1</v>
      </c>
      <c r="I132" s="184"/>
      <c r="L132" s="179"/>
      <c r="M132" s="185"/>
      <c r="N132" s="186"/>
      <c r="O132" s="186"/>
      <c r="P132" s="186"/>
      <c r="Q132" s="186"/>
      <c r="R132" s="186"/>
      <c r="S132" s="186"/>
      <c r="T132" s="187"/>
      <c r="AT132" s="181" t="s">
        <v>240</v>
      </c>
      <c r="AU132" s="181" t="s">
        <v>32</v>
      </c>
      <c r="AV132" s="13" t="s">
        <v>86</v>
      </c>
      <c r="AW132" s="13" t="s">
        <v>31</v>
      </c>
      <c r="AX132" s="13" t="s">
        <v>32</v>
      </c>
      <c r="AY132" s="181" t="s">
        <v>232</v>
      </c>
    </row>
    <row r="133" spans="1:65" s="2" customFormat="1" ht="16.5" customHeight="1">
      <c r="A133" s="33"/>
      <c r="B133" s="132"/>
      <c r="C133" s="166" t="s">
        <v>247</v>
      </c>
      <c r="D133" s="166" t="s">
        <v>234</v>
      </c>
      <c r="E133" s="167" t="s">
        <v>1561</v>
      </c>
      <c r="F133" s="168" t="s">
        <v>1562</v>
      </c>
      <c r="G133" s="169" t="s">
        <v>1278</v>
      </c>
      <c r="H133" s="170">
        <v>1</v>
      </c>
      <c r="I133" s="171"/>
      <c r="J133" s="172">
        <f>ROUND(I133*H133,2)</f>
        <v>0</v>
      </c>
      <c r="K133" s="168" t="s">
        <v>265</v>
      </c>
      <c r="L133" s="34"/>
      <c r="M133" s="173" t="s">
        <v>1</v>
      </c>
      <c r="N133" s="174" t="s">
        <v>42</v>
      </c>
      <c r="O133" s="59"/>
      <c r="P133" s="175">
        <f>O133*H133</f>
        <v>0</v>
      </c>
      <c r="Q133" s="175">
        <v>0</v>
      </c>
      <c r="R133" s="175">
        <f>Q133*H133</f>
        <v>0</v>
      </c>
      <c r="S133" s="175">
        <v>0</v>
      </c>
      <c r="T133" s="176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7" t="s">
        <v>133</v>
      </c>
      <c r="AT133" s="177" t="s">
        <v>234</v>
      </c>
      <c r="AU133" s="177" t="s">
        <v>32</v>
      </c>
      <c r="AY133" s="18" t="s">
        <v>232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18" t="s">
        <v>32</v>
      </c>
      <c r="BK133" s="178">
        <f>ROUND(I133*H133,2)</f>
        <v>0</v>
      </c>
      <c r="BL133" s="18" t="s">
        <v>133</v>
      </c>
      <c r="BM133" s="177" t="s">
        <v>1563</v>
      </c>
    </row>
    <row r="134" spans="2:51" s="13" customFormat="1" ht="12">
      <c r="B134" s="179"/>
      <c r="D134" s="180" t="s">
        <v>240</v>
      </c>
      <c r="E134" s="181" t="s">
        <v>1</v>
      </c>
      <c r="F134" s="182" t="s">
        <v>32</v>
      </c>
      <c r="H134" s="183">
        <v>1</v>
      </c>
      <c r="I134" s="184"/>
      <c r="L134" s="179"/>
      <c r="M134" s="185"/>
      <c r="N134" s="186"/>
      <c r="O134" s="186"/>
      <c r="P134" s="186"/>
      <c r="Q134" s="186"/>
      <c r="R134" s="186"/>
      <c r="S134" s="186"/>
      <c r="T134" s="187"/>
      <c r="AT134" s="181" t="s">
        <v>240</v>
      </c>
      <c r="AU134" s="181" t="s">
        <v>32</v>
      </c>
      <c r="AV134" s="13" t="s">
        <v>86</v>
      </c>
      <c r="AW134" s="13" t="s">
        <v>31</v>
      </c>
      <c r="AX134" s="13" t="s">
        <v>32</v>
      </c>
      <c r="AY134" s="181" t="s">
        <v>232</v>
      </c>
    </row>
    <row r="135" spans="1:65" s="2" customFormat="1" ht="16.5" customHeight="1">
      <c r="A135" s="33"/>
      <c r="B135" s="132"/>
      <c r="C135" s="166" t="s">
        <v>133</v>
      </c>
      <c r="D135" s="166" t="s">
        <v>234</v>
      </c>
      <c r="E135" s="167" t="s">
        <v>1564</v>
      </c>
      <c r="F135" s="168" t="s">
        <v>1565</v>
      </c>
      <c r="G135" s="169" t="s">
        <v>1278</v>
      </c>
      <c r="H135" s="170">
        <v>1</v>
      </c>
      <c r="I135" s="171"/>
      <c r="J135" s="172">
        <f>ROUND(I135*H135,2)</f>
        <v>0</v>
      </c>
      <c r="K135" s="168" t="s">
        <v>265</v>
      </c>
      <c r="L135" s="34"/>
      <c r="M135" s="173" t="s">
        <v>1</v>
      </c>
      <c r="N135" s="174" t="s">
        <v>42</v>
      </c>
      <c r="O135" s="59"/>
      <c r="P135" s="175">
        <f>O135*H135</f>
        <v>0</v>
      </c>
      <c r="Q135" s="175">
        <v>0</v>
      </c>
      <c r="R135" s="175">
        <f>Q135*H135</f>
        <v>0</v>
      </c>
      <c r="S135" s="175">
        <v>0</v>
      </c>
      <c r="T135" s="176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7" t="s">
        <v>133</v>
      </c>
      <c r="AT135" s="177" t="s">
        <v>234</v>
      </c>
      <c r="AU135" s="177" t="s">
        <v>32</v>
      </c>
      <c r="AY135" s="18" t="s">
        <v>232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18" t="s">
        <v>32</v>
      </c>
      <c r="BK135" s="178">
        <f>ROUND(I135*H135,2)</f>
        <v>0</v>
      </c>
      <c r="BL135" s="18" t="s">
        <v>133</v>
      </c>
      <c r="BM135" s="177" t="s">
        <v>400</v>
      </c>
    </row>
    <row r="136" spans="2:51" s="15" customFormat="1" ht="12">
      <c r="B136" s="196"/>
      <c r="D136" s="180" t="s">
        <v>240</v>
      </c>
      <c r="E136" s="197" t="s">
        <v>1</v>
      </c>
      <c r="F136" s="198" t="s">
        <v>1566</v>
      </c>
      <c r="H136" s="197" t="s">
        <v>1</v>
      </c>
      <c r="I136" s="199"/>
      <c r="L136" s="196"/>
      <c r="M136" s="200"/>
      <c r="N136" s="201"/>
      <c r="O136" s="201"/>
      <c r="P136" s="201"/>
      <c r="Q136" s="201"/>
      <c r="R136" s="201"/>
      <c r="S136" s="201"/>
      <c r="T136" s="202"/>
      <c r="AT136" s="197" t="s">
        <v>240</v>
      </c>
      <c r="AU136" s="197" t="s">
        <v>32</v>
      </c>
      <c r="AV136" s="15" t="s">
        <v>32</v>
      </c>
      <c r="AW136" s="15" t="s">
        <v>31</v>
      </c>
      <c r="AX136" s="15" t="s">
        <v>77</v>
      </c>
      <c r="AY136" s="197" t="s">
        <v>232</v>
      </c>
    </row>
    <row r="137" spans="2:51" s="15" customFormat="1" ht="12">
      <c r="B137" s="196"/>
      <c r="D137" s="180" t="s">
        <v>240</v>
      </c>
      <c r="E137" s="197" t="s">
        <v>1</v>
      </c>
      <c r="F137" s="198" t="s">
        <v>1567</v>
      </c>
      <c r="H137" s="197" t="s">
        <v>1</v>
      </c>
      <c r="I137" s="199"/>
      <c r="L137" s="196"/>
      <c r="M137" s="200"/>
      <c r="N137" s="201"/>
      <c r="O137" s="201"/>
      <c r="P137" s="201"/>
      <c r="Q137" s="201"/>
      <c r="R137" s="201"/>
      <c r="S137" s="201"/>
      <c r="T137" s="202"/>
      <c r="AT137" s="197" t="s">
        <v>240</v>
      </c>
      <c r="AU137" s="197" t="s">
        <v>32</v>
      </c>
      <c r="AV137" s="15" t="s">
        <v>32</v>
      </c>
      <c r="AW137" s="15" t="s">
        <v>31</v>
      </c>
      <c r="AX137" s="15" t="s">
        <v>77</v>
      </c>
      <c r="AY137" s="197" t="s">
        <v>232</v>
      </c>
    </row>
    <row r="138" spans="2:51" s="15" customFormat="1" ht="12">
      <c r="B138" s="196"/>
      <c r="D138" s="180" t="s">
        <v>240</v>
      </c>
      <c r="E138" s="197" t="s">
        <v>1</v>
      </c>
      <c r="F138" s="198" t="s">
        <v>1568</v>
      </c>
      <c r="H138" s="197" t="s">
        <v>1</v>
      </c>
      <c r="I138" s="199"/>
      <c r="L138" s="196"/>
      <c r="M138" s="200"/>
      <c r="N138" s="201"/>
      <c r="O138" s="201"/>
      <c r="P138" s="201"/>
      <c r="Q138" s="201"/>
      <c r="R138" s="201"/>
      <c r="S138" s="201"/>
      <c r="T138" s="202"/>
      <c r="AT138" s="197" t="s">
        <v>240</v>
      </c>
      <c r="AU138" s="197" t="s">
        <v>32</v>
      </c>
      <c r="AV138" s="15" t="s">
        <v>32</v>
      </c>
      <c r="AW138" s="15" t="s">
        <v>31</v>
      </c>
      <c r="AX138" s="15" t="s">
        <v>77</v>
      </c>
      <c r="AY138" s="197" t="s">
        <v>232</v>
      </c>
    </row>
    <row r="139" spans="2:51" s="15" customFormat="1" ht="12">
      <c r="B139" s="196"/>
      <c r="D139" s="180" t="s">
        <v>240</v>
      </c>
      <c r="E139" s="197" t="s">
        <v>1</v>
      </c>
      <c r="F139" s="198" t="s">
        <v>1569</v>
      </c>
      <c r="H139" s="197" t="s">
        <v>1</v>
      </c>
      <c r="I139" s="199"/>
      <c r="L139" s="196"/>
      <c r="M139" s="200"/>
      <c r="N139" s="201"/>
      <c r="O139" s="201"/>
      <c r="P139" s="201"/>
      <c r="Q139" s="201"/>
      <c r="R139" s="201"/>
      <c r="S139" s="201"/>
      <c r="T139" s="202"/>
      <c r="AT139" s="197" t="s">
        <v>240</v>
      </c>
      <c r="AU139" s="197" t="s">
        <v>32</v>
      </c>
      <c r="AV139" s="15" t="s">
        <v>32</v>
      </c>
      <c r="AW139" s="15" t="s">
        <v>31</v>
      </c>
      <c r="AX139" s="15" t="s">
        <v>77</v>
      </c>
      <c r="AY139" s="197" t="s">
        <v>232</v>
      </c>
    </row>
    <row r="140" spans="2:51" s="13" customFormat="1" ht="12">
      <c r="B140" s="179"/>
      <c r="D140" s="180" t="s">
        <v>240</v>
      </c>
      <c r="E140" s="181" t="s">
        <v>1</v>
      </c>
      <c r="F140" s="182" t="s">
        <v>32</v>
      </c>
      <c r="H140" s="183">
        <v>1</v>
      </c>
      <c r="I140" s="184"/>
      <c r="L140" s="179"/>
      <c r="M140" s="185"/>
      <c r="N140" s="186"/>
      <c r="O140" s="186"/>
      <c r="P140" s="186"/>
      <c r="Q140" s="186"/>
      <c r="R140" s="186"/>
      <c r="S140" s="186"/>
      <c r="T140" s="187"/>
      <c r="AT140" s="181" t="s">
        <v>240</v>
      </c>
      <c r="AU140" s="181" t="s">
        <v>32</v>
      </c>
      <c r="AV140" s="13" t="s">
        <v>86</v>
      </c>
      <c r="AW140" s="13" t="s">
        <v>31</v>
      </c>
      <c r="AX140" s="13" t="s">
        <v>32</v>
      </c>
      <c r="AY140" s="181" t="s">
        <v>232</v>
      </c>
    </row>
    <row r="141" spans="1:65" s="2" customFormat="1" ht="16.5" customHeight="1">
      <c r="A141" s="33"/>
      <c r="B141" s="132"/>
      <c r="C141" s="166" t="s">
        <v>262</v>
      </c>
      <c r="D141" s="166" t="s">
        <v>234</v>
      </c>
      <c r="E141" s="167" t="s">
        <v>1570</v>
      </c>
      <c r="F141" s="168" t="s">
        <v>1571</v>
      </c>
      <c r="G141" s="169" t="s">
        <v>1278</v>
      </c>
      <c r="H141" s="170">
        <v>1</v>
      </c>
      <c r="I141" s="171"/>
      <c r="J141" s="172">
        <f>ROUND(I141*H141,2)</f>
        <v>0</v>
      </c>
      <c r="K141" s="168" t="s">
        <v>265</v>
      </c>
      <c r="L141" s="34"/>
      <c r="M141" s="173" t="s">
        <v>1</v>
      </c>
      <c r="N141" s="174" t="s">
        <v>42</v>
      </c>
      <c r="O141" s="59"/>
      <c r="P141" s="175">
        <f>O141*H141</f>
        <v>0</v>
      </c>
      <c r="Q141" s="175">
        <v>0</v>
      </c>
      <c r="R141" s="175">
        <f>Q141*H141</f>
        <v>0</v>
      </c>
      <c r="S141" s="175">
        <v>0</v>
      </c>
      <c r="T141" s="176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7" t="s">
        <v>133</v>
      </c>
      <c r="AT141" s="177" t="s">
        <v>234</v>
      </c>
      <c r="AU141" s="177" t="s">
        <v>32</v>
      </c>
      <c r="AY141" s="18" t="s">
        <v>232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18" t="s">
        <v>32</v>
      </c>
      <c r="BK141" s="178">
        <f>ROUND(I141*H141,2)</f>
        <v>0</v>
      </c>
      <c r="BL141" s="18" t="s">
        <v>133</v>
      </c>
      <c r="BM141" s="177" t="s">
        <v>426</v>
      </c>
    </row>
    <row r="142" spans="2:51" s="13" customFormat="1" ht="12">
      <c r="B142" s="179"/>
      <c r="D142" s="180" t="s">
        <v>240</v>
      </c>
      <c r="E142" s="181" t="s">
        <v>1</v>
      </c>
      <c r="F142" s="182" t="s">
        <v>32</v>
      </c>
      <c r="H142" s="183">
        <v>1</v>
      </c>
      <c r="I142" s="184"/>
      <c r="L142" s="179"/>
      <c r="M142" s="185"/>
      <c r="N142" s="186"/>
      <c r="O142" s="186"/>
      <c r="P142" s="186"/>
      <c r="Q142" s="186"/>
      <c r="R142" s="186"/>
      <c r="S142" s="186"/>
      <c r="T142" s="187"/>
      <c r="AT142" s="181" t="s">
        <v>240</v>
      </c>
      <c r="AU142" s="181" t="s">
        <v>32</v>
      </c>
      <c r="AV142" s="13" t="s">
        <v>86</v>
      </c>
      <c r="AW142" s="13" t="s">
        <v>31</v>
      </c>
      <c r="AX142" s="13" t="s">
        <v>32</v>
      </c>
      <c r="AY142" s="181" t="s">
        <v>232</v>
      </c>
    </row>
    <row r="143" spans="1:65" s="2" customFormat="1" ht="16.5" customHeight="1">
      <c r="A143" s="33"/>
      <c r="B143" s="132"/>
      <c r="C143" s="166" t="s">
        <v>272</v>
      </c>
      <c r="D143" s="166" t="s">
        <v>234</v>
      </c>
      <c r="E143" s="167" t="s">
        <v>1572</v>
      </c>
      <c r="F143" s="168" t="s">
        <v>1573</v>
      </c>
      <c r="G143" s="169" t="s">
        <v>1278</v>
      </c>
      <c r="H143" s="170">
        <v>1</v>
      </c>
      <c r="I143" s="171"/>
      <c r="J143" s="172">
        <f>ROUND(I143*H143,2)</f>
        <v>0</v>
      </c>
      <c r="K143" s="168" t="s">
        <v>265</v>
      </c>
      <c r="L143" s="34"/>
      <c r="M143" s="173" t="s">
        <v>1</v>
      </c>
      <c r="N143" s="174" t="s">
        <v>42</v>
      </c>
      <c r="O143" s="59"/>
      <c r="P143" s="175">
        <f>O143*H143</f>
        <v>0</v>
      </c>
      <c r="Q143" s="175">
        <v>0</v>
      </c>
      <c r="R143" s="175">
        <f>Q143*H143</f>
        <v>0</v>
      </c>
      <c r="S143" s="175">
        <v>0</v>
      </c>
      <c r="T143" s="176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7" t="s">
        <v>133</v>
      </c>
      <c r="AT143" s="177" t="s">
        <v>234</v>
      </c>
      <c r="AU143" s="177" t="s">
        <v>32</v>
      </c>
      <c r="AY143" s="18" t="s">
        <v>232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8" t="s">
        <v>32</v>
      </c>
      <c r="BK143" s="178">
        <f>ROUND(I143*H143,2)</f>
        <v>0</v>
      </c>
      <c r="BL143" s="18" t="s">
        <v>133</v>
      </c>
      <c r="BM143" s="177" t="s">
        <v>482</v>
      </c>
    </row>
    <row r="144" spans="2:51" s="13" customFormat="1" ht="12">
      <c r="B144" s="179"/>
      <c r="D144" s="180" t="s">
        <v>240</v>
      </c>
      <c r="E144" s="181" t="s">
        <v>1</v>
      </c>
      <c r="F144" s="182" t="s">
        <v>32</v>
      </c>
      <c r="H144" s="183">
        <v>1</v>
      </c>
      <c r="I144" s="184"/>
      <c r="L144" s="179"/>
      <c r="M144" s="185"/>
      <c r="N144" s="186"/>
      <c r="O144" s="186"/>
      <c r="P144" s="186"/>
      <c r="Q144" s="186"/>
      <c r="R144" s="186"/>
      <c r="S144" s="186"/>
      <c r="T144" s="187"/>
      <c r="AT144" s="181" t="s">
        <v>240</v>
      </c>
      <c r="AU144" s="181" t="s">
        <v>32</v>
      </c>
      <c r="AV144" s="13" t="s">
        <v>86</v>
      </c>
      <c r="AW144" s="13" t="s">
        <v>31</v>
      </c>
      <c r="AX144" s="13" t="s">
        <v>32</v>
      </c>
      <c r="AY144" s="181" t="s">
        <v>232</v>
      </c>
    </row>
    <row r="145" spans="1:65" s="2" customFormat="1" ht="16.5" customHeight="1">
      <c r="A145" s="33"/>
      <c r="B145" s="132"/>
      <c r="C145" s="166" t="s">
        <v>282</v>
      </c>
      <c r="D145" s="166" t="s">
        <v>234</v>
      </c>
      <c r="E145" s="167" t="s">
        <v>1574</v>
      </c>
      <c r="F145" s="168" t="s">
        <v>1575</v>
      </c>
      <c r="G145" s="169" t="s">
        <v>1278</v>
      </c>
      <c r="H145" s="170">
        <v>1</v>
      </c>
      <c r="I145" s="171"/>
      <c r="J145" s="172">
        <f>ROUND(I145*H145,2)</f>
        <v>0</v>
      </c>
      <c r="K145" s="168" t="s">
        <v>265</v>
      </c>
      <c r="L145" s="34"/>
      <c r="M145" s="173" t="s">
        <v>1</v>
      </c>
      <c r="N145" s="174" t="s">
        <v>42</v>
      </c>
      <c r="O145" s="59"/>
      <c r="P145" s="175">
        <f>O145*H145</f>
        <v>0</v>
      </c>
      <c r="Q145" s="175">
        <v>0</v>
      </c>
      <c r="R145" s="175">
        <f>Q145*H145</f>
        <v>0</v>
      </c>
      <c r="S145" s="175">
        <v>0</v>
      </c>
      <c r="T145" s="176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7" t="s">
        <v>133</v>
      </c>
      <c r="AT145" s="177" t="s">
        <v>234</v>
      </c>
      <c r="AU145" s="177" t="s">
        <v>32</v>
      </c>
      <c r="AY145" s="18" t="s">
        <v>232</v>
      </c>
      <c r="BE145" s="178">
        <f>IF(N145="základní",J145,0)</f>
        <v>0</v>
      </c>
      <c r="BF145" s="178">
        <f>IF(N145="snížená",J145,0)</f>
        <v>0</v>
      </c>
      <c r="BG145" s="178">
        <f>IF(N145="zákl. přenesená",J145,0)</f>
        <v>0</v>
      </c>
      <c r="BH145" s="178">
        <f>IF(N145="sníž. přenesená",J145,0)</f>
        <v>0</v>
      </c>
      <c r="BI145" s="178">
        <f>IF(N145="nulová",J145,0)</f>
        <v>0</v>
      </c>
      <c r="BJ145" s="18" t="s">
        <v>32</v>
      </c>
      <c r="BK145" s="178">
        <f>ROUND(I145*H145,2)</f>
        <v>0</v>
      </c>
      <c r="BL145" s="18" t="s">
        <v>133</v>
      </c>
      <c r="BM145" s="177" t="s">
        <v>526</v>
      </c>
    </row>
    <row r="146" spans="2:51" s="13" customFormat="1" ht="12">
      <c r="B146" s="179"/>
      <c r="D146" s="180" t="s">
        <v>240</v>
      </c>
      <c r="E146" s="181" t="s">
        <v>1</v>
      </c>
      <c r="F146" s="182" t="s">
        <v>32</v>
      </c>
      <c r="H146" s="183">
        <v>1</v>
      </c>
      <c r="I146" s="184"/>
      <c r="L146" s="179"/>
      <c r="M146" s="185"/>
      <c r="N146" s="186"/>
      <c r="O146" s="186"/>
      <c r="P146" s="186"/>
      <c r="Q146" s="186"/>
      <c r="R146" s="186"/>
      <c r="S146" s="186"/>
      <c r="T146" s="187"/>
      <c r="AT146" s="181" t="s">
        <v>240</v>
      </c>
      <c r="AU146" s="181" t="s">
        <v>32</v>
      </c>
      <c r="AV146" s="13" t="s">
        <v>86</v>
      </c>
      <c r="AW146" s="13" t="s">
        <v>31</v>
      </c>
      <c r="AX146" s="13" t="s">
        <v>32</v>
      </c>
      <c r="AY146" s="181" t="s">
        <v>232</v>
      </c>
    </row>
    <row r="147" spans="1:65" s="2" customFormat="1" ht="16.5" customHeight="1">
      <c r="A147" s="33"/>
      <c r="B147" s="132"/>
      <c r="C147" s="166" t="s">
        <v>185</v>
      </c>
      <c r="D147" s="166" t="s">
        <v>234</v>
      </c>
      <c r="E147" s="167" t="s">
        <v>1576</v>
      </c>
      <c r="F147" s="168" t="s">
        <v>1577</v>
      </c>
      <c r="G147" s="169" t="s">
        <v>1278</v>
      </c>
      <c r="H147" s="170">
        <v>1</v>
      </c>
      <c r="I147" s="171"/>
      <c r="J147" s="172">
        <f>ROUND(I147*H147,2)</f>
        <v>0</v>
      </c>
      <c r="K147" s="168" t="s">
        <v>265</v>
      </c>
      <c r="L147" s="34"/>
      <c r="M147" s="173" t="s">
        <v>1</v>
      </c>
      <c r="N147" s="174" t="s">
        <v>42</v>
      </c>
      <c r="O147" s="59"/>
      <c r="P147" s="175">
        <f>O147*H147</f>
        <v>0</v>
      </c>
      <c r="Q147" s="175">
        <v>0</v>
      </c>
      <c r="R147" s="175">
        <f>Q147*H147</f>
        <v>0</v>
      </c>
      <c r="S147" s="175">
        <v>0</v>
      </c>
      <c r="T147" s="176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7" t="s">
        <v>133</v>
      </c>
      <c r="AT147" s="177" t="s">
        <v>234</v>
      </c>
      <c r="AU147" s="177" t="s">
        <v>32</v>
      </c>
      <c r="AY147" s="18" t="s">
        <v>232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18" t="s">
        <v>32</v>
      </c>
      <c r="BK147" s="178">
        <f>ROUND(I147*H147,2)</f>
        <v>0</v>
      </c>
      <c r="BL147" s="18" t="s">
        <v>133</v>
      </c>
      <c r="BM147" s="177" t="s">
        <v>549</v>
      </c>
    </row>
    <row r="148" spans="2:51" s="13" customFormat="1" ht="12">
      <c r="B148" s="179"/>
      <c r="D148" s="180" t="s">
        <v>240</v>
      </c>
      <c r="E148" s="181" t="s">
        <v>1</v>
      </c>
      <c r="F148" s="182" t="s">
        <v>32</v>
      </c>
      <c r="H148" s="183">
        <v>1</v>
      </c>
      <c r="I148" s="184"/>
      <c r="L148" s="179"/>
      <c r="M148" s="185"/>
      <c r="N148" s="186"/>
      <c r="O148" s="186"/>
      <c r="P148" s="186"/>
      <c r="Q148" s="186"/>
      <c r="R148" s="186"/>
      <c r="S148" s="186"/>
      <c r="T148" s="187"/>
      <c r="AT148" s="181" t="s">
        <v>240</v>
      </c>
      <c r="AU148" s="181" t="s">
        <v>32</v>
      </c>
      <c r="AV148" s="13" t="s">
        <v>86</v>
      </c>
      <c r="AW148" s="13" t="s">
        <v>31</v>
      </c>
      <c r="AX148" s="13" t="s">
        <v>32</v>
      </c>
      <c r="AY148" s="181" t="s">
        <v>232</v>
      </c>
    </row>
    <row r="149" spans="1:65" s="2" customFormat="1" ht="16.5" customHeight="1">
      <c r="A149" s="33"/>
      <c r="B149" s="132"/>
      <c r="C149" s="166" t="s">
        <v>195</v>
      </c>
      <c r="D149" s="166" t="s">
        <v>234</v>
      </c>
      <c r="E149" s="167" t="s">
        <v>1578</v>
      </c>
      <c r="F149" s="168" t="s">
        <v>1579</v>
      </c>
      <c r="G149" s="169" t="s">
        <v>1278</v>
      </c>
      <c r="H149" s="170">
        <v>1</v>
      </c>
      <c r="I149" s="171"/>
      <c r="J149" s="172">
        <f>ROUND(I149*H149,2)</f>
        <v>0</v>
      </c>
      <c r="K149" s="168" t="s">
        <v>265</v>
      </c>
      <c r="L149" s="34"/>
      <c r="M149" s="173" t="s">
        <v>1</v>
      </c>
      <c r="N149" s="174" t="s">
        <v>42</v>
      </c>
      <c r="O149" s="59"/>
      <c r="P149" s="175">
        <f>O149*H149</f>
        <v>0</v>
      </c>
      <c r="Q149" s="175">
        <v>0</v>
      </c>
      <c r="R149" s="175">
        <f>Q149*H149</f>
        <v>0</v>
      </c>
      <c r="S149" s="175">
        <v>0</v>
      </c>
      <c r="T149" s="176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7" t="s">
        <v>133</v>
      </c>
      <c r="AT149" s="177" t="s">
        <v>234</v>
      </c>
      <c r="AU149" s="177" t="s">
        <v>32</v>
      </c>
      <c r="AY149" s="18" t="s">
        <v>232</v>
      </c>
      <c r="BE149" s="178">
        <f>IF(N149="základní",J149,0)</f>
        <v>0</v>
      </c>
      <c r="BF149" s="178">
        <f>IF(N149="snížená",J149,0)</f>
        <v>0</v>
      </c>
      <c r="BG149" s="178">
        <f>IF(N149="zákl. přenesená",J149,0)</f>
        <v>0</v>
      </c>
      <c r="BH149" s="178">
        <f>IF(N149="sníž. přenesená",J149,0)</f>
        <v>0</v>
      </c>
      <c r="BI149" s="178">
        <f>IF(N149="nulová",J149,0)</f>
        <v>0</v>
      </c>
      <c r="BJ149" s="18" t="s">
        <v>32</v>
      </c>
      <c r="BK149" s="178">
        <f>ROUND(I149*H149,2)</f>
        <v>0</v>
      </c>
      <c r="BL149" s="18" t="s">
        <v>133</v>
      </c>
      <c r="BM149" s="177" t="s">
        <v>575</v>
      </c>
    </row>
    <row r="150" spans="2:51" s="13" customFormat="1" ht="12">
      <c r="B150" s="179"/>
      <c r="D150" s="180" t="s">
        <v>240</v>
      </c>
      <c r="E150" s="181" t="s">
        <v>1</v>
      </c>
      <c r="F150" s="182" t="s">
        <v>32</v>
      </c>
      <c r="H150" s="183">
        <v>1</v>
      </c>
      <c r="I150" s="184"/>
      <c r="L150" s="179"/>
      <c r="M150" s="185"/>
      <c r="N150" s="186"/>
      <c r="O150" s="186"/>
      <c r="P150" s="186"/>
      <c r="Q150" s="186"/>
      <c r="R150" s="186"/>
      <c r="S150" s="186"/>
      <c r="T150" s="187"/>
      <c r="AT150" s="181" t="s">
        <v>240</v>
      </c>
      <c r="AU150" s="181" t="s">
        <v>32</v>
      </c>
      <c r="AV150" s="13" t="s">
        <v>86</v>
      </c>
      <c r="AW150" s="13" t="s">
        <v>31</v>
      </c>
      <c r="AX150" s="13" t="s">
        <v>32</v>
      </c>
      <c r="AY150" s="181" t="s">
        <v>232</v>
      </c>
    </row>
    <row r="151" spans="1:65" s="2" customFormat="1" ht="16.5" customHeight="1">
      <c r="A151" s="33"/>
      <c r="B151" s="132"/>
      <c r="C151" s="166" t="s">
        <v>8</v>
      </c>
      <c r="D151" s="166" t="s">
        <v>234</v>
      </c>
      <c r="E151" s="167" t="s">
        <v>1580</v>
      </c>
      <c r="F151" s="168" t="s">
        <v>1581</v>
      </c>
      <c r="G151" s="169" t="s">
        <v>1278</v>
      </c>
      <c r="H151" s="170">
        <v>1</v>
      </c>
      <c r="I151" s="171"/>
      <c r="J151" s="172">
        <f>ROUND(I151*H151,2)</f>
        <v>0</v>
      </c>
      <c r="K151" s="168" t="s">
        <v>265</v>
      </c>
      <c r="L151" s="34"/>
      <c r="M151" s="173" t="s">
        <v>1</v>
      </c>
      <c r="N151" s="174" t="s">
        <v>42</v>
      </c>
      <c r="O151" s="59"/>
      <c r="P151" s="175">
        <f>O151*H151</f>
        <v>0</v>
      </c>
      <c r="Q151" s="175">
        <v>0</v>
      </c>
      <c r="R151" s="175">
        <f>Q151*H151</f>
        <v>0</v>
      </c>
      <c r="S151" s="175">
        <v>0</v>
      </c>
      <c r="T151" s="176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7" t="s">
        <v>133</v>
      </c>
      <c r="AT151" s="177" t="s">
        <v>234</v>
      </c>
      <c r="AU151" s="177" t="s">
        <v>32</v>
      </c>
      <c r="AY151" s="18" t="s">
        <v>232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8" t="s">
        <v>32</v>
      </c>
      <c r="BK151" s="178">
        <f>ROUND(I151*H151,2)</f>
        <v>0</v>
      </c>
      <c r="BL151" s="18" t="s">
        <v>133</v>
      </c>
      <c r="BM151" s="177" t="s">
        <v>610</v>
      </c>
    </row>
    <row r="152" spans="2:51" s="13" customFormat="1" ht="12">
      <c r="B152" s="179"/>
      <c r="D152" s="180" t="s">
        <v>240</v>
      </c>
      <c r="E152" s="181" t="s">
        <v>1</v>
      </c>
      <c r="F152" s="182" t="s">
        <v>32</v>
      </c>
      <c r="H152" s="183">
        <v>1</v>
      </c>
      <c r="I152" s="184"/>
      <c r="L152" s="179"/>
      <c r="M152" s="185"/>
      <c r="N152" s="186"/>
      <c r="O152" s="186"/>
      <c r="P152" s="186"/>
      <c r="Q152" s="186"/>
      <c r="R152" s="186"/>
      <c r="S152" s="186"/>
      <c r="T152" s="187"/>
      <c r="AT152" s="181" t="s">
        <v>240</v>
      </c>
      <c r="AU152" s="181" t="s">
        <v>32</v>
      </c>
      <c r="AV152" s="13" t="s">
        <v>86</v>
      </c>
      <c r="AW152" s="13" t="s">
        <v>31</v>
      </c>
      <c r="AX152" s="13" t="s">
        <v>32</v>
      </c>
      <c r="AY152" s="181" t="s">
        <v>232</v>
      </c>
    </row>
    <row r="153" spans="1:65" s="2" customFormat="1" ht="16.5" customHeight="1">
      <c r="A153" s="33"/>
      <c r="B153" s="132"/>
      <c r="C153" s="166" t="s">
        <v>314</v>
      </c>
      <c r="D153" s="166" t="s">
        <v>234</v>
      </c>
      <c r="E153" s="167" t="s">
        <v>1582</v>
      </c>
      <c r="F153" s="168" t="s">
        <v>1583</v>
      </c>
      <c r="G153" s="169" t="s">
        <v>1278</v>
      </c>
      <c r="H153" s="170">
        <v>1</v>
      </c>
      <c r="I153" s="171"/>
      <c r="J153" s="172">
        <f>ROUND(I153*H153,2)</f>
        <v>0</v>
      </c>
      <c r="K153" s="168" t="s">
        <v>265</v>
      </c>
      <c r="L153" s="34"/>
      <c r="M153" s="173" t="s">
        <v>1</v>
      </c>
      <c r="N153" s="174" t="s">
        <v>42</v>
      </c>
      <c r="O153" s="59"/>
      <c r="P153" s="175">
        <f>O153*H153</f>
        <v>0</v>
      </c>
      <c r="Q153" s="175">
        <v>0</v>
      </c>
      <c r="R153" s="175">
        <f>Q153*H153</f>
        <v>0</v>
      </c>
      <c r="S153" s="175">
        <v>0</v>
      </c>
      <c r="T153" s="176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7" t="s">
        <v>133</v>
      </c>
      <c r="AT153" s="177" t="s">
        <v>234</v>
      </c>
      <c r="AU153" s="177" t="s">
        <v>32</v>
      </c>
      <c r="AY153" s="18" t="s">
        <v>232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18" t="s">
        <v>32</v>
      </c>
      <c r="BK153" s="178">
        <f>ROUND(I153*H153,2)</f>
        <v>0</v>
      </c>
      <c r="BL153" s="18" t="s">
        <v>133</v>
      </c>
      <c r="BM153" s="177" t="s">
        <v>1584</v>
      </c>
    </row>
    <row r="154" spans="2:51" s="15" customFormat="1" ht="12">
      <c r="B154" s="196"/>
      <c r="D154" s="180" t="s">
        <v>240</v>
      </c>
      <c r="E154" s="197" t="s">
        <v>1</v>
      </c>
      <c r="F154" s="198" t="s">
        <v>1585</v>
      </c>
      <c r="H154" s="197" t="s">
        <v>1</v>
      </c>
      <c r="I154" s="199"/>
      <c r="L154" s="196"/>
      <c r="M154" s="200"/>
      <c r="N154" s="201"/>
      <c r="O154" s="201"/>
      <c r="P154" s="201"/>
      <c r="Q154" s="201"/>
      <c r="R154" s="201"/>
      <c r="S154" s="201"/>
      <c r="T154" s="202"/>
      <c r="AT154" s="197" t="s">
        <v>240</v>
      </c>
      <c r="AU154" s="197" t="s">
        <v>32</v>
      </c>
      <c r="AV154" s="15" t="s">
        <v>32</v>
      </c>
      <c r="AW154" s="15" t="s">
        <v>31</v>
      </c>
      <c r="AX154" s="15" t="s">
        <v>77</v>
      </c>
      <c r="AY154" s="197" t="s">
        <v>232</v>
      </c>
    </row>
    <row r="155" spans="2:51" s="15" customFormat="1" ht="12">
      <c r="B155" s="196"/>
      <c r="D155" s="180" t="s">
        <v>240</v>
      </c>
      <c r="E155" s="197" t="s">
        <v>1</v>
      </c>
      <c r="F155" s="198" t="s">
        <v>1586</v>
      </c>
      <c r="H155" s="197" t="s">
        <v>1</v>
      </c>
      <c r="I155" s="199"/>
      <c r="L155" s="196"/>
      <c r="M155" s="200"/>
      <c r="N155" s="201"/>
      <c r="O155" s="201"/>
      <c r="P155" s="201"/>
      <c r="Q155" s="201"/>
      <c r="R155" s="201"/>
      <c r="S155" s="201"/>
      <c r="T155" s="202"/>
      <c r="AT155" s="197" t="s">
        <v>240</v>
      </c>
      <c r="AU155" s="197" t="s">
        <v>32</v>
      </c>
      <c r="AV155" s="15" t="s">
        <v>32</v>
      </c>
      <c r="AW155" s="15" t="s">
        <v>31</v>
      </c>
      <c r="AX155" s="15" t="s">
        <v>77</v>
      </c>
      <c r="AY155" s="197" t="s">
        <v>232</v>
      </c>
    </row>
    <row r="156" spans="2:51" s="15" customFormat="1" ht="12">
      <c r="B156" s="196"/>
      <c r="D156" s="180" t="s">
        <v>240</v>
      </c>
      <c r="E156" s="197" t="s">
        <v>1</v>
      </c>
      <c r="F156" s="198" t="s">
        <v>1587</v>
      </c>
      <c r="H156" s="197" t="s">
        <v>1</v>
      </c>
      <c r="I156" s="199"/>
      <c r="L156" s="196"/>
      <c r="M156" s="200"/>
      <c r="N156" s="201"/>
      <c r="O156" s="201"/>
      <c r="P156" s="201"/>
      <c r="Q156" s="201"/>
      <c r="R156" s="201"/>
      <c r="S156" s="201"/>
      <c r="T156" s="202"/>
      <c r="AT156" s="197" t="s">
        <v>240</v>
      </c>
      <c r="AU156" s="197" t="s">
        <v>32</v>
      </c>
      <c r="AV156" s="15" t="s">
        <v>32</v>
      </c>
      <c r="AW156" s="15" t="s">
        <v>31</v>
      </c>
      <c r="AX156" s="15" t="s">
        <v>77</v>
      </c>
      <c r="AY156" s="197" t="s">
        <v>232</v>
      </c>
    </row>
    <row r="157" spans="2:51" s="15" customFormat="1" ht="12">
      <c r="B157" s="196"/>
      <c r="D157" s="180" t="s">
        <v>240</v>
      </c>
      <c r="E157" s="197" t="s">
        <v>1</v>
      </c>
      <c r="F157" s="198" t="s">
        <v>1588</v>
      </c>
      <c r="H157" s="197" t="s">
        <v>1</v>
      </c>
      <c r="I157" s="199"/>
      <c r="L157" s="196"/>
      <c r="M157" s="200"/>
      <c r="N157" s="201"/>
      <c r="O157" s="201"/>
      <c r="P157" s="201"/>
      <c r="Q157" s="201"/>
      <c r="R157" s="201"/>
      <c r="S157" s="201"/>
      <c r="T157" s="202"/>
      <c r="AT157" s="197" t="s">
        <v>240</v>
      </c>
      <c r="AU157" s="197" t="s">
        <v>32</v>
      </c>
      <c r="AV157" s="15" t="s">
        <v>32</v>
      </c>
      <c r="AW157" s="15" t="s">
        <v>31</v>
      </c>
      <c r="AX157" s="15" t="s">
        <v>77</v>
      </c>
      <c r="AY157" s="197" t="s">
        <v>232</v>
      </c>
    </row>
    <row r="158" spans="2:51" s="15" customFormat="1" ht="12">
      <c r="B158" s="196"/>
      <c r="D158" s="180" t="s">
        <v>240</v>
      </c>
      <c r="E158" s="197" t="s">
        <v>1</v>
      </c>
      <c r="F158" s="198" t="s">
        <v>1589</v>
      </c>
      <c r="H158" s="197" t="s">
        <v>1</v>
      </c>
      <c r="I158" s="199"/>
      <c r="L158" s="196"/>
      <c r="M158" s="200"/>
      <c r="N158" s="201"/>
      <c r="O158" s="201"/>
      <c r="P158" s="201"/>
      <c r="Q158" s="201"/>
      <c r="R158" s="201"/>
      <c r="S158" s="201"/>
      <c r="T158" s="202"/>
      <c r="AT158" s="197" t="s">
        <v>240</v>
      </c>
      <c r="AU158" s="197" t="s">
        <v>32</v>
      </c>
      <c r="AV158" s="15" t="s">
        <v>32</v>
      </c>
      <c r="AW158" s="15" t="s">
        <v>31</v>
      </c>
      <c r="AX158" s="15" t="s">
        <v>77</v>
      </c>
      <c r="AY158" s="197" t="s">
        <v>232</v>
      </c>
    </row>
    <row r="159" spans="2:51" s="15" customFormat="1" ht="12">
      <c r="B159" s="196"/>
      <c r="D159" s="180" t="s">
        <v>240</v>
      </c>
      <c r="E159" s="197" t="s">
        <v>1</v>
      </c>
      <c r="F159" s="198" t="s">
        <v>1590</v>
      </c>
      <c r="H159" s="197" t="s">
        <v>1</v>
      </c>
      <c r="I159" s="199"/>
      <c r="L159" s="196"/>
      <c r="M159" s="200"/>
      <c r="N159" s="201"/>
      <c r="O159" s="201"/>
      <c r="P159" s="201"/>
      <c r="Q159" s="201"/>
      <c r="R159" s="201"/>
      <c r="S159" s="201"/>
      <c r="T159" s="202"/>
      <c r="AT159" s="197" t="s">
        <v>240</v>
      </c>
      <c r="AU159" s="197" t="s">
        <v>32</v>
      </c>
      <c r="AV159" s="15" t="s">
        <v>32</v>
      </c>
      <c r="AW159" s="15" t="s">
        <v>31</v>
      </c>
      <c r="AX159" s="15" t="s">
        <v>77</v>
      </c>
      <c r="AY159" s="197" t="s">
        <v>232</v>
      </c>
    </row>
    <row r="160" spans="2:51" s="15" customFormat="1" ht="12">
      <c r="B160" s="196"/>
      <c r="D160" s="180" t="s">
        <v>240</v>
      </c>
      <c r="E160" s="197" t="s">
        <v>1</v>
      </c>
      <c r="F160" s="198" t="s">
        <v>1591</v>
      </c>
      <c r="H160" s="197" t="s">
        <v>1</v>
      </c>
      <c r="I160" s="199"/>
      <c r="L160" s="196"/>
      <c r="M160" s="200"/>
      <c r="N160" s="201"/>
      <c r="O160" s="201"/>
      <c r="P160" s="201"/>
      <c r="Q160" s="201"/>
      <c r="R160" s="201"/>
      <c r="S160" s="201"/>
      <c r="T160" s="202"/>
      <c r="AT160" s="197" t="s">
        <v>240</v>
      </c>
      <c r="AU160" s="197" t="s">
        <v>32</v>
      </c>
      <c r="AV160" s="15" t="s">
        <v>32</v>
      </c>
      <c r="AW160" s="15" t="s">
        <v>31</v>
      </c>
      <c r="AX160" s="15" t="s">
        <v>77</v>
      </c>
      <c r="AY160" s="197" t="s">
        <v>232</v>
      </c>
    </row>
    <row r="161" spans="2:51" s="13" customFormat="1" ht="12">
      <c r="B161" s="179"/>
      <c r="D161" s="180" t="s">
        <v>240</v>
      </c>
      <c r="E161" s="181" t="s">
        <v>1</v>
      </c>
      <c r="F161" s="182" t="s">
        <v>32</v>
      </c>
      <c r="H161" s="183">
        <v>1</v>
      </c>
      <c r="I161" s="184"/>
      <c r="L161" s="179"/>
      <c r="M161" s="185"/>
      <c r="N161" s="186"/>
      <c r="O161" s="186"/>
      <c r="P161" s="186"/>
      <c r="Q161" s="186"/>
      <c r="R161" s="186"/>
      <c r="S161" s="186"/>
      <c r="T161" s="187"/>
      <c r="AT161" s="181" t="s">
        <v>240</v>
      </c>
      <c r="AU161" s="181" t="s">
        <v>32</v>
      </c>
      <c r="AV161" s="13" t="s">
        <v>86</v>
      </c>
      <c r="AW161" s="13" t="s">
        <v>31</v>
      </c>
      <c r="AX161" s="13" t="s">
        <v>32</v>
      </c>
      <c r="AY161" s="181" t="s">
        <v>232</v>
      </c>
    </row>
    <row r="162" spans="1:65" s="2" customFormat="1" ht="16.5" customHeight="1">
      <c r="A162" s="33"/>
      <c r="B162" s="132"/>
      <c r="C162" s="166" t="s">
        <v>320</v>
      </c>
      <c r="D162" s="166" t="s">
        <v>234</v>
      </c>
      <c r="E162" s="167" t="s">
        <v>1592</v>
      </c>
      <c r="F162" s="168" t="s">
        <v>1593</v>
      </c>
      <c r="G162" s="169" t="s">
        <v>1278</v>
      </c>
      <c r="H162" s="170">
        <v>1</v>
      </c>
      <c r="I162" s="171"/>
      <c r="J162" s="172">
        <f>ROUND(I162*H162,2)</f>
        <v>0</v>
      </c>
      <c r="K162" s="168" t="s">
        <v>265</v>
      </c>
      <c r="L162" s="34"/>
      <c r="M162" s="173" t="s">
        <v>1</v>
      </c>
      <c r="N162" s="174" t="s">
        <v>42</v>
      </c>
      <c r="O162" s="59"/>
      <c r="P162" s="175">
        <f>O162*H162</f>
        <v>0</v>
      </c>
      <c r="Q162" s="175">
        <v>0</v>
      </c>
      <c r="R162" s="175">
        <f>Q162*H162</f>
        <v>0</v>
      </c>
      <c r="S162" s="175">
        <v>0</v>
      </c>
      <c r="T162" s="176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7" t="s">
        <v>133</v>
      </c>
      <c r="AT162" s="177" t="s">
        <v>234</v>
      </c>
      <c r="AU162" s="177" t="s">
        <v>32</v>
      </c>
      <c r="AY162" s="18" t="s">
        <v>232</v>
      </c>
      <c r="BE162" s="178">
        <f>IF(N162="základní",J162,0)</f>
        <v>0</v>
      </c>
      <c r="BF162" s="178">
        <f>IF(N162="snížená",J162,0)</f>
        <v>0</v>
      </c>
      <c r="BG162" s="178">
        <f>IF(N162="zákl. přenesená",J162,0)</f>
        <v>0</v>
      </c>
      <c r="BH162" s="178">
        <f>IF(N162="sníž. přenesená",J162,0)</f>
        <v>0</v>
      </c>
      <c r="BI162" s="178">
        <f>IF(N162="nulová",J162,0)</f>
        <v>0</v>
      </c>
      <c r="BJ162" s="18" t="s">
        <v>32</v>
      </c>
      <c r="BK162" s="178">
        <f>ROUND(I162*H162,2)</f>
        <v>0</v>
      </c>
      <c r="BL162" s="18" t="s">
        <v>133</v>
      </c>
      <c r="BM162" s="177" t="s">
        <v>1594</v>
      </c>
    </row>
    <row r="163" spans="2:51" s="13" customFormat="1" ht="12">
      <c r="B163" s="179"/>
      <c r="D163" s="180" t="s">
        <v>240</v>
      </c>
      <c r="E163" s="181" t="s">
        <v>1</v>
      </c>
      <c r="F163" s="182" t="s">
        <v>32</v>
      </c>
      <c r="H163" s="183">
        <v>1</v>
      </c>
      <c r="I163" s="184"/>
      <c r="L163" s="179"/>
      <c r="M163" s="185"/>
      <c r="N163" s="186"/>
      <c r="O163" s="186"/>
      <c r="P163" s="186"/>
      <c r="Q163" s="186"/>
      <c r="R163" s="186"/>
      <c r="S163" s="186"/>
      <c r="T163" s="187"/>
      <c r="AT163" s="181" t="s">
        <v>240</v>
      </c>
      <c r="AU163" s="181" t="s">
        <v>32</v>
      </c>
      <c r="AV163" s="13" t="s">
        <v>86</v>
      </c>
      <c r="AW163" s="13" t="s">
        <v>31</v>
      </c>
      <c r="AX163" s="13" t="s">
        <v>32</v>
      </c>
      <c r="AY163" s="181" t="s">
        <v>232</v>
      </c>
    </row>
    <row r="164" spans="1:65" s="2" customFormat="1" ht="16.5" customHeight="1">
      <c r="A164" s="33"/>
      <c r="B164" s="132"/>
      <c r="C164" s="166" t="s">
        <v>325</v>
      </c>
      <c r="D164" s="166" t="s">
        <v>234</v>
      </c>
      <c r="E164" s="167" t="s">
        <v>1595</v>
      </c>
      <c r="F164" s="168" t="s">
        <v>1596</v>
      </c>
      <c r="G164" s="169" t="s">
        <v>1278</v>
      </c>
      <c r="H164" s="170">
        <v>1</v>
      </c>
      <c r="I164" s="171"/>
      <c r="J164" s="172">
        <f>ROUND(I164*H164,2)</f>
        <v>0</v>
      </c>
      <c r="K164" s="168" t="s">
        <v>265</v>
      </c>
      <c r="L164" s="34"/>
      <c r="M164" s="173" t="s">
        <v>1</v>
      </c>
      <c r="N164" s="174" t="s">
        <v>42</v>
      </c>
      <c r="O164" s="59"/>
      <c r="P164" s="175">
        <f>O164*H164</f>
        <v>0</v>
      </c>
      <c r="Q164" s="175">
        <v>0</v>
      </c>
      <c r="R164" s="175">
        <f>Q164*H164</f>
        <v>0</v>
      </c>
      <c r="S164" s="175">
        <v>0</v>
      </c>
      <c r="T164" s="176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7" t="s">
        <v>133</v>
      </c>
      <c r="AT164" s="177" t="s">
        <v>234</v>
      </c>
      <c r="AU164" s="177" t="s">
        <v>32</v>
      </c>
      <c r="AY164" s="18" t="s">
        <v>232</v>
      </c>
      <c r="BE164" s="178">
        <f>IF(N164="základní",J164,0)</f>
        <v>0</v>
      </c>
      <c r="BF164" s="178">
        <f>IF(N164="snížená",J164,0)</f>
        <v>0</v>
      </c>
      <c r="BG164" s="178">
        <f>IF(N164="zákl. přenesená",J164,0)</f>
        <v>0</v>
      </c>
      <c r="BH164" s="178">
        <f>IF(N164="sníž. přenesená",J164,0)</f>
        <v>0</v>
      </c>
      <c r="BI164" s="178">
        <f>IF(N164="nulová",J164,0)</f>
        <v>0</v>
      </c>
      <c r="BJ164" s="18" t="s">
        <v>32</v>
      </c>
      <c r="BK164" s="178">
        <f>ROUND(I164*H164,2)</f>
        <v>0</v>
      </c>
      <c r="BL164" s="18" t="s">
        <v>133</v>
      </c>
      <c r="BM164" s="177" t="s">
        <v>622</v>
      </c>
    </row>
    <row r="165" spans="2:51" s="13" customFormat="1" ht="12">
      <c r="B165" s="179"/>
      <c r="D165" s="180" t="s">
        <v>240</v>
      </c>
      <c r="E165" s="181" t="s">
        <v>1</v>
      </c>
      <c r="F165" s="182" t="s">
        <v>32</v>
      </c>
      <c r="H165" s="183">
        <v>1</v>
      </c>
      <c r="I165" s="184"/>
      <c r="L165" s="179"/>
      <c r="M165" s="185"/>
      <c r="N165" s="186"/>
      <c r="O165" s="186"/>
      <c r="P165" s="186"/>
      <c r="Q165" s="186"/>
      <c r="R165" s="186"/>
      <c r="S165" s="186"/>
      <c r="T165" s="187"/>
      <c r="AT165" s="181" t="s">
        <v>240</v>
      </c>
      <c r="AU165" s="181" t="s">
        <v>32</v>
      </c>
      <c r="AV165" s="13" t="s">
        <v>86</v>
      </c>
      <c r="AW165" s="13" t="s">
        <v>31</v>
      </c>
      <c r="AX165" s="13" t="s">
        <v>32</v>
      </c>
      <c r="AY165" s="181" t="s">
        <v>232</v>
      </c>
    </row>
    <row r="166" spans="1:65" s="2" customFormat="1" ht="16.5" customHeight="1">
      <c r="A166" s="33"/>
      <c r="B166" s="132"/>
      <c r="C166" s="166" t="s">
        <v>330</v>
      </c>
      <c r="D166" s="166" t="s">
        <v>234</v>
      </c>
      <c r="E166" s="167" t="s">
        <v>1597</v>
      </c>
      <c r="F166" s="168" t="s">
        <v>1598</v>
      </c>
      <c r="G166" s="169" t="s">
        <v>1278</v>
      </c>
      <c r="H166" s="170">
        <v>1</v>
      </c>
      <c r="I166" s="171"/>
      <c r="J166" s="172">
        <f>ROUND(I166*H166,2)</f>
        <v>0</v>
      </c>
      <c r="K166" s="168" t="s">
        <v>265</v>
      </c>
      <c r="L166" s="34"/>
      <c r="M166" s="173" t="s">
        <v>1</v>
      </c>
      <c r="N166" s="174" t="s">
        <v>42</v>
      </c>
      <c r="O166" s="59"/>
      <c r="P166" s="175">
        <f>O166*H166</f>
        <v>0</v>
      </c>
      <c r="Q166" s="175">
        <v>0</v>
      </c>
      <c r="R166" s="175">
        <f>Q166*H166</f>
        <v>0</v>
      </c>
      <c r="S166" s="175">
        <v>0</v>
      </c>
      <c r="T166" s="176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7" t="s">
        <v>133</v>
      </c>
      <c r="AT166" s="177" t="s">
        <v>234</v>
      </c>
      <c r="AU166" s="177" t="s">
        <v>32</v>
      </c>
      <c r="AY166" s="18" t="s">
        <v>232</v>
      </c>
      <c r="BE166" s="178">
        <f>IF(N166="základní",J166,0)</f>
        <v>0</v>
      </c>
      <c r="BF166" s="178">
        <f>IF(N166="snížená",J166,0)</f>
        <v>0</v>
      </c>
      <c r="BG166" s="178">
        <f>IF(N166="zákl. přenesená",J166,0)</f>
        <v>0</v>
      </c>
      <c r="BH166" s="178">
        <f>IF(N166="sníž. přenesená",J166,0)</f>
        <v>0</v>
      </c>
      <c r="BI166" s="178">
        <f>IF(N166="nulová",J166,0)</f>
        <v>0</v>
      </c>
      <c r="BJ166" s="18" t="s">
        <v>32</v>
      </c>
      <c r="BK166" s="178">
        <f>ROUND(I166*H166,2)</f>
        <v>0</v>
      </c>
      <c r="BL166" s="18" t="s">
        <v>133</v>
      </c>
      <c r="BM166" s="177" t="s">
        <v>642</v>
      </c>
    </row>
    <row r="167" spans="2:51" s="13" customFormat="1" ht="12">
      <c r="B167" s="179"/>
      <c r="D167" s="180" t="s">
        <v>240</v>
      </c>
      <c r="E167" s="181" t="s">
        <v>1</v>
      </c>
      <c r="F167" s="182" t="s">
        <v>32</v>
      </c>
      <c r="H167" s="183">
        <v>1</v>
      </c>
      <c r="I167" s="184"/>
      <c r="L167" s="179"/>
      <c r="M167" s="185"/>
      <c r="N167" s="186"/>
      <c r="O167" s="186"/>
      <c r="P167" s="186"/>
      <c r="Q167" s="186"/>
      <c r="R167" s="186"/>
      <c r="S167" s="186"/>
      <c r="T167" s="187"/>
      <c r="AT167" s="181" t="s">
        <v>240</v>
      </c>
      <c r="AU167" s="181" t="s">
        <v>32</v>
      </c>
      <c r="AV167" s="13" t="s">
        <v>86</v>
      </c>
      <c r="AW167" s="13" t="s">
        <v>31</v>
      </c>
      <c r="AX167" s="13" t="s">
        <v>32</v>
      </c>
      <c r="AY167" s="181" t="s">
        <v>232</v>
      </c>
    </row>
    <row r="168" spans="1:65" s="2" customFormat="1" ht="16.5" customHeight="1">
      <c r="A168" s="33"/>
      <c r="B168" s="132"/>
      <c r="C168" s="166" t="s">
        <v>334</v>
      </c>
      <c r="D168" s="166" t="s">
        <v>234</v>
      </c>
      <c r="E168" s="167" t="s">
        <v>1599</v>
      </c>
      <c r="F168" s="168" t="s">
        <v>1600</v>
      </c>
      <c r="G168" s="169" t="s">
        <v>1278</v>
      </c>
      <c r="H168" s="170">
        <v>1</v>
      </c>
      <c r="I168" s="171"/>
      <c r="J168" s="172">
        <f>ROUND(I168*H168,2)</f>
        <v>0</v>
      </c>
      <c r="K168" s="168" t="s">
        <v>265</v>
      </c>
      <c r="L168" s="34"/>
      <c r="M168" s="173" t="s">
        <v>1</v>
      </c>
      <c r="N168" s="174" t="s">
        <v>42</v>
      </c>
      <c r="O168" s="59"/>
      <c r="P168" s="175">
        <f>O168*H168</f>
        <v>0</v>
      </c>
      <c r="Q168" s="175">
        <v>0</v>
      </c>
      <c r="R168" s="175">
        <f>Q168*H168</f>
        <v>0</v>
      </c>
      <c r="S168" s="175">
        <v>0</v>
      </c>
      <c r="T168" s="176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7" t="s">
        <v>133</v>
      </c>
      <c r="AT168" s="177" t="s">
        <v>234</v>
      </c>
      <c r="AU168" s="177" t="s">
        <v>32</v>
      </c>
      <c r="AY168" s="18" t="s">
        <v>232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18" t="s">
        <v>32</v>
      </c>
      <c r="BK168" s="178">
        <f>ROUND(I168*H168,2)</f>
        <v>0</v>
      </c>
      <c r="BL168" s="18" t="s">
        <v>133</v>
      </c>
      <c r="BM168" s="177" t="s">
        <v>667</v>
      </c>
    </row>
    <row r="169" spans="2:51" s="13" customFormat="1" ht="12">
      <c r="B169" s="179"/>
      <c r="D169" s="180" t="s">
        <v>240</v>
      </c>
      <c r="E169" s="181" t="s">
        <v>1</v>
      </c>
      <c r="F169" s="182" t="s">
        <v>32</v>
      </c>
      <c r="H169" s="183">
        <v>1</v>
      </c>
      <c r="I169" s="184"/>
      <c r="L169" s="179"/>
      <c r="M169" s="185"/>
      <c r="N169" s="186"/>
      <c r="O169" s="186"/>
      <c r="P169" s="186"/>
      <c r="Q169" s="186"/>
      <c r="R169" s="186"/>
      <c r="S169" s="186"/>
      <c r="T169" s="187"/>
      <c r="AT169" s="181" t="s">
        <v>240</v>
      </c>
      <c r="AU169" s="181" t="s">
        <v>32</v>
      </c>
      <c r="AV169" s="13" t="s">
        <v>86</v>
      </c>
      <c r="AW169" s="13" t="s">
        <v>31</v>
      </c>
      <c r="AX169" s="13" t="s">
        <v>32</v>
      </c>
      <c r="AY169" s="181" t="s">
        <v>232</v>
      </c>
    </row>
    <row r="170" spans="1:65" s="2" customFormat="1" ht="24.2" customHeight="1">
      <c r="A170" s="33"/>
      <c r="B170" s="132"/>
      <c r="C170" s="166" t="s">
        <v>344</v>
      </c>
      <c r="D170" s="166" t="s">
        <v>234</v>
      </c>
      <c r="E170" s="167" t="s">
        <v>1601</v>
      </c>
      <c r="F170" s="168" t="s">
        <v>1602</v>
      </c>
      <c r="G170" s="169" t="s">
        <v>1278</v>
      </c>
      <c r="H170" s="170">
        <v>1</v>
      </c>
      <c r="I170" s="171"/>
      <c r="J170" s="172">
        <f>ROUND(I170*H170,2)</f>
        <v>0</v>
      </c>
      <c r="K170" s="168" t="s">
        <v>265</v>
      </c>
      <c r="L170" s="34"/>
      <c r="M170" s="173" t="s">
        <v>1</v>
      </c>
      <c r="N170" s="174" t="s">
        <v>42</v>
      </c>
      <c r="O170" s="59"/>
      <c r="P170" s="175">
        <f>O170*H170</f>
        <v>0</v>
      </c>
      <c r="Q170" s="175">
        <v>0</v>
      </c>
      <c r="R170" s="175">
        <f>Q170*H170</f>
        <v>0</v>
      </c>
      <c r="S170" s="175">
        <v>0</v>
      </c>
      <c r="T170" s="176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7" t="s">
        <v>133</v>
      </c>
      <c r="AT170" s="177" t="s">
        <v>234</v>
      </c>
      <c r="AU170" s="177" t="s">
        <v>32</v>
      </c>
      <c r="AY170" s="18" t="s">
        <v>232</v>
      </c>
      <c r="BE170" s="178">
        <f>IF(N170="základní",J170,0)</f>
        <v>0</v>
      </c>
      <c r="BF170" s="178">
        <f>IF(N170="snížená",J170,0)</f>
        <v>0</v>
      </c>
      <c r="BG170" s="178">
        <f>IF(N170="zákl. přenesená",J170,0)</f>
        <v>0</v>
      </c>
      <c r="BH170" s="178">
        <f>IF(N170="sníž. přenesená",J170,0)</f>
        <v>0</v>
      </c>
      <c r="BI170" s="178">
        <f>IF(N170="nulová",J170,0)</f>
        <v>0</v>
      </c>
      <c r="BJ170" s="18" t="s">
        <v>32</v>
      </c>
      <c r="BK170" s="178">
        <f>ROUND(I170*H170,2)</f>
        <v>0</v>
      </c>
      <c r="BL170" s="18" t="s">
        <v>133</v>
      </c>
      <c r="BM170" s="177" t="s">
        <v>1603</v>
      </c>
    </row>
    <row r="171" spans="2:51" s="15" customFormat="1" ht="12">
      <c r="B171" s="196"/>
      <c r="D171" s="180" t="s">
        <v>240</v>
      </c>
      <c r="E171" s="197" t="s">
        <v>1</v>
      </c>
      <c r="F171" s="198" t="s">
        <v>35</v>
      </c>
      <c r="H171" s="197" t="s">
        <v>1</v>
      </c>
      <c r="I171" s="199"/>
      <c r="L171" s="196"/>
      <c r="M171" s="200"/>
      <c r="N171" s="201"/>
      <c r="O171" s="201"/>
      <c r="P171" s="201"/>
      <c r="Q171" s="201"/>
      <c r="R171" s="201"/>
      <c r="S171" s="201"/>
      <c r="T171" s="202"/>
      <c r="AT171" s="197" t="s">
        <v>240</v>
      </c>
      <c r="AU171" s="197" t="s">
        <v>32</v>
      </c>
      <c r="AV171" s="15" t="s">
        <v>32</v>
      </c>
      <c r="AW171" s="15" t="s">
        <v>31</v>
      </c>
      <c r="AX171" s="15" t="s">
        <v>77</v>
      </c>
      <c r="AY171" s="197" t="s">
        <v>232</v>
      </c>
    </row>
    <row r="172" spans="2:51" s="15" customFormat="1" ht="12">
      <c r="B172" s="196"/>
      <c r="D172" s="180" t="s">
        <v>240</v>
      </c>
      <c r="E172" s="197" t="s">
        <v>1</v>
      </c>
      <c r="F172" s="198" t="s">
        <v>1604</v>
      </c>
      <c r="H172" s="197" t="s">
        <v>1</v>
      </c>
      <c r="I172" s="199"/>
      <c r="L172" s="196"/>
      <c r="M172" s="200"/>
      <c r="N172" s="201"/>
      <c r="O172" s="201"/>
      <c r="P172" s="201"/>
      <c r="Q172" s="201"/>
      <c r="R172" s="201"/>
      <c r="S172" s="201"/>
      <c r="T172" s="202"/>
      <c r="AT172" s="197" t="s">
        <v>240</v>
      </c>
      <c r="AU172" s="197" t="s">
        <v>32</v>
      </c>
      <c r="AV172" s="15" t="s">
        <v>32</v>
      </c>
      <c r="AW172" s="15" t="s">
        <v>31</v>
      </c>
      <c r="AX172" s="15" t="s">
        <v>77</v>
      </c>
      <c r="AY172" s="197" t="s">
        <v>232</v>
      </c>
    </row>
    <row r="173" spans="2:51" s="15" customFormat="1" ht="12">
      <c r="B173" s="196"/>
      <c r="D173" s="180" t="s">
        <v>240</v>
      </c>
      <c r="E173" s="197" t="s">
        <v>1</v>
      </c>
      <c r="F173" s="198" t="s">
        <v>1605</v>
      </c>
      <c r="H173" s="197" t="s">
        <v>1</v>
      </c>
      <c r="I173" s="199"/>
      <c r="L173" s="196"/>
      <c r="M173" s="200"/>
      <c r="N173" s="201"/>
      <c r="O173" s="201"/>
      <c r="P173" s="201"/>
      <c r="Q173" s="201"/>
      <c r="R173" s="201"/>
      <c r="S173" s="201"/>
      <c r="T173" s="202"/>
      <c r="AT173" s="197" t="s">
        <v>240</v>
      </c>
      <c r="AU173" s="197" t="s">
        <v>32</v>
      </c>
      <c r="AV173" s="15" t="s">
        <v>32</v>
      </c>
      <c r="AW173" s="15" t="s">
        <v>31</v>
      </c>
      <c r="AX173" s="15" t="s">
        <v>77</v>
      </c>
      <c r="AY173" s="197" t="s">
        <v>232</v>
      </c>
    </row>
    <row r="174" spans="2:51" s="13" customFormat="1" ht="12">
      <c r="B174" s="179"/>
      <c r="D174" s="180" t="s">
        <v>240</v>
      </c>
      <c r="E174" s="181" t="s">
        <v>1</v>
      </c>
      <c r="F174" s="182" t="s">
        <v>32</v>
      </c>
      <c r="H174" s="183">
        <v>1</v>
      </c>
      <c r="I174" s="184"/>
      <c r="L174" s="179"/>
      <c r="M174" s="185"/>
      <c r="N174" s="186"/>
      <c r="O174" s="186"/>
      <c r="P174" s="186"/>
      <c r="Q174" s="186"/>
      <c r="R174" s="186"/>
      <c r="S174" s="186"/>
      <c r="T174" s="187"/>
      <c r="AT174" s="181" t="s">
        <v>240</v>
      </c>
      <c r="AU174" s="181" t="s">
        <v>32</v>
      </c>
      <c r="AV174" s="13" t="s">
        <v>86</v>
      </c>
      <c r="AW174" s="13" t="s">
        <v>31</v>
      </c>
      <c r="AX174" s="13" t="s">
        <v>32</v>
      </c>
      <c r="AY174" s="181" t="s">
        <v>232</v>
      </c>
    </row>
    <row r="175" spans="1:65" s="2" customFormat="1" ht="24.2" customHeight="1">
      <c r="A175" s="33"/>
      <c r="B175" s="132"/>
      <c r="C175" s="166" t="s">
        <v>351</v>
      </c>
      <c r="D175" s="166" t="s">
        <v>234</v>
      </c>
      <c r="E175" s="167" t="s">
        <v>1606</v>
      </c>
      <c r="F175" s="168" t="s">
        <v>1607</v>
      </c>
      <c r="G175" s="169" t="s">
        <v>1278</v>
      </c>
      <c r="H175" s="170">
        <v>1</v>
      </c>
      <c r="I175" s="171"/>
      <c r="J175" s="172">
        <f>ROUND(I175*H175,2)</f>
        <v>0</v>
      </c>
      <c r="K175" s="168" t="s">
        <v>265</v>
      </c>
      <c r="L175" s="34"/>
      <c r="M175" s="173" t="s">
        <v>1</v>
      </c>
      <c r="N175" s="174" t="s">
        <v>42</v>
      </c>
      <c r="O175" s="59"/>
      <c r="P175" s="175">
        <f>O175*H175</f>
        <v>0</v>
      </c>
      <c r="Q175" s="175">
        <v>0</v>
      </c>
      <c r="R175" s="175">
        <f>Q175*H175</f>
        <v>0</v>
      </c>
      <c r="S175" s="175">
        <v>0</v>
      </c>
      <c r="T175" s="176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7" t="s">
        <v>133</v>
      </c>
      <c r="AT175" s="177" t="s">
        <v>234</v>
      </c>
      <c r="AU175" s="177" t="s">
        <v>32</v>
      </c>
      <c r="AY175" s="18" t="s">
        <v>232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18" t="s">
        <v>32</v>
      </c>
      <c r="BK175" s="178">
        <f>ROUND(I175*H175,2)</f>
        <v>0</v>
      </c>
      <c r="BL175" s="18" t="s">
        <v>133</v>
      </c>
      <c r="BM175" s="177" t="s">
        <v>1608</v>
      </c>
    </row>
    <row r="176" spans="2:51" s="13" customFormat="1" ht="12">
      <c r="B176" s="179"/>
      <c r="D176" s="180" t="s">
        <v>240</v>
      </c>
      <c r="E176" s="181" t="s">
        <v>1</v>
      </c>
      <c r="F176" s="182" t="s">
        <v>32</v>
      </c>
      <c r="H176" s="183">
        <v>1</v>
      </c>
      <c r="I176" s="184"/>
      <c r="L176" s="179"/>
      <c r="M176" s="185"/>
      <c r="N176" s="186"/>
      <c r="O176" s="186"/>
      <c r="P176" s="186"/>
      <c r="Q176" s="186"/>
      <c r="R176" s="186"/>
      <c r="S176" s="186"/>
      <c r="T176" s="187"/>
      <c r="AT176" s="181" t="s">
        <v>240</v>
      </c>
      <c r="AU176" s="181" t="s">
        <v>32</v>
      </c>
      <c r="AV176" s="13" t="s">
        <v>86</v>
      </c>
      <c r="AW176" s="13" t="s">
        <v>31</v>
      </c>
      <c r="AX176" s="13" t="s">
        <v>32</v>
      </c>
      <c r="AY176" s="181" t="s">
        <v>232</v>
      </c>
    </row>
    <row r="177" spans="1:65" s="2" customFormat="1" ht="16.5" customHeight="1">
      <c r="A177" s="33"/>
      <c r="B177" s="132"/>
      <c r="C177" s="166" t="s">
        <v>355</v>
      </c>
      <c r="D177" s="166" t="s">
        <v>234</v>
      </c>
      <c r="E177" s="167" t="s">
        <v>1609</v>
      </c>
      <c r="F177" s="168" t="s">
        <v>1610</v>
      </c>
      <c r="G177" s="169" t="s">
        <v>1278</v>
      </c>
      <c r="H177" s="170">
        <v>1</v>
      </c>
      <c r="I177" s="171"/>
      <c r="J177" s="172">
        <f>ROUND(I177*H177,2)</f>
        <v>0</v>
      </c>
      <c r="K177" s="168" t="s">
        <v>1</v>
      </c>
      <c r="L177" s="34"/>
      <c r="M177" s="173" t="s">
        <v>1</v>
      </c>
      <c r="N177" s="174" t="s">
        <v>42</v>
      </c>
      <c r="O177" s="59"/>
      <c r="P177" s="175">
        <f>O177*H177</f>
        <v>0</v>
      </c>
      <c r="Q177" s="175">
        <v>0</v>
      </c>
      <c r="R177" s="175">
        <f>Q177*H177</f>
        <v>0</v>
      </c>
      <c r="S177" s="175">
        <v>0</v>
      </c>
      <c r="T177" s="176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7" t="s">
        <v>133</v>
      </c>
      <c r="AT177" s="177" t="s">
        <v>234</v>
      </c>
      <c r="AU177" s="177" t="s">
        <v>32</v>
      </c>
      <c r="AY177" s="18" t="s">
        <v>232</v>
      </c>
      <c r="BE177" s="178">
        <f>IF(N177="základní",J177,0)</f>
        <v>0</v>
      </c>
      <c r="BF177" s="178">
        <f>IF(N177="snížená",J177,0)</f>
        <v>0</v>
      </c>
      <c r="BG177" s="178">
        <f>IF(N177="zákl. přenesená",J177,0)</f>
        <v>0</v>
      </c>
      <c r="BH177" s="178">
        <f>IF(N177="sníž. přenesená",J177,0)</f>
        <v>0</v>
      </c>
      <c r="BI177" s="178">
        <f>IF(N177="nulová",J177,0)</f>
        <v>0</v>
      </c>
      <c r="BJ177" s="18" t="s">
        <v>32</v>
      </c>
      <c r="BK177" s="178">
        <f>ROUND(I177*H177,2)</f>
        <v>0</v>
      </c>
      <c r="BL177" s="18" t="s">
        <v>133</v>
      </c>
      <c r="BM177" s="177" t="s">
        <v>1611</v>
      </c>
    </row>
    <row r="178" spans="2:51" s="15" customFormat="1" ht="12">
      <c r="B178" s="196"/>
      <c r="D178" s="180" t="s">
        <v>240</v>
      </c>
      <c r="E178" s="197" t="s">
        <v>1</v>
      </c>
      <c r="F178" s="198" t="s">
        <v>1612</v>
      </c>
      <c r="H178" s="197" t="s">
        <v>1</v>
      </c>
      <c r="I178" s="199"/>
      <c r="L178" s="196"/>
      <c r="M178" s="200"/>
      <c r="N178" s="201"/>
      <c r="O178" s="201"/>
      <c r="P178" s="201"/>
      <c r="Q178" s="201"/>
      <c r="R178" s="201"/>
      <c r="S178" s="201"/>
      <c r="T178" s="202"/>
      <c r="AT178" s="197" t="s">
        <v>240</v>
      </c>
      <c r="AU178" s="197" t="s">
        <v>32</v>
      </c>
      <c r="AV178" s="15" t="s">
        <v>32</v>
      </c>
      <c r="AW178" s="15" t="s">
        <v>31</v>
      </c>
      <c r="AX178" s="15" t="s">
        <v>77</v>
      </c>
      <c r="AY178" s="197" t="s">
        <v>232</v>
      </c>
    </row>
    <row r="179" spans="2:51" s="15" customFormat="1" ht="12">
      <c r="B179" s="196"/>
      <c r="D179" s="180" t="s">
        <v>240</v>
      </c>
      <c r="E179" s="197" t="s">
        <v>1</v>
      </c>
      <c r="F179" s="198" t="s">
        <v>1613</v>
      </c>
      <c r="H179" s="197" t="s">
        <v>1</v>
      </c>
      <c r="I179" s="199"/>
      <c r="L179" s="196"/>
      <c r="M179" s="200"/>
      <c r="N179" s="201"/>
      <c r="O179" s="201"/>
      <c r="P179" s="201"/>
      <c r="Q179" s="201"/>
      <c r="R179" s="201"/>
      <c r="S179" s="201"/>
      <c r="T179" s="202"/>
      <c r="AT179" s="197" t="s">
        <v>240</v>
      </c>
      <c r="AU179" s="197" t="s">
        <v>32</v>
      </c>
      <c r="AV179" s="15" t="s">
        <v>32</v>
      </c>
      <c r="AW179" s="15" t="s">
        <v>31</v>
      </c>
      <c r="AX179" s="15" t="s">
        <v>77</v>
      </c>
      <c r="AY179" s="197" t="s">
        <v>232</v>
      </c>
    </row>
    <row r="180" spans="2:51" s="15" customFormat="1" ht="12">
      <c r="B180" s="196"/>
      <c r="D180" s="180" t="s">
        <v>240</v>
      </c>
      <c r="E180" s="197" t="s">
        <v>1</v>
      </c>
      <c r="F180" s="198" t="s">
        <v>1614</v>
      </c>
      <c r="H180" s="197" t="s">
        <v>1</v>
      </c>
      <c r="I180" s="199"/>
      <c r="L180" s="196"/>
      <c r="M180" s="200"/>
      <c r="N180" s="201"/>
      <c r="O180" s="201"/>
      <c r="P180" s="201"/>
      <c r="Q180" s="201"/>
      <c r="R180" s="201"/>
      <c r="S180" s="201"/>
      <c r="T180" s="202"/>
      <c r="AT180" s="197" t="s">
        <v>240</v>
      </c>
      <c r="AU180" s="197" t="s">
        <v>32</v>
      </c>
      <c r="AV180" s="15" t="s">
        <v>32</v>
      </c>
      <c r="AW180" s="15" t="s">
        <v>31</v>
      </c>
      <c r="AX180" s="15" t="s">
        <v>77</v>
      </c>
      <c r="AY180" s="197" t="s">
        <v>232</v>
      </c>
    </row>
    <row r="181" spans="2:51" s="15" customFormat="1" ht="12">
      <c r="B181" s="196"/>
      <c r="D181" s="180" t="s">
        <v>240</v>
      </c>
      <c r="E181" s="197" t="s">
        <v>1</v>
      </c>
      <c r="F181" s="198" t="s">
        <v>1615</v>
      </c>
      <c r="H181" s="197" t="s">
        <v>1</v>
      </c>
      <c r="I181" s="199"/>
      <c r="L181" s="196"/>
      <c r="M181" s="200"/>
      <c r="N181" s="201"/>
      <c r="O181" s="201"/>
      <c r="P181" s="201"/>
      <c r="Q181" s="201"/>
      <c r="R181" s="201"/>
      <c r="S181" s="201"/>
      <c r="T181" s="202"/>
      <c r="AT181" s="197" t="s">
        <v>240</v>
      </c>
      <c r="AU181" s="197" t="s">
        <v>32</v>
      </c>
      <c r="AV181" s="15" t="s">
        <v>32</v>
      </c>
      <c r="AW181" s="15" t="s">
        <v>31</v>
      </c>
      <c r="AX181" s="15" t="s">
        <v>77</v>
      </c>
      <c r="AY181" s="197" t="s">
        <v>232</v>
      </c>
    </row>
    <row r="182" spans="2:51" s="13" customFormat="1" ht="12">
      <c r="B182" s="179"/>
      <c r="D182" s="180" t="s">
        <v>240</v>
      </c>
      <c r="E182" s="181" t="s">
        <v>1</v>
      </c>
      <c r="F182" s="182" t="s">
        <v>32</v>
      </c>
      <c r="H182" s="183">
        <v>1</v>
      </c>
      <c r="I182" s="184"/>
      <c r="L182" s="179"/>
      <c r="M182" s="185"/>
      <c r="N182" s="186"/>
      <c r="O182" s="186"/>
      <c r="P182" s="186"/>
      <c r="Q182" s="186"/>
      <c r="R182" s="186"/>
      <c r="S182" s="186"/>
      <c r="T182" s="187"/>
      <c r="AT182" s="181" t="s">
        <v>240</v>
      </c>
      <c r="AU182" s="181" t="s">
        <v>32</v>
      </c>
      <c r="AV182" s="13" t="s">
        <v>86</v>
      </c>
      <c r="AW182" s="13" t="s">
        <v>31</v>
      </c>
      <c r="AX182" s="13" t="s">
        <v>32</v>
      </c>
      <c r="AY182" s="181" t="s">
        <v>232</v>
      </c>
    </row>
    <row r="183" spans="1:65" s="2" customFormat="1" ht="16.5" customHeight="1">
      <c r="A183" s="33"/>
      <c r="B183" s="132"/>
      <c r="C183" s="166" t="s">
        <v>360</v>
      </c>
      <c r="D183" s="166" t="s">
        <v>234</v>
      </c>
      <c r="E183" s="167" t="s">
        <v>1616</v>
      </c>
      <c r="F183" s="168" t="s">
        <v>1617</v>
      </c>
      <c r="G183" s="169" t="s">
        <v>1278</v>
      </c>
      <c r="H183" s="170">
        <v>1</v>
      </c>
      <c r="I183" s="171"/>
      <c r="J183" s="172">
        <f>ROUND(I183*H183,2)</f>
        <v>0</v>
      </c>
      <c r="K183" s="168" t="s">
        <v>265</v>
      </c>
      <c r="L183" s="34"/>
      <c r="M183" s="173" t="s">
        <v>1</v>
      </c>
      <c r="N183" s="174" t="s">
        <v>42</v>
      </c>
      <c r="O183" s="59"/>
      <c r="P183" s="175">
        <f>O183*H183</f>
        <v>0</v>
      </c>
      <c r="Q183" s="175">
        <v>0</v>
      </c>
      <c r="R183" s="175">
        <f>Q183*H183</f>
        <v>0</v>
      </c>
      <c r="S183" s="175">
        <v>0</v>
      </c>
      <c r="T183" s="176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7" t="s">
        <v>133</v>
      </c>
      <c r="AT183" s="177" t="s">
        <v>234</v>
      </c>
      <c r="AU183" s="177" t="s">
        <v>32</v>
      </c>
      <c r="AY183" s="18" t="s">
        <v>232</v>
      </c>
      <c r="BE183" s="178">
        <f>IF(N183="základní",J183,0)</f>
        <v>0</v>
      </c>
      <c r="BF183" s="178">
        <f>IF(N183="snížená",J183,0)</f>
        <v>0</v>
      </c>
      <c r="BG183" s="178">
        <f>IF(N183="zákl. přenesená",J183,0)</f>
        <v>0</v>
      </c>
      <c r="BH183" s="178">
        <f>IF(N183="sníž. přenesená",J183,0)</f>
        <v>0</v>
      </c>
      <c r="BI183" s="178">
        <f>IF(N183="nulová",J183,0)</f>
        <v>0</v>
      </c>
      <c r="BJ183" s="18" t="s">
        <v>32</v>
      </c>
      <c r="BK183" s="178">
        <f>ROUND(I183*H183,2)</f>
        <v>0</v>
      </c>
      <c r="BL183" s="18" t="s">
        <v>133</v>
      </c>
      <c r="BM183" s="177" t="s">
        <v>116</v>
      </c>
    </row>
    <row r="184" spans="2:51" s="13" customFormat="1" ht="12">
      <c r="B184" s="179"/>
      <c r="D184" s="180" t="s">
        <v>240</v>
      </c>
      <c r="E184" s="181" t="s">
        <v>1</v>
      </c>
      <c r="F184" s="182" t="s">
        <v>32</v>
      </c>
      <c r="H184" s="183">
        <v>1</v>
      </c>
      <c r="I184" s="184"/>
      <c r="L184" s="179"/>
      <c r="M184" s="185"/>
      <c r="N184" s="186"/>
      <c r="O184" s="186"/>
      <c r="P184" s="186"/>
      <c r="Q184" s="186"/>
      <c r="R184" s="186"/>
      <c r="S184" s="186"/>
      <c r="T184" s="187"/>
      <c r="AT184" s="181" t="s">
        <v>240</v>
      </c>
      <c r="AU184" s="181" t="s">
        <v>32</v>
      </c>
      <c r="AV184" s="13" t="s">
        <v>86</v>
      </c>
      <c r="AW184" s="13" t="s">
        <v>31</v>
      </c>
      <c r="AX184" s="13" t="s">
        <v>32</v>
      </c>
      <c r="AY184" s="181" t="s">
        <v>232</v>
      </c>
    </row>
    <row r="185" spans="1:65" s="2" customFormat="1" ht="24.2" customHeight="1">
      <c r="A185" s="33"/>
      <c r="B185" s="132"/>
      <c r="C185" s="166" t="s">
        <v>363</v>
      </c>
      <c r="D185" s="166" t="s">
        <v>234</v>
      </c>
      <c r="E185" s="167" t="s">
        <v>1618</v>
      </c>
      <c r="F185" s="168" t="s">
        <v>1619</v>
      </c>
      <c r="G185" s="169" t="s">
        <v>1278</v>
      </c>
      <c r="H185" s="170">
        <v>1</v>
      </c>
      <c r="I185" s="171"/>
      <c r="J185" s="172">
        <f>ROUND(I185*H185,2)</f>
        <v>0</v>
      </c>
      <c r="K185" s="168" t="s">
        <v>1</v>
      </c>
      <c r="L185" s="34"/>
      <c r="M185" s="173" t="s">
        <v>1</v>
      </c>
      <c r="N185" s="174" t="s">
        <v>42</v>
      </c>
      <c r="O185" s="59"/>
      <c r="P185" s="175">
        <f>O185*H185</f>
        <v>0</v>
      </c>
      <c r="Q185" s="175">
        <v>0</v>
      </c>
      <c r="R185" s="175">
        <f>Q185*H185</f>
        <v>0</v>
      </c>
      <c r="S185" s="175">
        <v>0</v>
      </c>
      <c r="T185" s="176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7" t="s">
        <v>133</v>
      </c>
      <c r="AT185" s="177" t="s">
        <v>234</v>
      </c>
      <c r="AU185" s="177" t="s">
        <v>32</v>
      </c>
      <c r="AY185" s="18" t="s">
        <v>232</v>
      </c>
      <c r="BE185" s="178">
        <f>IF(N185="základní",J185,0)</f>
        <v>0</v>
      </c>
      <c r="BF185" s="178">
        <f>IF(N185="snížená",J185,0)</f>
        <v>0</v>
      </c>
      <c r="BG185" s="178">
        <f>IF(N185="zákl. přenesená",J185,0)</f>
        <v>0</v>
      </c>
      <c r="BH185" s="178">
        <f>IF(N185="sníž. přenesená",J185,0)</f>
        <v>0</v>
      </c>
      <c r="BI185" s="178">
        <f>IF(N185="nulová",J185,0)</f>
        <v>0</v>
      </c>
      <c r="BJ185" s="18" t="s">
        <v>32</v>
      </c>
      <c r="BK185" s="178">
        <f>ROUND(I185*H185,2)</f>
        <v>0</v>
      </c>
      <c r="BL185" s="18" t="s">
        <v>133</v>
      </c>
      <c r="BM185" s="177" t="s">
        <v>1620</v>
      </c>
    </row>
    <row r="186" spans="2:51" s="13" customFormat="1" ht="12">
      <c r="B186" s="179"/>
      <c r="D186" s="180" t="s">
        <v>240</v>
      </c>
      <c r="E186" s="181" t="s">
        <v>1</v>
      </c>
      <c r="F186" s="182" t="s">
        <v>32</v>
      </c>
      <c r="H186" s="183">
        <v>1</v>
      </c>
      <c r="I186" s="184"/>
      <c r="L186" s="179"/>
      <c r="M186" s="221"/>
      <c r="N186" s="222"/>
      <c r="O186" s="222"/>
      <c r="P186" s="222"/>
      <c r="Q186" s="222"/>
      <c r="R186" s="222"/>
      <c r="S186" s="222"/>
      <c r="T186" s="223"/>
      <c r="AT186" s="181" t="s">
        <v>240</v>
      </c>
      <c r="AU186" s="181" t="s">
        <v>32</v>
      </c>
      <c r="AV186" s="13" t="s">
        <v>86</v>
      </c>
      <c r="AW186" s="13" t="s">
        <v>31</v>
      </c>
      <c r="AX186" s="13" t="s">
        <v>32</v>
      </c>
      <c r="AY186" s="181" t="s">
        <v>232</v>
      </c>
    </row>
    <row r="187" spans="1:31" s="2" customFormat="1" ht="6.95" customHeight="1">
      <c r="A187" s="33"/>
      <c r="B187" s="48"/>
      <c r="C187" s="49"/>
      <c r="D187" s="49"/>
      <c r="E187" s="49"/>
      <c r="F187" s="49"/>
      <c r="G187" s="49"/>
      <c r="H187" s="49"/>
      <c r="I187" s="49"/>
      <c r="J187" s="49"/>
      <c r="K187" s="49"/>
      <c r="L187" s="34"/>
      <c r="M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</sheetData>
  <autoFilter ref="C126:K186"/>
  <mergeCells count="14">
    <mergeCell ref="D105:F105"/>
    <mergeCell ref="E117:H117"/>
    <mergeCell ref="E119:H119"/>
    <mergeCell ref="L2:V2"/>
    <mergeCell ref="E87:H87"/>
    <mergeCell ref="D101:F101"/>
    <mergeCell ref="D102:F102"/>
    <mergeCell ref="D103:F103"/>
    <mergeCell ref="D104:F104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7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9"/>
      <c r="C3" s="20"/>
      <c r="D3" s="20"/>
      <c r="E3" s="20"/>
      <c r="F3" s="20"/>
      <c r="G3" s="20"/>
      <c r="H3" s="21"/>
    </row>
    <row r="4" spans="2:8" s="1" customFormat="1" ht="24.95" customHeight="1">
      <c r="B4" s="21"/>
      <c r="C4" s="22" t="s">
        <v>1621</v>
      </c>
      <c r="H4" s="21"/>
    </row>
    <row r="5" spans="2:8" s="1" customFormat="1" ht="12" customHeight="1">
      <c r="B5" s="21"/>
      <c r="C5" s="25" t="s">
        <v>13</v>
      </c>
      <c r="D5" s="279" t="s">
        <v>14</v>
      </c>
      <c r="E5" s="267"/>
      <c r="F5" s="267"/>
      <c r="H5" s="21"/>
    </row>
    <row r="6" spans="2:8" s="1" customFormat="1" ht="36.95" customHeight="1">
      <c r="B6" s="21"/>
      <c r="C6" s="27" t="s">
        <v>16</v>
      </c>
      <c r="D6" s="276" t="s">
        <v>17</v>
      </c>
      <c r="E6" s="267"/>
      <c r="F6" s="267"/>
      <c r="H6" s="21"/>
    </row>
    <row r="7" spans="2:8" s="1" customFormat="1" ht="16.5" customHeight="1">
      <c r="B7" s="21"/>
      <c r="C7" s="28" t="s">
        <v>22</v>
      </c>
      <c r="D7" s="56">
        <f>'Rekapitulace stavby'!AN8</f>
        <v>0</v>
      </c>
      <c r="H7" s="21"/>
    </row>
    <row r="8" spans="1:8" s="2" customFormat="1" ht="10.9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43"/>
      <c r="B9" s="144"/>
      <c r="C9" s="145" t="s">
        <v>58</v>
      </c>
      <c r="D9" s="146" t="s">
        <v>59</v>
      </c>
      <c r="E9" s="146" t="s">
        <v>219</v>
      </c>
      <c r="F9" s="147" t="s">
        <v>1622</v>
      </c>
      <c r="G9" s="143"/>
      <c r="H9" s="144"/>
    </row>
    <row r="10" spans="1:8" s="2" customFormat="1" ht="26.45" customHeight="1">
      <c r="A10" s="33"/>
      <c r="B10" s="34"/>
      <c r="C10" s="229" t="s">
        <v>1623</v>
      </c>
      <c r="D10" s="229" t="s">
        <v>89</v>
      </c>
      <c r="E10" s="33"/>
      <c r="F10" s="33"/>
      <c r="G10" s="33"/>
      <c r="H10" s="34"/>
    </row>
    <row r="11" spans="1:8" s="2" customFormat="1" ht="16.9" customHeight="1">
      <c r="A11" s="33"/>
      <c r="B11" s="34"/>
      <c r="C11" s="230" t="s">
        <v>103</v>
      </c>
      <c r="D11" s="231" t="s">
        <v>1</v>
      </c>
      <c r="E11" s="232" t="s">
        <v>1</v>
      </c>
      <c r="F11" s="233">
        <v>120.8</v>
      </c>
      <c r="G11" s="33"/>
      <c r="H11" s="34"/>
    </row>
    <row r="12" spans="1:8" s="2" customFormat="1" ht="16.9" customHeight="1">
      <c r="A12" s="33"/>
      <c r="B12" s="34"/>
      <c r="C12" s="234" t="s">
        <v>1</v>
      </c>
      <c r="D12" s="234" t="s">
        <v>419</v>
      </c>
      <c r="E12" s="18" t="s">
        <v>1</v>
      </c>
      <c r="F12" s="235">
        <v>0</v>
      </c>
      <c r="G12" s="33"/>
      <c r="H12" s="34"/>
    </row>
    <row r="13" spans="1:8" s="2" customFormat="1" ht="16.9" customHeight="1">
      <c r="A13" s="33"/>
      <c r="B13" s="34"/>
      <c r="C13" s="234" t="s">
        <v>1</v>
      </c>
      <c r="D13" s="234" t="s">
        <v>448</v>
      </c>
      <c r="E13" s="18" t="s">
        <v>1</v>
      </c>
      <c r="F13" s="235">
        <v>3.3</v>
      </c>
      <c r="G13" s="33"/>
      <c r="H13" s="34"/>
    </row>
    <row r="14" spans="1:8" s="2" customFormat="1" ht="16.9" customHeight="1">
      <c r="A14" s="33"/>
      <c r="B14" s="34"/>
      <c r="C14" s="234" t="s">
        <v>1</v>
      </c>
      <c r="D14" s="234" t="s">
        <v>449</v>
      </c>
      <c r="E14" s="18" t="s">
        <v>1</v>
      </c>
      <c r="F14" s="235">
        <v>28.6</v>
      </c>
      <c r="G14" s="33"/>
      <c r="H14" s="34"/>
    </row>
    <row r="15" spans="1:8" s="2" customFormat="1" ht="16.9" customHeight="1">
      <c r="A15" s="33"/>
      <c r="B15" s="34"/>
      <c r="C15" s="234" t="s">
        <v>1</v>
      </c>
      <c r="D15" s="234" t="s">
        <v>423</v>
      </c>
      <c r="E15" s="18" t="s">
        <v>1</v>
      </c>
      <c r="F15" s="235">
        <v>0</v>
      </c>
      <c r="G15" s="33"/>
      <c r="H15" s="34"/>
    </row>
    <row r="16" spans="1:8" s="2" customFormat="1" ht="16.9" customHeight="1">
      <c r="A16" s="33"/>
      <c r="B16" s="34"/>
      <c r="C16" s="234" t="s">
        <v>1</v>
      </c>
      <c r="D16" s="234" t="s">
        <v>450</v>
      </c>
      <c r="E16" s="18" t="s">
        <v>1</v>
      </c>
      <c r="F16" s="235">
        <v>88.9</v>
      </c>
      <c r="G16" s="33"/>
      <c r="H16" s="34"/>
    </row>
    <row r="17" spans="1:8" s="2" customFormat="1" ht="16.9" customHeight="1">
      <c r="A17" s="33"/>
      <c r="B17" s="34"/>
      <c r="C17" s="234" t="s">
        <v>103</v>
      </c>
      <c r="D17" s="234" t="s">
        <v>242</v>
      </c>
      <c r="E17" s="18" t="s">
        <v>1</v>
      </c>
      <c r="F17" s="235">
        <v>120.8</v>
      </c>
      <c r="G17" s="33"/>
      <c r="H17" s="34"/>
    </row>
    <row r="18" spans="1:8" s="2" customFormat="1" ht="16.9" customHeight="1">
      <c r="A18" s="33"/>
      <c r="B18" s="34"/>
      <c r="C18" s="236" t="s">
        <v>1624</v>
      </c>
      <c r="D18" s="33"/>
      <c r="E18" s="33"/>
      <c r="F18" s="33"/>
      <c r="G18" s="33"/>
      <c r="H18" s="34"/>
    </row>
    <row r="19" spans="1:8" s="2" customFormat="1" ht="16.9" customHeight="1">
      <c r="A19" s="33"/>
      <c r="B19" s="34"/>
      <c r="C19" s="234" t="s">
        <v>445</v>
      </c>
      <c r="D19" s="234" t="s">
        <v>446</v>
      </c>
      <c r="E19" s="18" t="s">
        <v>237</v>
      </c>
      <c r="F19" s="235">
        <v>120.8</v>
      </c>
      <c r="G19" s="33"/>
      <c r="H19" s="34"/>
    </row>
    <row r="20" spans="1:8" s="2" customFormat="1" ht="16.9" customHeight="1">
      <c r="A20" s="33"/>
      <c r="B20" s="34"/>
      <c r="C20" s="234" t="s">
        <v>1368</v>
      </c>
      <c r="D20" s="234" t="s">
        <v>1369</v>
      </c>
      <c r="E20" s="18" t="s">
        <v>237</v>
      </c>
      <c r="F20" s="235">
        <v>251.88</v>
      </c>
      <c r="G20" s="33"/>
      <c r="H20" s="34"/>
    </row>
    <row r="21" spans="1:8" s="2" customFormat="1" ht="16.9" customHeight="1">
      <c r="A21" s="33"/>
      <c r="B21" s="34"/>
      <c r="C21" s="234" t="s">
        <v>1375</v>
      </c>
      <c r="D21" s="234" t="s">
        <v>1376</v>
      </c>
      <c r="E21" s="18" t="s">
        <v>237</v>
      </c>
      <c r="F21" s="235">
        <v>220.8</v>
      </c>
      <c r="G21" s="33"/>
      <c r="H21" s="34"/>
    </row>
    <row r="22" spans="1:8" s="2" customFormat="1" ht="16.9" customHeight="1">
      <c r="A22" s="33"/>
      <c r="B22" s="34"/>
      <c r="C22" s="230" t="s">
        <v>432</v>
      </c>
      <c r="D22" s="231" t="s">
        <v>1</v>
      </c>
      <c r="E22" s="232" t="s">
        <v>1</v>
      </c>
      <c r="F22" s="233">
        <v>1.1</v>
      </c>
      <c r="G22" s="33"/>
      <c r="H22" s="34"/>
    </row>
    <row r="23" spans="1:8" s="2" customFormat="1" ht="16.9" customHeight="1">
      <c r="A23" s="33"/>
      <c r="B23" s="34"/>
      <c r="C23" s="234" t="s">
        <v>1</v>
      </c>
      <c r="D23" s="234" t="s">
        <v>430</v>
      </c>
      <c r="E23" s="18" t="s">
        <v>1</v>
      </c>
      <c r="F23" s="235">
        <v>0</v>
      </c>
      <c r="G23" s="33"/>
      <c r="H23" s="34"/>
    </row>
    <row r="24" spans="1:8" s="2" customFormat="1" ht="16.9" customHeight="1">
      <c r="A24" s="33"/>
      <c r="B24" s="34"/>
      <c r="C24" s="234" t="s">
        <v>1</v>
      </c>
      <c r="D24" s="234" t="s">
        <v>431</v>
      </c>
      <c r="E24" s="18" t="s">
        <v>1</v>
      </c>
      <c r="F24" s="235">
        <v>1.1</v>
      </c>
      <c r="G24" s="33"/>
      <c r="H24" s="34"/>
    </row>
    <row r="25" spans="1:8" s="2" customFormat="1" ht="16.9" customHeight="1">
      <c r="A25" s="33"/>
      <c r="B25" s="34"/>
      <c r="C25" s="234" t="s">
        <v>432</v>
      </c>
      <c r="D25" s="234" t="s">
        <v>242</v>
      </c>
      <c r="E25" s="18" t="s">
        <v>1</v>
      </c>
      <c r="F25" s="235">
        <v>1.1</v>
      </c>
      <c r="G25" s="33"/>
      <c r="H25" s="34"/>
    </row>
    <row r="26" spans="1:8" s="2" customFormat="1" ht="16.9" customHeight="1">
      <c r="A26" s="33"/>
      <c r="B26" s="34"/>
      <c r="C26" s="230" t="s">
        <v>443</v>
      </c>
      <c r="D26" s="231" t="s">
        <v>1</v>
      </c>
      <c r="E26" s="232" t="s">
        <v>1</v>
      </c>
      <c r="F26" s="233">
        <v>71.79</v>
      </c>
      <c r="G26" s="33"/>
      <c r="H26" s="34"/>
    </row>
    <row r="27" spans="1:8" s="2" customFormat="1" ht="16.9" customHeight="1">
      <c r="A27" s="33"/>
      <c r="B27" s="34"/>
      <c r="C27" s="234" t="s">
        <v>1</v>
      </c>
      <c r="D27" s="234" t="s">
        <v>437</v>
      </c>
      <c r="E27" s="18" t="s">
        <v>1</v>
      </c>
      <c r="F27" s="235">
        <v>0</v>
      </c>
      <c r="G27" s="33"/>
      <c r="H27" s="34"/>
    </row>
    <row r="28" spans="1:8" s="2" customFormat="1" ht="16.9" customHeight="1">
      <c r="A28" s="33"/>
      <c r="B28" s="34"/>
      <c r="C28" s="234" t="s">
        <v>1</v>
      </c>
      <c r="D28" s="234" t="s">
        <v>419</v>
      </c>
      <c r="E28" s="18" t="s">
        <v>1</v>
      </c>
      <c r="F28" s="235">
        <v>0</v>
      </c>
      <c r="G28" s="33"/>
      <c r="H28" s="34"/>
    </row>
    <row r="29" spans="1:8" s="2" customFormat="1" ht="16.9" customHeight="1">
      <c r="A29" s="33"/>
      <c r="B29" s="34"/>
      <c r="C29" s="234" t="s">
        <v>1</v>
      </c>
      <c r="D29" s="234" t="s">
        <v>438</v>
      </c>
      <c r="E29" s="18" t="s">
        <v>1</v>
      </c>
      <c r="F29" s="235">
        <v>1.1</v>
      </c>
      <c r="G29" s="33"/>
      <c r="H29" s="34"/>
    </row>
    <row r="30" spans="1:8" s="2" customFormat="1" ht="16.9" customHeight="1">
      <c r="A30" s="33"/>
      <c r="B30" s="34"/>
      <c r="C30" s="234" t="s">
        <v>1</v>
      </c>
      <c r="D30" s="234" t="s">
        <v>439</v>
      </c>
      <c r="E30" s="18" t="s">
        <v>1</v>
      </c>
      <c r="F30" s="235">
        <v>1.1</v>
      </c>
      <c r="G30" s="33"/>
      <c r="H30" s="34"/>
    </row>
    <row r="31" spans="1:8" s="2" customFormat="1" ht="16.9" customHeight="1">
      <c r="A31" s="33"/>
      <c r="B31" s="34"/>
      <c r="C31" s="234" t="s">
        <v>1</v>
      </c>
      <c r="D31" s="234" t="s">
        <v>423</v>
      </c>
      <c r="E31" s="18" t="s">
        <v>1</v>
      </c>
      <c r="F31" s="235">
        <v>0</v>
      </c>
      <c r="G31" s="33"/>
      <c r="H31" s="34"/>
    </row>
    <row r="32" spans="1:8" s="2" customFormat="1" ht="16.9" customHeight="1">
      <c r="A32" s="33"/>
      <c r="B32" s="34"/>
      <c r="C32" s="234" t="s">
        <v>1</v>
      </c>
      <c r="D32" s="234" t="s">
        <v>440</v>
      </c>
      <c r="E32" s="18" t="s">
        <v>1</v>
      </c>
      <c r="F32" s="235">
        <v>0</v>
      </c>
      <c r="G32" s="33"/>
      <c r="H32" s="34"/>
    </row>
    <row r="33" spans="1:8" s="2" customFormat="1" ht="16.9" customHeight="1">
      <c r="A33" s="33"/>
      <c r="B33" s="34"/>
      <c r="C33" s="234" t="s">
        <v>1</v>
      </c>
      <c r="D33" s="234" t="s">
        <v>441</v>
      </c>
      <c r="E33" s="18" t="s">
        <v>1</v>
      </c>
      <c r="F33" s="235">
        <v>69.59</v>
      </c>
      <c r="G33" s="33"/>
      <c r="H33" s="34"/>
    </row>
    <row r="34" spans="1:8" s="2" customFormat="1" ht="16.9" customHeight="1">
      <c r="A34" s="33"/>
      <c r="B34" s="34"/>
      <c r="C34" s="234" t="s">
        <v>443</v>
      </c>
      <c r="D34" s="234" t="s">
        <v>242</v>
      </c>
      <c r="E34" s="18" t="s">
        <v>1</v>
      </c>
      <c r="F34" s="235">
        <v>71.79</v>
      </c>
      <c r="G34" s="33"/>
      <c r="H34" s="34"/>
    </row>
    <row r="35" spans="1:8" s="2" customFormat="1" ht="16.9" customHeight="1">
      <c r="A35" s="33"/>
      <c r="B35" s="34"/>
      <c r="C35" s="230" t="s">
        <v>105</v>
      </c>
      <c r="D35" s="231" t="s">
        <v>1</v>
      </c>
      <c r="E35" s="232" t="s">
        <v>1</v>
      </c>
      <c r="F35" s="233">
        <v>31.08</v>
      </c>
      <c r="G35" s="33"/>
      <c r="H35" s="34"/>
    </row>
    <row r="36" spans="1:8" s="2" customFormat="1" ht="16.9" customHeight="1">
      <c r="A36" s="33"/>
      <c r="B36" s="34"/>
      <c r="C36" s="234" t="s">
        <v>1</v>
      </c>
      <c r="D36" s="234" t="s">
        <v>418</v>
      </c>
      <c r="E36" s="18" t="s">
        <v>1</v>
      </c>
      <c r="F36" s="235">
        <v>0</v>
      </c>
      <c r="G36" s="33"/>
      <c r="H36" s="34"/>
    </row>
    <row r="37" spans="1:8" s="2" customFormat="1" ht="16.9" customHeight="1">
      <c r="A37" s="33"/>
      <c r="B37" s="34"/>
      <c r="C37" s="234" t="s">
        <v>1</v>
      </c>
      <c r="D37" s="234" t="s">
        <v>419</v>
      </c>
      <c r="E37" s="18" t="s">
        <v>1</v>
      </c>
      <c r="F37" s="235">
        <v>0</v>
      </c>
      <c r="G37" s="33"/>
      <c r="H37" s="34"/>
    </row>
    <row r="38" spans="1:8" s="2" customFormat="1" ht="16.9" customHeight="1">
      <c r="A38" s="33"/>
      <c r="B38" s="34"/>
      <c r="C38" s="234" t="s">
        <v>1</v>
      </c>
      <c r="D38" s="234" t="s">
        <v>420</v>
      </c>
      <c r="E38" s="18" t="s">
        <v>1</v>
      </c>
      <c r="F38" s="235">
        <v>4.4</v>
      </c>
      <c r="G38" s="33"/>
      <c r="H38" s="34"/>
    </row>
    <row r="39" spans="1:8" s="2" customFormat="1" ht="16.9" customHeight="1">
      <c r="A39" s="33"/>
      <c r="B39" s="34"/>
      <c r="C39" s="234" t="s">
        <v>1</v>
      </c>
      <c r="D39" s="234" t="s">
        <v>421</v>
      </c>
      <c r="E39" s="18" t="s">
        <v>1</v>
      </c>
      <c r="F39" s="235">
        <v>8.8</v>
      </c>
      <c r="G39" s="33"/>
      <c r="H39" s="34"/>
    </row>
    <row r="40" spans="1:8" s="2" customFormat="1" ht="16.9" customHeight="1">
      <c r="A40" s="33"/>
      <c r="B40" s="34"/>
      <c r="C40" s="234" t="s">
        <v>1</v>
      </c>
      <c r="D40" s="234" t="s">
        <v>422</v>
      </c>
      <c r="E40" s="18" t="s">
        <v>1</v>
      </c>
      <c r="F40" s="235">
        <v>3.3</v>
      </c>
      <c r="G40" s="33"/>
      <c r="H40" s="34"/>
    </row>
    <row r="41" spans="1:8" s="2" customFormat="1" ht="16.9" customHeight="1">
      <c r="A41" s="33"/>
      <c r="B41" s="34"/>
      <c r="C41" s="234" t="s">
        <v>1</v>
      </c>
      <c r="D41" s="234" t="s">
        <v>423</v>
      </c>
      <c r="E41" s="18" t="s">
        <v>1</v>
      </c>
      <c r="F41" s="235">
        <v>0</v>
      </c>
      <c r="G41" s="33"/>
      <c r="H41" s="34"/>
    </row>
    <row r="42" spans="1:8" s="2" customFormat="1" ht="16.9" customHeight="1">
      <c r="A42" s="33"/>
      <c r="B42" s="34"/>
      <c r="C42" s="234" t="s">
        <v>1</v>
      </c>
      <c r="D42" s="234" t="s">
        <v>424</v>
      </c>
      <c r="E42" s="18" t="s">
        <v>1</v>
      </c>
      <c r="F42" s="235">
        <v>14.58</v>
      </c>
      <c r="G42" s="33"/>
      <c r="H42" s="34"/>
    </row>
    <row r="43" spans="1:8" s="2" customFormat="1" ht="16.9" customHeight="1">
      <c r="A43" s="33"/>
      <c r="B43" s="34"/>
      <c r="C43" s="234" t="s">
        <v>105</v>
      </c>
      <c r="D43" s="234" t="s">
        <v>242</v>
      </c>
      <c r="E43" s="18" t="s">
        <v>1</v>
      </c>
      <c r="F43" s="235">
        <v>31.08</v>
      </c>
      <c r="G43" s="33"/>
      <c r="H43" s="34"/>
    </row>
    <row r="44" spans="1:8" s="2" customFormat="1" ht="16.9" customHeight="1">
      <c r="A44" s="33"/>
      <c r="B44" s="34"/>
      <c r="C44" s="236" t="s">
        <v>1624</v>
      </c>
      <c r="D44" s="33"/>
      <c r="E44" s="33"/>
      <c r="F44" s="33"/>
      <c r="G44" s="33"/>
      <c r="H44" s="34"/>
    </row>
    <row r="45" spans="1:8" s="2" customFormat="1" ht="16.9" customHeight="1">
      <c r="A45" s="33"/>
      <c r="B45" s="34"/>
      <c r="C45" s="234" t="s">
        <v>415</v>
      </c>
      <c r="D45" s="234" t="s">
        <v>416</v>
      </c>
      <c r="E45" s="18" t="s">
        <v>237</v>
      </c>
      <c r="F45" s="235">
        <v>31.08</v>
      </c>
      <c r="G45" s="33"/>
      <c r="H45" s="34"/>
    </row>
    <row r="46" spans="1:8" s="2" customFormat="1" ht="16.9" customHeight="1">
      <c r="A46" s="33"/>
      <c r="B46" s="34"/>
      <c r="C46" s="234" t="s">
        <v>1368</v>
      </c>
      <c r="D46" s="234" t="s">
        <v>1369</v>
      </c>
      <c r="E46" s="18" t="s">
        <v>237</v>
      </c>
      <c r="F46" s="235">
        <v>251.88</v>
      </c>
      <c r="G46" s="33"/>
      <c r="H46" s="34"/>
    </row>
    <row r="47" spans="1:8" s="2" customFormat="1" ht="16.9" customHeight="1">
      <c r="A47" s="33"/>
      <c r="B47" s="34"/>
      <c r="C47" s="230" t="s">
        <v>108</v>
      </c>
      <c r="D47" s="231" t="s">
        <v>1</v>
      </c>
      <c r="E47" s="232" t="s">
        <v>1</v>
      </c>
      <c r="F47" s="233">
        <v>1</v>
      </c>
      <c r="G47" s="33"/>
      <c r="H47" s="34"/>
    </row>
    <row r="48" spans="1:8" s="2" customFormat="1" ht="16.9" customHeight="1">
      <c r="A48" s="33"/>
      <c r="B48" s="34"/>
      <c r="C48" s="234" t="s">
        <v>1</v>
      </c>
      <c r="D48" s="234" t="s">
        <v>979</v>
      </c>
      <c r="E48" s="18" t="s">
        <v>1</v>
      </c>
      <c r="F48" s="235">
        <v>1</v>
      </c>
      <c r="G48" s="33"/>
      <c r="H48" s="34"/>
    </row>
    <row r="49" spans="1:8" s="2" customFormat="1" ht="16.9" customHeight="1">
      <c r="A49" s="33"/>
      <c r="B49" s="34"/>
      <c r="C49" s="234" t="s">
        <v>108</v>
      </c>
      <c r="D49" s="234" t="s">
        <v>242</v>
      </c>
      <c r="E49" s="18" t="s">
        <v>1</v>
      </c>
      <c r="F49" s="235">
        <v>1</v>
      </c>
      <c r="G49" s="33"/>
      <c r="H49" s="34"/>
    </row>
    <row r="50" spans="1:8" s="2" customFormat="1" ht="16.9" customHeight="1">
      <c r="A50" s="33"/>
      <c r="B50" s="34"/>
      <c r="C50" s="236" t="s">
        <v>1624</v>
      </c>
      <c r="D50" s="33"/>
      <c r="E50" s="33"/>
      <c r="F50" s="33"/>
      <c r="G50" s="33"/>
      <c r="H50" s="34"/>
    </row>
    <row r="51" spans="1:8" s="2" customFormat="1" ht="16.9" customHeight="1">
      <c r="A51" s="33"/>
      <c r="B51" s="34"/>
      <c r="C51" s="234" t="s">
        <v>976</v>
      </c>
      <c r="D51" s="234" t="s">
        <v>977</v>
      </c>
      <c r="E51" s="18" t="s">
        <v>237</v>
      </c>
      <c r="F51" s="235">
        <v>1</v>
      </c>
      <c r="G51" s="33"/>
      <c r="H51" s="34"/>
    </row>
    <row r="52" spans="1:8" s="2" customFormat="1" ht="16.9" customHeight="1">
      <c r="A52" s="33"/>
      <c r="B52" s="34"/>
      <c r="C52" s="234" t="s">
        <v>703</v>
      </c>
      <c r="D52" s="234" t="s">
        <v>704</v>
      </c>
      <c r="E52" s="18" t="s">
        <v>455</v>
      </c>
      <c r="F52" s="235">
        <v>132.752</v>
      </c>
      <c r="G52" s="33"/>
      <c r="H52" s="34"/>
    </row>
    <row r="53" spans="1:8" s="2" customFormat="1" ht="16.9" customHeight="1">
      <c r="A53" s="33"/>
      <c r="B53" s="34"/>
      <c r="C53" s="234" t="s">
        <v>737</v>
      </c>
      <c r="D53" s="234" t="s">
        <v>738</v>
      </c>
      <c r="E53" s="18" t="s">
        <v>455</v>
      </c>
      <c r="F53" s="235">
        <v>61.217</v>
      </c>
      <c r="G53" s="33"/>
      <c r="H53" s="34"/>
    </row>
    <row r="54" spans="1:8" s="2" customFormat="1" ht="16.9" customHeight="1">
      <c r="A54" s="33"/>
      <c r="B54" s="34"/>
      <c r="C54" s="234" t="s">
        <v>830</v>
      </c>
      <c r="D54" s="234" t="s">
        <v>831</v>
      </c>
      <c r="E54" s="18" t="s">
        <v>455</v>
      </c>
      <c r="F54" s="235">
        <v>15.719</v>
      </c>
      <c r="G54" s="33"/>
      <c r="H54" s="34"/>
    </row>
    <row r="55" spans="1:8" s="2" customFormat="1" ht="16.9" customHeight="1">
      <c r="A55" s="33"/>
      <c r="B55" s="34"/>
      <c r="C55" s="230" t="s">
        <v>109</v>
      </c>
      <c r="D55" s="231" t="s">
        <v>1</v>
      </c>
      <c r="E55" s="232" t="s">
        <v>1</v>
      </c>
      <c r="F55" s="233">
        <v>2</v>
      </c>
      <c r="G55" s="33"/>
      <c r="H55" s="34"/>
    </row>
    <row r="56" spans="1:8" s="2" customFormat="1" ht="16.9" customHeight="1">
      <c r="A56" s="33"/>
      <c r="B56" s="34"/>
      <c r="C56" s="234" t="s">
        <v>1</v>
      </c>
      <c r="D56" s="234" t="s">
        <v>993</v>
      </c>
      <c r="E56" s="18" t="s">
        <v>1</v>
      </c>
      <c r="F56" s="235">
        <v>2</v>
      </c>
      <c r="G56" s="33"/>
      <c r="H56" s="34"/>
    </row>
    <row r="57" spans="1:8" s="2" customFormat="1" ht="16.9" customHeight="1">
      <c r="A57" s="33"/>
      <c r="B57" s="34"/>
      <c r="C57" s="234" t="s">
        <v>109</v>
      </c>
      <c r="D57" s="234" t="s">
        <v>242</v>
      </c>
      <c r="E57" s="18" t="s">
        <v>1</v>
      </c>
      <c r="F57" s="235">
        <v>2</v>
      </c>
      <c r="G57" s="33"/>
      <c r="H57" s="34"/>
    </row>
    <row r="58" spans="1:8" s="2" customFormat="1" ht="16.9" customHeight="1">
      <c r="A58" s="33"/>
      <c r="B58" s="34"/>
      <c r="C58" s="236" t="s">
        <v>1624</v>
      </c>
      <c r="D58" s="33"/>
      <c r="E58" s="33"/>
      <c r="F58" s="33"/>
      <c r="G58" s="33"/>
      <c r="H58" s="34"/>
    </row>
    <row r="59" spans="1:8" s="2" customFormat="1" ht="16.9" customHeight="1">
      <c r="A59" s="33"/>
      <c r="B59" s="34"/>
      <c r="C59" s="234" t="s">
        <v>990</v>
      </c>
      <c r="D59" s="234" t="s">
        <v>991</v>
      </c>
      <c r="E59" s="18" t="s">
        <v>237</v>
      </c>
      <c r="F59" s="235">
        <v>2</v>
      </c>
      <c r="G59" s="33"/>
      <c r="H59" s="34"/>
    </row>
    <row r="60" spans="1:8" s="2" customFormat="1" ht="16.9" customHeight="1">
      <c r="A60" s="33"/>
      <c r="B60" s="34"/>
      <c r="C60" s="234" t="s">
        <v>703</v>
      </c>
      <c r="D60" s="234" t="s">
        <v>704</v>
      </c>
      <c r="E60" s="18" t="s">
        <v>455</v>
      </c>
      <c r="F60" s="235">
        <v>132.752</v>
      </c>
      <c r="G60" s="33"/>
      <c r="H60" s="34"/>
    </row>
    <row r="61" spans="1:8" s="2" customFormat="1" ht="16.9" customHeight="1">
      <c r="A61" s="33"/>
      <c r="B61" s="34"/>
      <c r="C61" s="234" t="s">
        <v>737</v>
      </c>
      <c r="D61" s="234" t="s">
        <v>738</v>
      </c>
      <c r="E61" s="18" t="s">
        <v>455</v>
      </c>
      <c r="F61" s="235">
        <v>61.217</v>
      </c>
      <c r="G61" s="33"/>
      <c r="H61" s="34"/>
    </row>
    <row r="62" spans="1:8" s="2" customFormat="1" ht="16.9" customHeight="1">
      <c r="A62" s="33"/>
      <c r="B62" s="34"/>
      <c r="C62" s="234" t="s">
        <v>830</v>
      </c>
      <c r="D62" s="234" t="s">
        <v>831</v>
      </c>
      <c r="E62" s="18" t="s">
        <v>455</v>
      </c>
      <c r="F62" s="235">
        <v>15.719</v>
      </c>
      <c r="G62" s="33"/>
      <c r="H62" s="34"/>
    </row>
    <row r="63" spans="1:8" s="2" customFormat="1" ht="16.9" customHeight="1">
      <c r="A63" s="33"/>
      <c r="B63" s="34"/>
      <c r="C63" s="230" t="s">
        <v>110</v>
      </c>
      <c r="D63" s="231" t="s">
        <v>1</v>
      </c>
      <c r="E63" s="232" t="s">
        <v>1</v>
      </c>
      <c r="F63" s="233">
        <v>46</v>
      </c>
      <c r="G63" s="33"/>
      <c r="H63" s="34"/>
    </row>
    <row r="64" spans="1:8" s="2" customFormat="1" ht="16.9" customHeight="1">
      <c r="A64" s="33"/>
      <c r="B64" s="34"/>
      <c r="C64" s="234" t="s">
        <v>1</v>
      </c>
      <c r="D64" s="234" t="s">
        <v>942</v>
      </c>
      <c r="E64" s="18" t="s">
        <v>1</v>
      </c>
      <c r="F64" s="235">
        <v>46</v>
      </c>
      <c r="G64" s="33"/>
      <c r="H64" s="34"/>
    </row>
    <row r="65" spans="1:8" s="2" customFormat="1" ht="16.9" customHeight="1">
      <c r="A65" s="33"/>
      <c r="B65" s="34"/>
      <c r="C65" s="234" t="s">
        <v>110</v>
      </c>
      <c r="D65" s="234" t="s">
        <v>242</v>
      </c>
      <c r="E65" s="18" t="s">
        <v>1</v>
      </c>
      <c r="F65" s="235">
        <v>46</v>
      </c>
      <c r="G65" s="33"/>
      <c r="H65" s="34"/>
    </row>
    <row r="66" spans="1:8" s="2" customFormat="1" ht="16.9" customHeight="1">
      <c r="A66" s="33"/>
      <c r="B66" s="34"/>
      <c r="C66" s="236" t="s">
        <v>1624</v>
      </c>
      <c r="D66" s="33"/>
      <c r="E66" s="33"/>
      <c r="F66" s="33"/>
      <c r="G66" s="33"/>
      <c r="H66" s="34"/>
    </row>
    <row r="67" spans="1:8" s="2" customFormat="1" ht="16.9" customHeight="1">
      <c r="A67" s="33"/>
      <c r="B67" s="34"/>
      <c r="C67" s="234" t="s">
        <v>939</v>
      </c>
      <c r="D67" s="234" t="s">
        <v>940</v>
      </c>
      <c r="E67" s="18" t="s">
        <v>237</v>
      </c>
      <c r="F67" s="235">
        <v>46</v>
      </c>
      <c r="G67" s="33"/>
      <c r="H67" s="34"/>
    </row>
    <row r="68" spans="1:8" s="2" customFormat="1" ht="16.9" customHeight="1">
      <c r="A68" s="33"/>
      <c r="B68" s="34"/>
      <c r="C68" s="234" t="s">
        <v>703</v>
      </c>
      <c r="D68" s="234" t="s">
        <v>704</v>
      </c>
      <c r="E68" s="18" t="s">
        <v>455</v>
      </c>
      <c r="F68" s="235">
        <v>132.752</v>
      </c>
      <c r="G68" s="33"/>
      <c r="H68" s="34"/>
    </row>
    <row r="69" spans="1:8" s="2" customFormat="1" ht="16.9" customHeight="1">
      <c r="A69" s="33"/>
      <c r="B69" s="34"/>
      <c r="C69" s="234" t="s">
        <v>737</v>
      </c>
      <c r="D69" s="234" t="s">
        <v>738</v>
      </c>
      <c r="E69" s="18" t="s">
        <v>455</v>
      </c>
      <c r="F69" s="235">
        <v>61.217</v>
      </c>
      <c r="G69" s="33"/>
      <c r="H69" s="34"/>
    </row>
    <row r="70" spans="1:8" s="2" customFormat="1" ht="16.9" customHeight="1">
      <c r="A70" s="33"/>
      <c r="B70" s="34"/>
      <c r="C70" s="234" t="s">
        <v>830</v>
      </c>
      <c r="D70" s="234" t="s">
        <v>831</v>
      </c>
      <c r="E70" s="18" t="s">
        <v>455</v>
      </c>
      <c r="F70" s="235">
        <v>15.719</v>
      </c>
      <c r="G70" s="33"/>
      <c r="H70" s="34"/>
    </row>
    <row r="71" spans="1:8" s="2" customFormat="1" ht="16.9" customHeight="1">
      <c r="A71" s="33"/>
      <c r="B71" s="34"/>
      <c r="C71" s="230" t="s">
        <v>112</v>
      </c>
      <c r="D71" s="231" t="s">
        <v>1</v>
      </c>
      <c r="E71" s="232" t="s">
        <v>1</v>
      </c>
      <c r="F71" s="233">
        <v>3.289</v>
      </c>
      <c r="G71" s="33"/>
      <c r="H71" s="34"/>
    </row>
    <row r="72" spans="1:8" s="2" customFormat="1" ht="16.9" customHeight="1">
      <c r="A72" s="33"/>
      <c r="B72" s="34"/>
      <c r="C72" s="234" t="s">
        <v>1</v>
      </c>
      <c r="D72" s="234" t="s">
        <v>408</v>
      </c>
      <c r="E72" s="18" t="s">
        <v>1</v>
      </c>
      <c r="F72" s="235">
        <v>3.289</v>
      </c>
      <c r="G72" s="33"/>
      <c r="H72" s="34"/>
    </row>
    <row r="73" spans="1:8" s="2" customFormat="1" ht="16.9" customHeight="1">
      <c r="A73" s="33"/>
      <c r="B73" s="34"/>
      <c r="C73" s="234" t="s">
        <v>112</v>
      </c>
      <c r="D73" s="234" t="s">
        <v>242</v>
      </c>
      <c r="E73" s="18" t="s">
        <v>1</v>
      </c>
      <c r="F73" s="235">
        <v>3.289</v>
      </c>
      <c r="G73" s="33"/>
      <c r="H73" s="34"/>
    </row>
    <row r="74" spans="1:8" s="2" customFormat="1" ht="16.9" customHeight="1">
      <c r="A74" s="33"/>
      <c r="B74" s="34"/>
      <c r="C74" s="236" t="s">
        <v>1624</v>
      </c>
      <c r="D74" s="33"/>
      <c r="E74" s="33"/>
      <c r="F74" s="33"/>
      <c r="G74" s="33"/>
      <c r="H74" s="34"/>
    </row>
    <row r="75" spans="1:8" s="2" customFormat="1" ht="16.9" customHeight="1">
      <c r="A75" s="33"/>
      <c r="B75" s="34"/>
      <c r="C75" s="234" t="s">
        <v>405</v>
      </c>
      <c r="D75" s="234" t="s">
        <v>406</v>
      </c>
      <c r="E75" s="18" t="s">
        <v>254</v>
      </c>
      <c r="F75" s="235">
        <v>3.289</v>
      </c>
      <c r="G75" s="33"/>
      <c r="H75" s="34"/>
    </row>
    <row r="76" spans="1:8" s="2" customFormat="1" ht="16.9" customHeight="1">
      <c r="A76" s="33"/>
      <c r="B76" s="34"/>
      <c r="C76" s="234" t="s">
        <v>410</v>
      </c>
      <c r="D76" s="234" t="s">
        <v>411</v>
      </c>
      <c r="E76" s="18" t="s">
        <v>254</v>
      </c>
      <c r="F76" s="235">
        <v>3.289</v>
      </c>
      <c r="G76" s="33"/>
      <c r="H76" s="34"/>
    </row>
    <row r="77" spans="1:8" s="2" customFormat="1" ht="16.9" customHeight="1">
      <c r="A77" s="33"/>
      <c r="B77" s="34"/>
      <c r="C77" s="234" t="s">
        <v>488</v>
      </c>
      <c r="D77" s="234" t="s">
        <v>489</v>
      </c>
      <c r="E77" s="18" t="s">
        <v>455</v>
      </c>
      <c r="F77" s="235">
        <v>6.485</v>
      </c>
      <c r="G77" s="33"/>
      <c r="H77" s="34"/>
    </row>
    <row r="78" spans="1:8" s="2" customFormat="1" ht="16.9" customHeight="1">
      <c r="A78" s="33"/>
      <c r="B78" s="34"/>
      <c r="C78" s="230" t="s">
        <v>115</v>
      </c>
      <c r="D78" s="231" t="s">
        <v>1</v>
      </c>
      <c r="E78" s="232" t="s">
        <v>1</v>
      </c>
      <c r="F78" s="233">
        <v>100</v>
      </c>
      <c r="G78" s="33"/>
      <c r="H78" s="34"/>
    </row>
    <row r="79" spans="1:8" s="2" customFormat="1" ht="16.9" customHeight="1">
      <c r="A79" s="33"/>
      <c r="B79" s="34"/>
      <c r="C79" s="234" t="s">
        <v>1</v>
      </c>
      <c r="D79" s="234" t="s">
        <v>629</v>
      </c>
      <c r="E79" s="18" t="s">
        <v>1</v>
      </c>
      <c r="F79" s="235">
        <v>100</v>
      </c>
      <c r="G79" s="33"/>
      <c r="H79" s="34"/>
    </row>
    <row r="80" spans="1:8" s="2" customFormat="1" ht="16.9" customHeight="1">
      <c r="A80" s="33"/>
      <c r="B80" s="34"/>
      <c r="C80" s="234" t="s">
        <v>115</v>
      </c>
      <c r="D80" s="234" t="s">
        <v>242</v>
      </c>
      <c r="E80" s="18" t="s">
        <v>1</v>
      </c>
      <c r="F80" s="235">
        <v>100</v>
      </c>
      <c r="G80" s="33"/>
      <c r="H80" s="34"/>
    </row>
    <row r="81" spans="1:8" s="2" customFormat="1" ht="16.9" customHeight="1">
      <c r="A81" s="33"/>
      <c r="B81" s="34"/>
      <c r="C81" s="236" t="s">
        <v>1624</v>
      </c>
      <c r="D81" s="33"/>
      <c r="E81" s="33"/>
      <c r="F81" s="33"/>
      <c r="G81" s="33"/>
      <c r="H81" s="34"/>
    </row>
    <row r="82" spans="1:8" s="2" customFormat="1" ht="16.9" customHeight="1">
      <c r="A82" s="33"/>
      <c r="B82" s="34"/>
      <c r="C82" s="234" t="s">
        <v>445</v>
      </c>
      <c r="D82" s="234" t="s">
        <v>446</v>
      </c>
      <c r="E82" s="18" t="s">
        <v>237</v>
      </c>
      <c r="F82" s="235">
        <v>100</v>
      </c>
      <c r="G82" s="33"/>
      <c r="H82" s="34"/>
    </row>
    <row r="83" spans="1:8" s="2" customFormat="1" ht="16.9" customHeight="1">
      <c r="A83" s="33"/>
      <c r="B83" s="34"/>
      <c r="C83" s="234" t="s">
        <v>1368</v>
      </c>
      <c r="D83" s="234" t="s">
        <v>1369</v>
      </c>
      <c r="E83" s="18" t="s">
        <v>237</v>
      </c>
      <c r="F83" s="235">
        <v>251.88</v>
      </c>
      <c r="G83" s="33"/>
      <c r="H83" s="34"/>
    </row>
    <row r="84" spans="1:8" s="2" customFormat="1" ht="16.9" customHeight="1">
      <c r="A84" s="33"/>
      <c r="B84" s="34"/>
      <c r="C84" s="234" t="s">
        <v>1375</v>
      </c>
      <c r="D84" s="234" t="s">
        <v>1376</v>
      </c>
      <c r="E84" s="18" t="s">
        <v>237</v>
      </c>
      <c r="F84" s="235">
        <v>220.8</v>
      </c>
      <c r="G84" s="33"/>
      <c r="H84" s="34"/>
    </row>
    <row r="85" spans="1:8" s="2" customFormat="1" ht="16.9" customHeight="1">
      <c r="A85" s="33"/>
      <c r="B85" s="34"/>
      <c r="C85" s="230" t="s">
        <v>292</v>
      </c>
      <c r="D85" s="231" t="s">
        <v>1</v>
      </c>
      <c r="E85" s="232" t="s">
        <v>1</v>
      </c>
      <c r="F85" s="233">
        <v>1.441</v>
      </c>
      <c r="G85" s="33"/>
      <c r="H85" s="34"/>
    </row>
    <row r="86" spans="1:8" s="2" customFormat="1" ht="16.9" customHeight="1">
      <c r="A86" s="33"/>
      <c r="B86" s="34"/>
      <c r="C86" s="234" t="s">
        <v>1</v>
      </c>
      <c r="D86" s="234" t="s">
        <v>289</v>
      </c>
      <c r="E86" s="18" t="s">
        <v>1</v>
      </c>
      <c r="F86" s="235">
        <v>0</v>
      </c>
      <c r="G86" s="33"/>
      <c r="H86" s="34"/>
    </row>
    <row r="87" spans="1:8" s="2" customFormat="1" ht="16.9" customHeight="1">
      <c r="A87" s="33"/>
      <c r="B87" s="34"/>
      <c r="C87" s="234" t="s">
        <v>1</v>
      </c>
      <c r="D87" s="234" t="s">
        <v>268</v>
      </c>
      <c r="E87" s="18" t="s">
        <v>1</v>
      </c>
      <c r="F87" s="235">
        <v>0</v>
      </c>
      <c r="G87" s="33"/>
      <c r="H87" s="34"/>
    </row>
    <row r="88" spans="1:8" s="2" customFormat="1" ht="16.9" customHeight="1">
      <c r="A88" s="33"/>
      <c r="B88" s="34"/>
      <c r="C88" s="234" t="s">
        <v>1</v>
      </c>
      <c r="D88" s="234" t="s">
        <v>290</v>
      </c>
      <c r="E88" s="18" t="s">
        <v>1</v>
      </c>
      <c r="F88" s="235">
        <v>0.484</v>
      </c>
      <c r="G88" s="33"/>
      <c r="H88" s="34"/>
    </row>
    <row r="89" spans="1:8" s="2" customFormat="1" ht="16.9" customHeight="1">
      <c r="A89" s="33"/>
      <c r="B89" s="34"/>
      <c r="C89" s="234" t="s">
        <v>1</v>
      </c>
      <c r="D89" s="234" t="s">
        <v>291</v>
      </c>
      <c r="E89" s="18" t="s">
        <v>1</v>
      </c>
      <c r="F89" s="235">
        <v>0.957</v>
      </c>
      <c r="G89" s="33"/>
      <c r="H89" s="34"/>
    </row>
    <row r="90" spans="1:8" s="2" customFormat="1" ht="16.9" customHeight="1">
      <c r="A90" s="33"/>
      <c r="B90" s="34"/>
      <c r="C90" s="234" t="s">
        <v>292</v>
      </c>
      <c r="D90" s="234" t="s">
        <v>242</v>
      </c>
      <c r="E90" s="18" t="s">
        <v>1</v>
      </c>
      <c r="F90" s="235">
        <v>1.441</v>
      </c>
      <c r="G90" s="33"/>
      <c r="H90" s="34"/>
    </row>
    <row r="91" spans="1:8" s="2" customFormat="1" ht="16.9" customHeight="1">
      <c r="A91" s="33"/>
      <c r="B91" s="34"/>
      <c r="C91" s="230" t="s">
        <v>118</v>
      </c>
      <c r="D91" s="231" t="s">
        <v>1</v>
      </c>
      <c r="E91" s="232" t="s">
        <v>1</v>
      </c>
      <c r="F91" s="233">
        <v>41</v>
      </c>
      <c r="G91" s="33"/>
      <c r="H91" s="34"/>
    </row>
    <row r="92" spans="1:8" s="2" customFormat="1" ht="16.9" customHeight="1">
      <c r="A92" s="33"/>
      <c r="B92" s="34"/>
      <c r="C92" s="234" t="s">
        <v>1</v>
      </c>
      <c r="D92" s="234" t="s">
        <v>293</v>
      </c>
      <c r="E92" s="18" t="s">
        <v>1</v>
      </c>
      <c r="F92" s="235">
        <v>41</v>
      </c>
      <c r="G92" s="33"/>
      <c r="H92" s="34"/>
    </row>
    <row r="93" spans="1:8" s="2" customFormat="1" ht="16.9" customHeight="1">
      <c r="A93" s="33"/>
      <c r="B93" s="34"/>
      <c r="C93" s="234" t="s">
        <v>118</v>
      </c>
      <c r="D93" s="234" t="s">
        <v>242</v>
      </c>
      <c r="E93" s="18" t="s">
        <v>1</v>
      </c>
      <c r="F93" s="235">
        <v>41</v>
      </c>
      <c r="G93" s="33"/>
      <c r="H93" s="34"/>
    </row>
    <row r="94" spans="1:8" s="2" customFormat="1" ht="16.9" customHeight="1">
      <c r="A94" s="33"/>
      <c r="B94" s="34"/>
      <c r="C94" s="236" t="s">
        <v>1624</v>
      </c>
      <c r="D94" s="33"/>
      <c r="E94" s="33"/>
      <c r="F94" s="33"/>
      <c r="G94" s="33"/>
      <c r="H94" s="34"/>
    </row>
    <row r="95" spans="1:8" s="2" customFormat="1" ht="16.9" customHeight="1">
      <c r="A95" s="33"/>
      <c r="B95" s="34"/>
      <c r="C95" s="234" t="s">
        <v>286</v>
      </c>
      <c r="D95" s="234" t="s">
        <v>287</v>
      </c>
      <c r="E95" s="18" t="s">
        <v>254</v>
      </c>
      <c r="F95" s="235">
        <v>41</v>
      </c>
      <c r="G95" s="33"/>
      <c r="H95" s="34"/>
    </row>
    <row r="96" spans="1:8" s="2" customFormat="1" ht="16.9" customHeight="1">
      <c r="A96" s="33"/>
      <c r="B96" s="34"/>
      <c r="C96" s="234" t="s">
        <v>907</v>
      </c>
      <c r="D96" s="234" t="s">
        <v>908</v>
      </c>
      <c r="E96" s="18" t="s">
        <v>254</v>
      </c>
      <c r="F96" s="235">
        <v>41</v>
      </c>
      <c r="G96" s="33"/>
      <c r="H96" s="34"/>
    </row>
    <row r="97" spans="1:8" s="2" customFormat="1" ht="16.9" customHeight="1">
      <c r="A97" s="33"/>
      <c r="B97" s="34"/>
      <c r="C97" s="234" t="s">
        <v>902</v>
      </c>
      <c r="D97" s="234" t="s">
        <v>903</v>
      </c>
      <c r="E97" s="18" t="s">
        <v>254</v>
      </c>
      <c r="F97" s="235">
        <v>41</v>
      </c>
      <c r="G97" s="33"/>
      <c r="H97" s="34"/>
    </row>
    <row r="98" spans="1:8" s="2" customFormat="1" ht="16.9" customHeight="1">
      <c r="A98" s="33"/>
      <c r="B98" s="34"/>
      <c r="C98" s="234" t="s">
        <v>294</v>
      </c>
      <c r="D98" s="234" t="s">
        <v>295</v>
      </c>
      <c r="E98" s="18" t="s">
        <v>254</v>
      </c>
      <c r="F98" s="235">
        <v>41</v>
      </c>
      <c r="G98" s="33"/>
      <c r="H98" s="34"/>
    </row>
    <row r="99" spans="1:8" s="2" customFormat="1" ht="16.9" customHeight="1">
      <c r="A99" s="33"/>
      <c r="B99" s="34"/>
      <c r="C99" s="230" t="s">
        <v>121</v>
      </c>
      <c r="D99" s="231" t="s">
        <v>1</v>
      </c>
      <c r="E99" s="232" t="s">
        <v>1</v>
      </c>
      <c r="F99" s="233">
        <v>31.9</v>
      </c>
      <c r="G99" s="33"/>
      <c r="H99" s="34"/>
    </row>
    <row r="100" spans="1:8" s="2" customFormat="1" ht="16.9" customHeight="1">
      <c r="A100" s="33"/>
      <c r="B100" s="34"/>
      <c r="C100" s="234" t="s">
        <v>1</v>
      </c>
      <c r="D100" s="234" t="s">
        <v>419</v>
      </c>
      <c r="E100" s="18" t="s">
        <v>1</v>
      </c>
      <c r="F100" s="235">
        <v>0</v>
      </c>
      <c r="G100" s="33"/>
      <c r="H100" s="34"/>
    </row>
    <row r="101" spans="1:8" s="2" customFormat="1" ht="16.9" customHeight="1">
      <c r="A101" s="33"/>
      <c r="B101" s="34"/>
      <c r="C101" s="234" t="s">
        <v>1</v>
      </c>
      <c r="D101" s="234" t="s">
        <v>448</v>
      </c>
      <c r="E101" s="18" t="s">
        <v>1</v>
      </c>
      <c r="F101" s="235">
        <v>3.3</v>
      </c>
      <c r="G101" s="33"/>
      <c r="H101" s="34"/>
    </row>
    <row r="102" spans="1:8" s="2" customFormat="1" ht="16.9" customHeight="1">
      <c r="A102" s="33"/>
      <c r="B102" s="34"/>
      <c r="C102" s="234" t="s">
        <v>1</v>
      </c>
      <c r="D102" s="234" t="s">
        <v>449</v>
      </c>
      <c r="E102" s="18" t="s">
        <v>1</v>
      </c>
      <c r="F102" s="235">
        <v>28.6</v>
      </c>
      <c r="G102" s="33"/>
      <c r="H102" s="34"/>
    </row>
    <row r="103" spans="1:8" s="2" customFormat="1" ht="16.9" customHeight="1">
      <c r="A103" s="33"/>
      <c r="B103" s="34"/>
      <c r="C103" s="234" t="s">
        <v>121</v>
      </c>
      <c r="D103" s="234" t="s">
        <v>260</v>
      </c>
      <c r="E103" s="18" t="s">
        <v>1</v>
      </c>
      <c r="F103" s="235">
        <v>31.9</v>
      </c>
      <c r="G103" s="33"/>
      <c r="H103" s="34"/>
    </row>
    <row r="104" spans="1:8" s="2" customFormat="1" ht="16.9" customHeight="1">
      <c r="A104" s="33"/>
      <c r="B104" s="34"/>
      <c r="C104" s="236" t="s">
        <v>1624</v>
      </c>
      <c r="D104" s="33"/>
      <c r="E104" s="33"/>
      <c r="F104" s="33"/>
      <c r="G104" s="33"/>
      <c r="H104" s="34"/>
    </row>
    <row r="105" spans="1:8" s="2" customFormat="1" ht="16.9" customHeight="1">
      <c r="A105" s="33"/>
      <c r="B105" s="34"/>
      <c r="C105" s="234" t="s">
        <v>445</v>
      </c>
      <c r="D105" s="234" t="s">
        <v>446</v>
      </c>
      <c r="E105" s="18" t="s">
        <v>237</v>
      </c>
      <c r="F105" s="235">
        <v>120.8</v>
      </c>
      <c r="G105" s="33"/>
      <c r="H105" s="34"/>
    </row>
    <row r="106" spans="1:8" s="2" customFormat="1" ht="16.9" customHeight="1">
      <c r="A106" s="33"/>
      <c r="B106" s="34"/>
      <c r="C106" s="234" t="s">
        <v>453</v>
      </c>
      <c r="D106" s="234" t="s">
        <v>454</v>
      </c>
      <c r="E106" s="18" t="s">
        <v>455</v>
      </c>
      <c r="F106" s="235">
        <v>160.267</v>
      </c>
      <c r="G106" s="33"/>
      <c r="H106" s="34"/>
    </row>
    <row r="107" spans="1:8" s="2" customFormat="1" ht="16.9" customHeight="1">
      <c r="A107" s="33"/>
      <c r="B107" s="34"/>
      <c r="C107" s="230" t="s">
        <v>124</v>
      </c>
      <c r="D107" s="231" t="s">
        <v>1</v>
      </c>
      <c r="E107" s="232" t="s">
        <v>1</v>
      </c>
      <c r="F107" s="233">
        <v>1.1</v>
      </c>
      <c r="G107" s="33"/>
      <c r="H107" s="34"/>
    </row>
    <row r="108" spans="1:8" s="2" customFormat="1" ht="16.9" customHeight="1">
      <c r="A108" s="33"/>
      <c r="B108" s="34"/>
      <c r="C108" s="234" t="s">
        <v>1</v>
      </c>
      <c r="D108" s="234" t="s">
        <v>430</v>
      </c>
      <c r="E108" s="18" t="s">
        <v>1</v>
      </c>
      <c r="F108" s="235">
        <v>0</v>
      </c>
      <c r="G108" s="33"/>
      <c r="H108" s="34"/>
    </row>
    <row r="109" spans="1:8" s="2" customFormat="1" ht="16.9" customHeight="1">
      <c r="A109" s="33"/>
      <c r="B109" s="34"/>
      <c r="C109" s="234" t="s">
        <v>1</v>
      </c>
      <c r="D109" s="234" t="s">
        <v>431</v>
      </c>
      <c r="E109" s="18" t="s">
        <v>1</v>
      </c>
      <c r="F109" s="235">
        <v>1.1</v>
      </c>
      <c r="G109" s="33"/>
      <c r="H109" s="34"/>
    </row>
    <row r="110" spans="1:8" s="2" customFormat="1" ht="16.9" customHeight="1">
      <c r="A110" s="33"/>
      <c r="B110" s="34"/>
      <c r="C110" s="234" t="s">
        <v>124</v>
      </c>
      <c r="D110" s="234" t="s">
        <v>260</v>
      </c>
      <c r="E110" s="18" t="s">
        <v>1</v>
      </c>
      <c r="F110" s="235">
        <v>1.1</v>
      </c>
      <c r="G110" s="33"/>
      <c r="H110" s="34"/>
    </row>
    <row r="111" spans="1:8" s="2" customFormat="1" ht="16.9" customHeight="1">
      <c r="A111" s="33"/>
      <c r="B111" s="34"/>
      <c r="C111" s="236" t="s">
        <v>1624</v>
      </c>
      <c r="D111" s="33"/>
      <c r="E111" s="33"/>
      <c r="F111" s="33"/>
      <c r="G111" s="33"/>
      <c r="H111" s="34"/>
    </row>
    <row r="112" spans="1:8" s="2" customFormat="1" ht="16.9" customHeight="1">
      <c r="A112" s="33"/>
      <c r="B112" s="34"/>
      <c r="C112" s="234" t="s">
        <v>427</v>
      </c>
      <c r="D112" s="234" t="s">
        <v>428</v>
      </c>
      <c r="E112" s="18" t="s">
        <v>237</v>
      </c>
      <c r="F112" s="235">
        <v>1.1</v>
      </c>
      <c r="G112" s="33"/>
      <c r="H112" s="34"/>
    </row>
    <row r="113" spans="1:8" s="2" customFormat="1" ht="16.9" customHeight="1">
      <c r="A113" s="33"/>
      <c r="B113" s="34"/>
      <c r="C113" s="234" t="s">
        <v>453</v>
      </c>
      <c r="D113" s="234" t="s">
        <v>454</v>
      </c>
      <c r="E113" s="18" t="s">
        <v>455</v>
      </c>
      <c r="F113" s="235">
        <v>160.267</v>
      </c>
      <c r="G113" s="33"/>
      <c r="H113" s="34"/>
    </row>
    <row r="114" spans="1:8" s="2" customFormat="1" ht="16.9" customHeight="1">
      <c r="A114" s="33"/>
      <c r="B114" s="34"/>
      <c r="C114" s="230" t="s">
        <v>126</v>
      </c>
      <c r="D114" s="231" t="s">
        <v>1</v>
      </c>
      <c r="E114" s="232" t="s">
        <v>1</v>
      </c>
      <c r="F114" s="233">
        <v>2.2</v>
      </c>
      <c r="G114" s="33"/>
      <c r="H114" s="34"/>
    </row>
    <row r="115" spans="1:8" s="2" customFormat="1" ht="16.9" customHeight="1">
      <c r="A115" s="33"/>
      <c r="B115" s="34"/>
      <c r="C115" s="234" t="s">
        <v>1</v>
      </c>
      <c r="D115" s="234" t="s">
        <v>437</v>
      </c>
      <c r="E115" s="18" t="s">
        <v>1</v>
      </c>
      <c r="F115" s="235">
        <v>0</v>
      </c>
      <c r="G115" s="33"/>
      <c r="H115" s="34"/>
    </row>
    <row r="116" spans="1:8" s="2" customFormat="1" ht="16.9" customHeight="1">
      <c r="A116" s="33"/>
      <c r="B116" s="34"/>
      <c r="C116" s="234" t="s">
        <v>1</v>
      </c>
      <c r="D116" s="234" t="s">
        <v>419</v>
      </c>
      <c r="E116" s="18" t="s">
        <v>1</v>
      </c>
      <c r="F116" s="235">
        <v>0</v>
      </c>
      <c r="G116" s="33"/>
      <c r="H116" s="34"/>
    </row>
    <row r="117" spans="1:8" s="2" customFormat="1" ht="16.9" customHeight="1">
      <c r="A117" s="33"/>
      <c r="B117" s="34"/>
      <c r="C117" s="234" t="s">
        <v>1</v>
      </c>
      <c r="D117" s="234" t="s">
        <v>438</v>
      </c>
      <c r="E117" s="18" t="s">
        <v>1</v>
      </c>
      <c r="F117" s="235">
        <v>1.1</v>
      </c>
      <c r="G117" s="33"/>
      <c r="H117" s="34"/>
    </row>
    <row r="118" spans="1:8" s="2" customFormat="1" ht="16.9" customHeight="1">
      <c r="A118" s="33"/>
      <c r="B118" s="34"/>
      <c r="C118" s="234" t="s">
        <v>1</v>
      </c>
      <c r="D118" s="234" t="s">
        <v>439</v>
      </c>
      <c r="E118" s="18" t="s">
        <v>1</v>
      </c>
      <c r="F118" s="235">
        <v>1.1</v>
      </c>
      <c r="G118" s="33"/>
      <c r="H118" s="34"/>
    </row>
    <row r="119" spans="1:8" s="2" customFormat="1" ht="16.9" customHeight="1">
      <c r="A119" s="33"/>
      <c r="B119" s="34"/>
      <c r="C119" s="234" t="s">
        <v>126</v>
      </c>
      <c r="D119" s="234" t="s">
        <v>260</v>
      </c>
      <c r="E119" s="18" t="s">
        <v>1</v>
      </c>
      <c r="F119" s="235">
        <v>2.2</v>
      </c>
      <c r="G119" s="33"/>
      <c r="H119" s="34"/>
    </row>
    <row r="120" spans="1:8" s="2" customFormat="1" ht="16.9" customHeight="1">
      <c r="A120" s="33"/>
      <c r="B120" s="34"/>
      <c r="C120" s="236" t="s">
        <v>1624</v>
      </c>
      <c r="D120" s="33"/>
      <c r="E120" s="33"/>
      <c r="F120" s="33"/>
      <c r="G120" s="33"/>
      <c r="H120" s="34"/>
    </row>
    <row r="121" spans="1:8" s="2" customFormat="1" ht="16.9" customHeight="1">
      <c r="A121" s="33"/>
      <c r="B121" s="34"/>
      <c r="C121" s="234" t="s">
        <v>434</v>
      </c>
      <c r="D121" s="234" t="s">
        <v>435</v>
      </c>
      <c r="E121" s="18" t="s">
        <v>237</v>
      </c>
      <c r="F121" s="235">
        <v>71.79</v>
      </c>
      <c r="G121" s="33"/>
      <c r="H121" s="34"/>
    </row>
    <row r="122" spans="1:8" s="2" customFormat="1" ht="16.9" customHeight="1">
      <c r="A122" s="33"/>
      <c r="B122" s="34"/>
      <c r="C122" s="234" t="s">
        <v>453</v>
      </c>
      <c r="D122" s="234" t="s">
        <v>454</v>
      </c>
      <c r="E122" s="18" t="s">
        <v>455</v>
      </c>
      <c r="F122" s="235">
        <v>160.267</v>
      </c>
      <c r="G122" s="33"/>
      <c r="H122" s="34"/>
    </row>
    <row r="123" spans="1:8" s="2" customFormat="1" ht="16.9" customHeight="1">
      <c r="A123" s="33"/>
      <c r="B123" s="34"/>
      <c r="C123" s="230" t="s">
        <v>128</v>
      </c>
      <c r="D123" s="231" t="s">
        <v>1</v>
      </c>
      <c r="E123" s="232" t="s">
        <v>1</v>
      </c>
      <c r="F123" s="233">
        <v>16.5</v>
      </c>
      <c r="G123" s="33"/>
      <c r="H123" s="34"/>
    </row>
    <row r="124" spans="1:8" s="2" customFormat="1" ht="16.9" customHeight="1">
      <c r="A124" s="33"/>
      <c r="B124" s="34"/>
      <c r="C124" s="234" t="s">
        <v>1</v>
      </c>
      <c r="D124" s="234" t="s">
        <v>418</v>
      </c>
      <c r="E124" s="18" t="s">
        <v>1</v>
      </c>
      <c r="F124" s="235">
        <v>0</v>
      </c>
      <c r="G124" s="33"/>
      <c r="H124" s="34"/>
    </row>
    <row r="125" spans="1:8" s="2" customFormat="1" ht="16.9" customHeight="1">
      <c r="A125" s="33"/>
      <c r="B125" s="34"/>
      <c r="C125" s="234" t="s">
        <v>1</v>
      </c>
      <c r="D125" s="234" t="s">
        <v>419</v>
      </c>
      <c r="E125" s="18" t="s">
        <v>1</v>
      </c>
      <c r="F125" s="235">
        <v>0</v>
      </c>
      <c r="G125" s="33"/>
      <c r="H125" s="34"/>
    </row>
    <row r="126" spans="1:8" s="2" customFormat="1" ht="16.9" customHeight="1">
      <c r="A126" s="33"/>
      <c r="B126" s="34"/>
      <c r="C126" s="234" t="s">
        <v>1</v>
      </c>
      <c r="D126" s="234" t="s">
        <v>420</v>
      </c>
      <c r="E126" s="18" t="s">
        <v>1</v>
      </c>
      <c r="F126" s="235">
        <v>4.4</v>
      </c>
      <c r="G126" s="33"/>
      <c r="H126" s="34"/>
    </row>
    <row r="127" spans="1:8" s="2" customFormat="1" ht="16.9" customHeight="1">
      <c r="A127" s="33"/>
      <c r="B127" s="34"/>
      <c r="C127" s="234" t="s">
        <v>1</v>
      </c>
      <c r="D127" s="234" t="s">
        <v>421</v>
      </c>
      <c r="E127" s="18" t="s">
        <v>1</v>
      </c>
      <c r="F127" s="235">
        <v>8.8</v>
      </c>
      <c r="G127" s="33"/>
      <c r="H127" s="34"/>
    </row>
    <row r="128" spans="1:8" s="2" customFormat="1" ht="16.9" customHeight="1">
      <c r="A128" s="33"/>
      <c r="B128" s="34"/>
      <c r="C128" s="234" t="s">
        <v>1</v>
      </c>
      <c r="D128" s="234" t="s">
        <v>422</v>
      </c>
      <c r="E128" s="18" t="s">
        <v>1</v>
      </c>
      <c r="F128" s="235">
        <v>3.3</v>
      </c>
      <c r="G128" s="33"/>
      <c r="H128" s="34"/>
    </row>
    <row r="129" spans="1:8" s="2" customFormat="1" ht="16.9" customHeight="1">
      <c r="A129" s="33"/>
      <c r="B129" s="34"/>
      <c r="C129" s="234" t="s">
        <v>128</v>
      </c>
      <c r="D129" s="234" t="s">
        <v>260</v>
      </c>
      <c r="E129" s="18" t="s">
        <v>1</v>
      </c>
      <c r="F129" s="235">
        <v>16.5</v>
      </c>
      <c r="G129" s="33"/>
      <c r="H129" s="34"/>
    </row>
    <row r="130" spans="1:8" s="2" customFormat="1" ht="16.9" customHeight="1">
      <c r="A130" s="33"/>
      <c r="B130" s="34"/>
      <c r="C130" s="236" t="s">
        <v>1624</v>
      </c>
      <c r="D130" s="33"/>
      <c r="E130" s="33"/>
      <c r="F130" s="33"/>
      <c r="G130" s="33"/>
      <c r="H130" s="34"/>
    </row>
    <row r="131" spans="1:8" s="2" customFormat="1" ht="16.9" customHeight="1">
      <c r="A131" s="33"/>
      <c r="B131" s="34"/>
      <c r="C131" s="234" t="s">
        <v>415</v>
      </c>
      <c r="D131" s="234" t="s">
        <v>416</v>
      </c>
      <c r="E131" s="18" t="s">
        <v>237</v>
      </c>
      <c r="F131" s="235">
        <v>31.08</v>
      </c>
      <c r="G131" s="33"/>
      <c r="H131" s="34"/>
    </row>
    <row r="132" spans="1:8" s="2" customFormat="1" ht="16.9" customHeight="1">
      <c r="A132" s="33"/>
      <c r="B132" s="34"/>
      <c r="C132" s="234" t="s">
        <v>453</v>
      </c>
      <c r="D132" s="234" t="s">
        <v>454</v>
      </c>
      <c r="E132" s="18" t="s">
        <v>455</v>
      </c>
      <c r="F132" s="235">
        <v>160.267</v>
      </c>
      <c r="G132" s="33"/>
      <c r="H132" s="34"/>
    </row>
    <row r="133" spans="1:8" s="2" customFormat="1" ht="16.9" customHeight="1">
      <c r="A133" s="33"/>
      <c r="B133" s="34"/>
      <c r="C133" s="230" t="s">
        <v>130</v>
      </c>
      <c r="D133" s="231" t="s">
        <v>1</v>
      </c>
      <c r="E133" s="232" t="s">
        <v>1</v>
      </c>
      <c r="F133" s="233">
        <v>15.719</v>
      </c>
      <c r="G133" s="33"/>
      <c r="H133" s="34"/>
    </row>
    <row r="134" spans="1:8" s="2" customFormat="1" ht="16.9" customHeight="1">
      <c r="A134" s="33"/>
      <c r="B134" s="34"/>
      <c r="C134" s="234" t="s">
        <v>1</v>
      </c>
      <c r="D134" s="234" t="s">
        <v>833</v>
      </c>
      <c r="E134" s="18" t="s">
        <v>1</v>
      </c>
      <c r="F134" s="235">
        <v>0</v>
      </c>
      <c r="G134" s="33"/>
      <c r="H134" s="34"/>
    </row>
    <row r="135" spans="1:8" s="2" customFormat="1" ht="16.9" customHeight="1">
      <c r="A135" s="33"/>
      <c r="B135" s="34"/>
      <c r="C135" s="234" t="s">
        <v>1</v>
      </c>
      <c r="D135" s="234" t="s">
        <v>708</v>
      </c>
      <c r="E135" s="18" t="s">
        <v>1</v>
      </c>
      <c r="F135" s="235">
        <v>0</v>
      </c>
      <c r="G135" s="33"/>
      <c r="H135" s="34"/>
    </row>
    <row r="136" spans="1:8" s="2" customFormat="1" ht="16.9" customHeight="1">
      <c r="A136" s="33"/>
      <c r="B136" s="34"/>
      <c r="C136" s="234" t="s">
        <v>1</v>
      </c>
      <c r="D136" s="234" t="s">
        <v>834</v>
      </c>
      <c r="E136" s="18" t="s">
        <v>1</v>
      </c>
      <c r="F136" s="235">
        <v>5.06</v>
      </c>
      <c r="G136" s="33"/>
      <c r="H136" s="34"/>
    </row>
    <row r="137" spans="1:8" s="2" customFormat="1" ht="16.9" customHeight="1">
      <c r="A137" s="33"/>
      <c r="B137" s="34"/>
      <c r="C137" s="234" t="s">
        <v>1</v>
      </c>
      <c r="D137" s="234" t="s">
        <v>835</v>
      </c>
      <c r="E137" s="18" t="s">
        <v>1</v>
      </c>
      <c r="F137" s="235">
        <v>0.11</v>
      </c>
      <c r="G137" s="33"/>
      <c r="H137" s="34"/>
    </row>
    <row r="138" spans="1:8" s="2" customFormat="1" ht="16.9" customHeight="1">
      <c r="A138" s="33"/>
      <c r="B138" s="34"/>
      <c r="C138" s="234" t="s">
        <v>1</v>
      </c>
      <c r="D138" s="234" t="s">
        <v>836</v>
      </c>
      <c r="E138" s="18" t="s">
        <v>1</v>
      </c>
      <c r="F138" s="235">
        <v>0.22</v>
      </c>
      <c r="G138" s="33"/>
      <c r="H138" s="34"/>
    </row>
    <row r="139" spans="1:8" s="2" customFormat="1" ht="16.9" customHeight="1">
      <c r="A139" s="33"/>
      <c r="B139" s="34"/>
      <c r="C139" s="234" t="s">
        <v>1</v>
      </c>
      <c r="D139" s="234" t="s">
        <v>712</v>
      </c>
      <c r="E139" s="18" t="s">
        <v>1</v>
      </c>
      <c r="F139" s="235">
        <v>0</v>
      </c>
      <c r="G139" s="33"/>
      <c r="H139" s="34"/>
    </row>
    <row r="140" spans="1:8" s="2" customFormat="1" ht="16.9" customHeight="1">
      <c r="A140" s="33"/>
      <c r="B140" s="34"/>
      <c r="C140" s="234" t="s">
        <v>1</v>
      </c>
      <c r="D140" s="234" t="s">
        <v>837</v>
      </c>
      <c r="E140" s="18" t="s">
        <v>1</v>
      </c>
      <c r="F140" s="235">
        <v>9.779</v>
      </c>
      <c r="G140" s="33"/>
      <c r="H140" s="34"/>
    </row>
    <row r="141" spans="1:8" s="2" customFormat="1" ht="16.9" customHeight="1">
      <c r="A141" s="33"/>
      <c r="B141" s="34"/>
      <c r="C141" s="234" t="s">
        <v>1</v>
      </c>
      <c r="D141" s="234" t="s">
        <v>514</v>
      </c>
      <c r="E141" s="18" t="s">
        <v>1</v>
      </c>
      <c r="F141" s="235">
        <v>0</v>
      </c>
      <c r="G141" s="33"/>
      <c r="H141" s="34"/>
    </row>
    <row r="142" spans="1:8" s="2" customFormat="1" ht="16.9" customHeight="1">
      <c r="A142" s="33"/>
      <c r="B142" s="34"/>
      <c r="C142" s="234" t="s">
        <v>1</v>
      </c>
      <c r="D142" s="234" t="s">
        <v>838</v>
      </c>
      <c r="E142" s="18" t="s">
        <v>1</v>
      </c>
      <c r="F142" s="235">
        <v>0.33</v>
      </c>
      <c r="G142" s="33"/>
      <c r="H142" s="34"/>
    </row>
    <row r="143" spans="1:8" s="2" customFormat="1" ht="16.9" customHeight="1">
      <c r="A143" s="33"/>
      <c r="B143" s="34"/>
      <c r="C143" s="234" t="s">
        <v>1</v>
      </c>
      <c r="D143" s="234" t="s">
        <v>516</v>
      </c>
      <c r="E143" s="18" t="s">
        <v>1</v>
      </c>
      <c r="F143" s="235">
        <v>0</v>
      </c>
      <c r="G143" s="33"/>
      <c r="H143" s="34"/>
    </row>
    <row r="144" spans="1:8" s="2" customFormat="1" ht="16.9" customHeight="1">
      <c r="A144" s="33"/>
      <c r="B144" s="34"/>
      <c r="C144" s="234" t="s">
        <v>1</v>
      </c>
      <c r="D144" s="234" t="s">
        <v>839</v>
      </c>
      <c r="E144" s="18" t="s">
        <v>1</v>
      </c>
      <c r="F144" s="235">
        <v>0.22</v>
      </c>
      <c r="G144" s="33"/>
      <c r="H144" s="34"/>
    </row>
    <row r="145" spans="1:8" s="2" customFormat="1" ht="16.9" customHeight="1">
      <c r="A145" s="33"/>
      <c r="B145" s="34"/>
      <c r="C145" s="234" t="s">
        <v>130</v>
      </c>
      <c r="D145" s="234" t="s">
        <v>242</v>
      </c>
      <c r="E145" s="18" t="s">
        <v>1</v>
      </c>
      <c r="F145" s="235">
        <v>15.719</v>
      </c>
      <c r="G145" s="33"/>
      <c r="H145" s="34"/>
    </row>
    <row r="146" spans="1:8" s="2" customFormat="1" ht="16.9" customHeight="1">
      <c r="A146" s="33"/>
      <c r="B146" s="34"/>
      <c r="C146" s="236" t="s">
        <v>1624</v>
      </c>
      <c r="D146" s="33"/>
      <c r="E146" s="33"/>
      <c r="F146" s="33"/>
      <c r="G146" s="33"/>
      <c r="H146" s="34"/>
    </row>
    <row r="147" spans="1:8" s="2" customFormat="1" ht="16.9" customHeight="1">
      <c r="A147" s="33"/>
      <c r="B147" s="34"/>
      <c r="C147" s="234" t="s">
        <v>830</v>
      </c>
      <c r="D147" s="234" t="s">
        <v>831</v>
      </c>
      <c r="E147" s="18" t="s">
        <v>455</v>
      </c>
      <c r="F147" s="235">
        <v>15.719</v>
      </c>
      <c r="G147" s="33"/>
      <c r="H147" s="34"/>
    </row>
    <row r="148" spans="1:8" s="2" customFormat="1" ht="16.9" customHeight="1">
      <c r="A148" s="33"/>
      <c r="B148" s="34"/>
      <c r="C148" s="234" t="s">
        <v>841</v>
      </c>
      <c r="D148" s="234" t="s">
        <v>842</v>
      </c>
      <c r="E148" s="18" t="s">
        <v>455</v>
      </c>
      <c r="F148" s="235">
        <v>15.719</v>
      </c>
      <c r="G148" s="33"/>
      <c r="H148" s="34"/>
    </row>
    <row r="149" spans="1:8" s="2" customFormat="1" ht="16.9" customHeight="1">
      <c r="A149" s="33"/>
      <c r="B149" s="34"/>
      <c r="C149" s="230" t="s">
        <v>132</v>
      </c>
      <c r="D149" s="231" t="s">
        <v>1</v>
      </c>
      <c r="E149" s="232" t="s">
        <v>1</v>
      </c>
      <c r="F149" s="233">
        <v>4</v>
      </c>
      <c r="G149" s="33"/>
      <c r="H149" s="34"/>
    </row>
    <row r="150" spans="1:8" s="2" customFormat="1" ht="16.9" customHeight="1">
      <c r="A150" s="33"/>
      <c r="B150" s="34"/>
      <c r="C150" s="234" t="s">
        <v>1</v>
      </c>
      <c r="D150" s="234" t="s">
        <v>241</v>
      </c>
      <c r="E150" s="18" t="s">
        <v>1</v>
      </c>
      <c r="F150" s="235">
        <v>4</v>
      </c>
      <c r="G150" s="33"/>
      <c r="H150" s="34"/>
    </row>
    <row r="151" spans="1:8" s="2" customFormat="1" ht="16.9" customHeight="1">
      <c r="A151" s="33"/>
      <c r="B151" s="34"/>
      <c r="C151" s="234" t="s">
        <v>132</v>
      </c>
      <c r="D151" s="234" t="s">
        <v>242</v>
      </c>
      <c r="E151" s="18" t="s">
        <v>1</v>
      </c>
      <c r="F151" s="235">
        <v>4</v>
      </c>
      <c r="G151" s="33"/>
      <c r="H151" s="34"/>
    </row>
    <row r="152" spans="1:8" s="2" customFormat="1" ht="16.9" customHeight="1">
      <c r="A152" s="33"/>
      <c r="B152" s="34"/>
      <c r="C152" s="236" t="s">
        <v>1624</v>
      </c>
      <c r="D152" s="33"/>
      <c r="E152" s="33"/>
      <c r="F152" s="33"/>
      <c r="G152" s="33"/>
      <c r="H152" s="34"/>
    </row>
    <row r="153" spans="1:8" s="2" customFormat="1" ht="16.9" customHeight="1">
      <c r="A153" s="33"/>
      <c r="B153" s="34"/>
      <c r="C153" s="234" t="s">
        <v>235</v>
      </c>
      <c r="D153" s="234" t="s">
        <v>236</v>
      </c>
      <c r="E153" s="18" t="s">
        <v>237</v>
      </c>
      <c r="F153" s="235">
        <v>4</v>
      </c>
      <c r="G153" s="33"/>
      <c r="H153" s="34"/>
    </row>
    <row r="154" spans="1:8" s="2" customFormat="1" ht="16.9" customHeight="1">
      <c r="A154" s="33"/>
      <c r="B154" s="34"/>
      <c r="C154" s="234" t="s">
        <v>924</v>
      </c>
      <c r="D154" s="234" t="s">
        <v>925</v>
      </c>
      <c r="E154" s="18" t="s">
        <v>237</v>
      </c>
      <c r="F154" s="235">
        <v>4</v>
      </c>
      <c r="G154" s="33"/>
      <c r="H154" s="34"/>
    </row>
    <row r="155" spans="1:8" s="2" customFormat="1" ht="16.9" customHeight="1">
      <c r="A155" s="33"/>
      <c r="B155" s="34"/>
      <c r="C155" s="234" t="s">
        <v>248</v>
      </c>
      <c r="D155" s="234" t="s">
        <v>249</v>
      </c>
      <c r="E155" s="18" t="s">
        <v>237</v>
      </c>
      <c r="F155" s="235">
        <v>6</v>
      </c>
      <c r="G155" s="33"/>
      <c r="H155" s="34"/>
    </row>
    <row r="156" spans="1:8" s="2" customFormat="1" ht="16.9" customHeight="1">
      <c r="A156" s="33"/>
      <c r="B156" s="34"/>
      <c r="C156" s="230" t="s">
        <v>134</v>
      </c>
      <c r="D156" s="231" t="s">
        <v>1</v>
      </c>
      <c r="E156" s="232" t="s">
        <v>1</v>
      </c>
      <c r="F156" s="233">
        <v>2</v>
      </c>
      <c r="G156" s="33"/>
      <c r="H156" s="34"/>
    </row>
    <row r="157" spans="1:8" s="2" customFormat="1" ht="16.9" customHeight="1">
      <c r="A157" s="33"/>
      <c r="B157" s="34"/>
      <c r="C157" s="234" t="s">
        <v>1</v>
      </c>
      <c r="D157" s="234" t="s">
        <v>246</v>
      </c>
      <c r="E157" s="18" t="s">
        <v>1</v>
      </c>
      <c r="F157" s="235">
        <v>2</v>
      </c>
      <c r="G157" s="33"/>
      <c r="H157" s="34"/>
    </row>
    <row r="158" spans="1:8" s="2" customFormat="1" ht="16.9" customHeight="1">
      <c r="A158" s="33"/>
      <c r="B158" s="34"/>
      <c r="C158" s="234" t="s">
        <v>134</v>
      </c>
      <c r="D158" s="234" t="s">
        <v>242</v>
      </c>
      <c r="E158" s="18" t="s">
        <v>1</v>
      </c>
      <c r="F158" s="235">
        <v>2</v>
      </c>
      <c r="G158" s="33"/>
      <c r="H158" s="34"/>
    </row>
    <row r="159" spans="1:8" s="2" customFormat="1" ht="16.9" customHeight="1">
      <c r="A159" s="33"/>
      <c r="B159" s="34"/>
      <c r="C159" s="236" t="s">
        <v>1624</v>
      </c>
      <c r="D159" s="33"/>
      <c r="E159" s="33"/>
      <c r="F159" s="33"/>
      <c r="G159" s="33"/>
      <c r="H159" s="34"/>
    </row>
    <row r="160" spans="1:8" s="2" customFormat="1" ht="16.9" customHeight="1">
      <c r="A160" s="33"/>
      <c r="B160" s="34"/>
      <c r="C160" s="234" t="s">
        <v>243</v>
      </c>
      <c r="D160" s="234" t="s">
        <v>244</v>
      </c>
      <c r="E160" s="18" t="s">
        <v>237</v>
      </c>
      <c r="F160" s="235">
        <v>2</v>
      </c>
      <c r="G160" s="33"/>
      <c r="H160" s="34"/>
    </row>
    <row r="161" spans="1:8" s="2" customFormat="1" ht="16.9" customHeight="1">
      <c r="A161" s="33"/>
      <c r="B161" s="34"/>
      <c r="C161" s="234" t="s">
        <v>929</v>
      </c>
      <c r="D161" s="234" t="s">
        <v>930</v>
      </c>
      <c r="E161" s="18" t="s">
        <v>237</v>
      </c>
      <c r="F161" s="235">
        <v>2</v>
      </c>
      <c r="G161" s="33"/>
      <c r="H161" s="34"/>
    </row>
    <row r="162" spans="1:8" s="2" customFormat="1" ht="16.9" customHeight="1">
      <c r="A162" s="33"/>
      <c r="B162" s="34"/>
      <c r="C162" s="234" t="s">
        <v>248</v>
      </c>
      <c r="D162" s="234" t="s">
        <v>249</v>
      </c>
      <c r="E162" s="18" t="s">
        <v>237</v>
      </c>
      <c r="F162" s="235">
        <v>6</v>
      </c>
      <c r="G162" s="33"/>
      <c r="H162" s="34"/>
    </row>
    <row r="163" spans="1:8" s="2" customFormat="1" ht="16.9" customHeight="1">
      <c r="A163" s="33"/>
      <c r="B163" s="34"/>
      <c r="C163" s="230" t="s">
        <v>753</v>
      </c>
      <c r="D163" s="231" t="s">
        <v>1</v>
      </c>
      <c r="E163" s="232" t="s">
        <v>1</v>
      </c>
      <c r="F163" s="233">
        <v>61.217</v>
      </c>
      <c r="G163" s="33"/>
      <c r="H163" s="34"/>
    </row>
    <row r="164" spans="1:8" s="2" customFormat="1" ht="16.9" customHeight="1">
      <c r="A164" s="33"/>
      <c r="B164" s="34"/>
      <c r="C164" s="234" t="s">
        <v>1</v>
      </c>
      <c r="D164" s="234" t="s">
        <v>740</v>
      </c>
      <c r="E164" s="18" t="s">
        <v>1</v>
      </c>
      <c r="F164" s="235">
        <v>0</v>
      </c>
      <c r="G164" s="33"/>
      <c r="H164" s="34"/>
    </row>
    <row r="165" spans="1:8" s="2" customFormat="1" ht="16.9" customHeight="1">
      <c r="A165" s="33"/>
      <c r="B165" s="34"/>
      <c r="C165" s="234" t="s">
        <v>1</v>
      </c>
      <c r="D165" s="234" t="s">
        <v>708</v>
      </c>
      <c r="E165" s="18" t="s">
        <v>1</v>
      </c>
      <c r="F165" s="235">
        <v>0</v>
      </c>
      <c r="G165" s="33"/>
      <c r="H165" s="34"/>
    </row>
    <row r="166" spans="1:8" s="2" customFormat="1" ht="16.9" customHeight="1">
      <c r="A166" s="33"/>
      <c r="B166" s="34"/>
      <c r="C166" s="234" t="s">
        <v>1</v>
      </c>
      <c r="D166" s="234" t="s">
        <v>741</v>
      </c>
      <c r="E166" s="18" t="s">
        <v>1</v>
      </c>
      <c r="F166" s="235">
        <v>20.139</v>
      </c>
      <c r="G166" s="33"/>
      <c r="H166" s="34"/>
    </row>
    <row r="167" spans="1:8" s="2" customFormat="1" ht="16.9" customHeight="1">
      <c r="A167" s="33"/>
      <c r="B167" s="34"/>
      <c r="C167" s="234" t="s">
        <v>1</v>
      </c>
      <c r="D167" s="234" t="s">
        <v>742</v>
      </c>
      <c r="E167" s="18" t="s">
        <v>1</v>
      </c>
      <c r="F167" s="235">
        <v>0.46</v>
      </c>
      <c r="G167" s="33"/>
      <c r="H167" s="34"/>
    </row>
    <row r="168" spans="1:8" s="2" customFormat="1" ht="16.9" customHeight="1">
      <c r="A168" s="33"/>
      <c r="B168" s="34"/>
      <c r="C168" s="234" t="s">
        <v>1</v>
      </c>
      <c r="D168" s="234" t="s">
        <v>743</v>
      </c>
      <c r="E168" s="18" t="s">
        <v>1</v>
      </c>
      <c r="F168" s="235">
        <v>1.034</v>
      </c>
      <c r="G168" s="33"/>
      <c r="H168" s="34"/>
    </row>
    <row r="169" spans="1:8" s="2" customFormat="1" ht="16.9" customHeight="1">
      <c r="A169" s="33"/>
      <c r="B169" s="34"/>
      <c r="C169" s="234" t="s">
        <v>1</v>
      </c>
      <c r="D169" s="234" t="s">
        <v>712</v>
      </c>
      <c r="E169" s="18" t="s">
        <v>1</v>
      </c>
      <c r="F169" s="235">
        <v>0</v>
      </c>
      <c r="G169" s="33"/>
      <c r="H169" s="34"/>
    </row>
    <row r="170" spans="1:8" s="2" customFormat="1" ht="16.9" customHeight="1">
      <c r="A170" s="33"/>
      <c r="B170" s="34"/>
      <c r="C170" s="234" t="s">
        <v>1</v>
      </c>
      <c r="D170" s="234" t="s">
        <v>744</v>
      </c>
      <c r="E170" s="18" t="s">
        <v>1</v>
      </c>
      <c r="F170" s="235">
        <v>38.138</v>
      </c>
      <c r="G170" s="33"/>
      <c r="H170" s="34"/>
    </row>
    <row r="171" spans="1:8" s="2" customFormat="1" ht="16.9" customHeight="1">
      <c r="A171" s="33"/>
      <c r="B171" s="34"/>
      <c r="C171" s="234" t="s">
        <v>1</v>
      </c>
      <c r="D171" s="234" t="s">
        <v>514</v>
      </c>
      <c r="E171" s="18" t="s">
        <v>1</v>
      </c>
      <c r="F171" s="235">
        <v>0</v>
      </c>
      <c r="G171" s="33"/>
      <c r="H171" s="34"/>
    </row>
    <row r="172" spans="1:8" s="2" customFormat="1" ht="16.9" customHeight="1">
      <c r="A172" s="33"/>
      <c r="B172" s="34"/>
      <c r="C172" s="234" t="s">
        <v>1</v>
      </c>
      <c r="D172" s="234" t="s">
        <v>745</v>
      </c>
      <c r="E172" s="18" t="s">
        <v>1</v>
      </c>
      <c r="F172" s="235">
        <v>1.551</v>
      </c>
      <c r="G172" s="33"/>
      <c r="H172" s="34"/>
    </row>
    <row r="173" spans="1:8" s="2" customFormat="1" ht="16.9" customHeight="1">
      <c r="A173" s="33"/>
      <c r="B173" s="34"/>
      <c r="C173" s="234" t="s">
        <v>1</v>
      </c>
      <c r="D173" s="234" t="s">
        <v>516</v>
      </c>
      <c r="E173" s="18" t="s">
        <v>1</v>
      </c>
      <c r="F173" s="235">
        <v>0</v>
      </c>
      <c r="G173" s="33"/>
      <c r="H173" s="34"/>
    </row>
    <row r="174" spans="1:8" s="2" customFormat="1" ht="16.9" customHeight="1">
      <c r="A174" s="33"/>
      <c r="B174" s="34"/>
      <c r="C174" s="234" t="s">
        <v>1</v>
      </c>
      <c r="D174" s="234" t="s">
        <v>746</v>
      </c>
      <c r="E174" s="18" t="s">
        <v>1</v>
      </c>
      <c r="F174" s="235">
        <v>0.92</v>
      </c>
      <c r="G174" s="33"/>
      <c r="H174" s="34"/>
    </row>
    <row r="175" spans="1:8" s="2" customFormat="1" ht="16.9" customHeight="1">
      <c r="A175" s="33"/>
      <c r="B175" s="34"/>
      <c r="C175" s="234" t="s">
        <v>1</v>
      </c>
      <c r="D175" s="234" t="s">
        <v>747</v>
      </c>
      <c r="E175" s="18" t="s">
        <v>1</v>
      </c>
      <c r="F175" s="235">
        <v>-0.347</v>
      </c>
      <c r="G175" s="33"/>
      <c r="H175" s="34"/>
    </row>
    <row r="176" spans="1:8" s="2" customFormat="1" ht="16.9" customHeight="1">
      <c r="A176" s="33"/>
      <c r="B176" s="34"/>
      <c r="C176" s="234" t="s">
        <v>1</v>
      </c>
      <c r="D176" s="234" t="s">
        <v>748</v>
      </c>
      <c r="E176" s="18" t="s">
        <v>1</v>
      </c>
      <c r="F176" s="235">
        <v>-0.011</v>
      </c>
      <c r="G176" s="33"/>
      <c r="H176" s="34"/>
    </row>
    <row r="177" spans="1:8" s="2" customFormat="1" ht="16.9" customHeight="1">
      <c r="A177" s="33"/>
      <c r="B177" s="34"/>
      <c r="C177" s="234" t="s">
        <v>1</v>
      </c>
      <c r="D177" s="234" t="s">
        <v>749</v>
      </c>
      <c r="E177" s="18" t="s">
        <v>1</v>
      </c>
      <c r="F177" s="235">
        <v>-0.045</v>
      </c>
      <c r="G177" s="33"/>
      <c r="H177" s="34"/>
    </row>
    <row r="178" spans="1:8" s="2" customFormat="1" ht="16.9" customHeight="1">
      <c r="A178" s="33"/>
      <c r="B178" s="34"/>
      <c r="C178" s="234" t="s">
        <v>1</v>
      </c>
      <c r="D178" s="234" t="s">
        <v>750</v>
      </c>
      <c r="E178" s="18" t="s">
        <v>1</v>
      </c>
      <c r="F178" s="235">
        <v>-0.566</v>
      </c>
      <c r="G178" s="33"/>
      <c r="H178" s="34"/>
    </row>
    <row r="179" spans="1:8" s="2" customFormat="1" ht="16.9" customHeight="1">
      <c r="A179" s="33"/>
      <c r="B179" s="34"/>
      <c r="C179" s="234" t="s">
        <v>1</v>
      </c>
      <c r="D179" s="234" t="s">
        <v>751</v>
      </c>
      <c r="E179" s="18" t="s">
        <v>1</v>
      </c>
      <c r="F179" s="235">
        <v>-0.045</v>
      </c>
      <c r="G179" s="33"/>
      <c r="H179" s="34"/>
    </row>
    <row r="180" spans="1:8" s="2" customFormat="1" ht="16.9" customHeight="1">
      <c r="A180" s="33"/>
      <c r="B180" s="34"/>
      <c r="C180" s="234" t="s">
        <v>1</v>
      </c>
      <c r="D180" s="234" t="s">
        <v>752</v>
      </c>
      <c r="E180" s="18" t="s">
        <v>1</v>
      </c>
      <c r="F180" s="235">
        <v>-0.011</v>
      </c>
      <c r="G180" s="33"/>
      <c r="H180" s="34"/>
    </row>
    <row r="181" spans="1:8" s="2" customFormat="1" ht="16.9" customHeight="1">
      <c r="A181" s="33"/>
      <c r="B181" s="34"/>
      <c r="C181" s="234" t="s">
        <v>753</v>
      </c>
      <c r="D181" s="234" t="s">
        <v>242</v>
      </c>
      <c r="E181" s="18" t="s">
        <v>1</v>
      </c>
      <c r="F181" s="235">
        <v>61.217</v>
      </c>
      <c r="G181" s="33"/>
      <c r="H181" s="34"/>
    </row>
    <row r="182" spans="1:8" s="2" customFormat="1" ht="16.9" customHeight="1">
      <c r="A182" s="33"/>
      <c r="B182" s="34"/>
      <c r="C182" s="230" t="s">
        <v>1382</v>
      </c>
      <c r="D182" s="231" t="s">
        <v>1</v>
      </c>
      <c r="E182" s="232" t="s">
        <v>1</v>
      </c>
      <c r="F182" s="233">
        <v>0</v>
      </c>
      <c r="G182" s="33"/>
      <c r="H182" s="34"/>
    </row>
    <row r="183" spans="1:8" s="2" customFormat="1" ht="16.9" customHeight="1">
      <c r="A183" s="33"/>
      <c r="B183" s="34"/>
      <c r="C183" s="230" t="s">
        <v>135</v>
      </c>
      <c r="D183" s="231" t="s">
        <v>1</v>
      </c>
      <c r="E183" s="232" t="s">
        <v>1</v>
      </c>
      <c r="F183" s="233">
        <v>3.289</v>
      </c>
      <c r="G183" s="33"/>
      <c r="H183" s="34"/>
    </row>
    <row r="184" spans="1:8" s="2" customFormat="1" ht="16.9" customHeight="1">
      <c r="A184" s="33"/>
      <c r="B184" s="34"/>
      <c r="C184" s="234" t="s">
        <v>1</v>
      </c>
      <c r="D184" s="234" t="s">
        <v>413</v>
      </c>
      <c r="E184" s="18" t="s">
        <v>1</v>
      </c>
      <c r="F184" s="235">
        <v>3.289</v>
      </c>
      <c r="G184" s="33"/>
      <c r="H184" s="34"/>
    </row>
    <row r="185" spans="1:8" s="2" customFormat="1" ht="16.9" customHeight="1">
      <c r="A185" s="33"/>
      <c r="B185" s="34"/>
      <c r="C185" s="234" t="s">
        <v>135</v>
      </c>
      <c r="D185" s="234" t="s">
        <v>242</v>
      </c>
      <c r="E185" s="18" t="s">
        <v>1</v>
      </c>
      <c r="F185" s="235">
        <v>3.289</v>
      </c>
      <c r="G185" s="33"/>
      <c r="H185" s="34"/>
    </row>
    <row r="186" spans="1:8" s="2" customFormat="1" ht="16.9" customHeight="1">
      <c r="A186" s="33"/>
      <c r="B186" s="34"/>
      <c r="C186" s="236" t="s">
        <v>1624</v>
      </c>
      <c r="D186" s="33"/>
      <c r="E186" s="33"/>
      <c r="F186" s="33"/>
      <c r="G186" s="33"/>
      <c r="H186" s="34"/>
    </row>
    <row r="187" spans="1:8" s="2" customFormat="1" ht="16.9" customHeight="1">
      <c r="A187" s="33"/>
      <c r="B187" s="34"/>
      <c r="C187" s="234" t="s">
        <v>488</v>
      </c>
      <c r="D187" s="234" t="s">
        <v>489</v>
      </c>
      <c r="E187" s="18" t="s">
        <v>455</v>
      </c>
      <c r="F187" s="235">
        <v>6.485</v>
      </c>
      <c r="G187" s="33"/>
      <c r="H187" s="34"/>
    </row>
    <row r="188" spans="1:8" s="2" customFormat="1" ht="16.9" customHeight="1">
      <c r="A188" s="33"/>
      <c r="B188" s="34"/>
      <c r="C188" s="234" t="s">
        <v>703</v>
      </c>
      <c r="D188" s="234" t="s">
        <v>704</v>
      </c>
      <c r="E188" s="18" t="s">
        <v>455</v>
      </c>
      <c r="F188" s="235">
        <v>132.752</v>
      </c>
      <c r="G188" s="33"/>
      <c r="H188" s="34"/>
    </row>
    <row r="189" spans="1:8" s="2" customFormat="1" ht="16.9" customHeight="1">
      <c r="A189" s="33"/>
      <c r="B189" s="34"/>
      <c r="C189" s="230" t="s">
        <v>413</v>
      </c>
      <c r="D189" s="231" t="s">
        <v>1</v>
      </c>
      <c r="E189" s="232" t="s">
        <v>1</v>
      </c>
      <c r="F189" s="233">
        <v>3.289</v>
      </c>
      <c r="G189" s="33"/>
      <c r="H189" s="34"/>
    </row>
    <row r="190" spans="1:8" s="2" customFormat="1" ht="16.9" customHeight="1">
      <c r="A190" s="33"/>
      <c r="B190" s="34"/>
      <c r="C190" s="234" t="s">
        <v>1</v>
      </c>
      <c r="D190" s="234" t="s">
        <v>112</v>
      </c>
      <c r="E190" s="18" t="s">
        <v>1</v>
      </c>
      <c r="F190" s="235">
        <v>3.289</v>
      </c>
      <c r="G190" s="33"/>
      <c r="H190" s="34"/>
    </row>
    <row r="191" spans="1:8" s="2" customFormat="1" ht="16.9" customHeight="1">
      <c r="A191" s="33"/>
      <c r="B191" s="34"/>
      <c r="C191" s="234" t="s">
        <v>413</v>
      </c>
      <c r="D191" s="234" t="s">
        <v>242</v>
      </c>
      <c r="E191" s="18" t="s">
        <v>1</v>
      </c>
      <c r="F191" s="235">
        <v>3.289</v>
      </c>
      <c r="G191" s="33"/>
      <c r="H191" s="34"/>
    </row>
    <row r="192" spans="1:8" s="2" customFormat="1" ht="16.9" customHeight="1">
      <c r="A192" s="33"/>
      <c r="B192" s="34"/>
      <c r="C192" s="230" t="s">
        <v>570</v>
      </c>
      <c r="D192" s="231" t="s">
        <v>1</v>
      </c>
      <c r="E192" s="232" t="s">
        <v>1</v>
      </c>
      <c r="F192" s="233">
        <v>276.787</v>
      </c>
      <c r="G192" s="33"/>
      <c r="H192" s="34"/>
    </row>
    <row r="193" spans="1:8" s="2" customFormat="1" ht="16.9" customHeight="1">
      <c r="A193" s="33"/>
      <c r="B193" s="34"/>
      <c r="C193" s="234" t="s">
        <v>1</v>
      </c>
      <c r="D193" s="234" t="s">
        <v>496</v>
      </c>
      <c r="E193" s="18" t="s">
        <v>1</v>
      </c>
      <c r="F193" s="235">
        <v>0</v>
      </c>
      <c r="G193" s="33"/>
      <c r="H193" s="34"/>
    </row>
    <row r="194" spans="1:8" s="2" customFormat="1" ht="16.9" customHeight="1">
      <c r="A194" s="33"/>
      <c r="B194" s="34"/>
      <c r="C194" s="234" t="s">
        <v>1</v>
      </c>
      <c r="D194" s="234" t="s">
        <v>553</v>
      </c>
      <c r="E194" s="18" t="s">
        <v>1</v>
      </c>
      <c r="F194" s="235">
        <v>4.048</v>
      </c>
      <c r="G194" s="33"/>
      <c r="H194" s="34"/>
    </row>
    <row r="195" spans="1:8" s="2" customFormat="1" ht="16.9" customHeight="1">
      <c r="A195" s="33"/>
      <c r="B195" s="34"/>
      <c r="C195" s="234" t="s">
        <v>1</v>
      </c>
      <c r="D195" s="234" t="s">
        <v>554</v>
      </c>
      <c r="E195" s="18" t="s">
        <v>1</v>
      </c>
      <c r="F195" s="235">
        <v>7.434</v>
      </c>
      <c r="G195" s="33"/>
      <c r="H195" s="34"/>
    </row>
    <row r="196" spans="1:8" s="2" customFormat="1" ht="16.9" customHeight="1">
      <c r="A196" s="33"/>
      <c r="B196" s="34"/>
      <c r="C196" s="234" t="s">
        <v>1</v>
      </c>
      <c r="D196" s="234" t="s">
        <v>555</v>
      </c>
      <c r="E196" s="18" t="s">
        <v>1</v>
      </c>
      <c r="F196" s="235">
        <v>9.113</v>
      </c>
      <c r="G196" s="33"/>
      <c r="H196" s="34"/>
    </row>
    <row r="197" spans="1:8" s="2" customFormat="1" ht="16.9" customHeight="1">
      <c r="A197" s="33"/>
      <c r="B197" s="34"/>
      <c r="C197" s="234" t="s">
        <v>1</v>
      </c>
      <c r="D197" s="234" t="s">
        <v>556</v>
      </c>
      <c r="E197" s="18" t="s">
        <v>1</v>
      </c>
      <c r="F197" s="235">
        <v>27.706</v>
      </c>
      <c r="G197" s="33"/>
      <c r="H197" s="34"/>
    </row>
    <row r="198" spans="1:8" s="2" customFormat="1" ht="16.9" customHeight="1">
      <c r="A198" s="33"/>
      <c r="B198" s="34"/>
      <c r="C198" s="234" t="s">
        <v>1</v>
      </c>
      <c r="D198" s="234" t="s">
        <v>557</v>
      </c>
      <c r="E198" s="18" t="s">
        <v>1</v>
      </c>
      <c r="F198" s="235">
        <v>1.761</v>
      </c>
      <c r="G198" s="33"/>
      <c r="H198" s="34"/>
    </row>
    <row r="199" spans="1:8" s="2" customFormat="1" ht="16.9" customHeight="1">
      <c r="A199" s="33"/>
      <c r="B199" s="34"/>
      <c r="C199" s="234" t="s">
        <v>1</v>
      </c>
      <c r="D199" s="234" t="s">
        <v>558</v>
      </c>
      <c r="E199" s="18" t="s">
        <v>1</v>
      </c>
      <c r="F199" s="235">
        <v>20.601</v>
      </c>
      <c r="G199" s="33"/>
      <c r="H199" s="34"/>
    </row>
    <row r="200" spans="1:8" s="2" customFormat="1" ht="16.9" customHeight="1">
      <c r="A200" s="33"/>
      <c r="B200" s="34"/>
      <c r="C200" s="234" t="s">
        <v>1</v>
      </c>
      <c r="D200" s="234" t="s">
        <v>559</v>
      </c>
      <c r="E200" s="18" t="s">
        <v>1</v>
      </c>
      <c r="F200" s="235">
        <v>17.151</v>
      </c>
      <c r="G200" s="33"/>
      <c r="H200" s="34"/>
    </row>
    <row r="201" spans="1:8" s="2" customFormat="1" ht="16.9" customHeight="1">
      <c r="A201" s="33"/>
      <c r="B201" s="34"/>
      <c r="C201" s="234" t="s">
        <v>1</v>
      </c>
      <c r="D201" s="234" t="s">
        <v>560</v>
      </c>
      <c r="E201" s="18" t="s">
        <v>1</v>
      </c>
      <c r="F201" s="235">
        <v>52.422</v>
      </c>
      <c r="G201" s="33"/>
      <c r="H201" s="34"/>
    </row>
    <row r="202" spans="1:8" s="2" customFormat="1" ht="16.9" customHeight="1">
      <c r="A202" s="33"/>
      <c r="B202" s="34"/>
      <c r="C202" s="234" t="s">
        <v>1</v>
      </c>
      <c r="D202" s="234" t="s">
        <v>561</v>
      </c>
      <c r="E202" s="18" t="s">
        <v>1</v>
      </c>
      <c r="F202" s="235">
        <v>18.044</v>
      </c>
      <c r="G202" s="33"/>
      <c r="H202" s="34"/>
    </row>
    <row r="203" spans="1:8" s="2" customFormat="1" ht="16.9" customHeight="1">
      <c r="A203" s="33"/>
      <c r="B203" s="34"/>
      <c r="C203" s="234" t="s">
        <v>1</v>
      </c>
      <c r="D203" s="234" t="s">
        <v>562</v>
      </c>
      <c r="E203" s="18" t="s">
        <v>1</v>
      </c>
      <c r="F203" s="235">
        <v>39.412</v>
      </c>
      <c r="G203" s="33"/>
      <c r="H203" s="34"/>
    </row>
    <row r="204" spans="1:8" s="2" customFormat="1" ht="16.9" customHeight="1">
      <c r="A204" s="33"/>
      <c r="B204" s="34"/>
      <c r="C204" s="234" t="s">
        <v>1</v>
      </c>
      <c r="D204" s="234" t="s">
        <v>563</v>
      </c>
      <c r="E204" s="18" t="s">
        <v>1</v>
      </c>
      <c r="F204" s="235">
        <v>13.654</v>
      </c>
      <c r="G204" s="33"/>
      <c r="H204" s="34"/>
    </row>
    <row r="205" spans="1:8" s="2" customFormat="1" ht="16.9" customHeight="1">
      <c r="A205" s="33"/>
      <c r="B205" s="34"/>
      <c r="C205" s="234" t="s">
        <v>1</v>
      </c>
      <c r="D205" s="234" t="s">
        <v>564</v>
      </c>
      <c r="E205" s="18" t="s">
        <v>1</v>
      </c>
      <c r="F205" s="235">
        <v>17.629</v>
      </c>
      <c r="G205" s="33"/>
      <c r="H205" s="34"/>
    </row>
    <row r="206" spans="1:8" s="2" customFormat="1" ht="16.9" customHeight="1">
      <c r="A206" s="33"/>
      <c r="B206" s="34"/>
      <c r="C206" s="234" t="s">
        <v>1</v>
      </c>
      <c r="D206" s="234" t="s">
        <v>565</v>
      </c>
      <c r="E206" s="18" t="s">
        <v>1</v>
      </c>
      <c r="F206" s="235">
        <v>10.9</v>
      </c>
      <c r="G206" s="33"/>
      <c r="H206" s="34"/>
    </row>
    <row r="207" spans="1:8" s="2" customFormat="1" ht="16.9" customHeight="1">
      <c r="A207" s="33"/>
      <c r="B207" s="34"/>
      <c r="C207" s="234" t="s">
        <v>1</v>
      </c>
      <c r="D207" s="234" t="s">
        <v>566</v>
      </c>
      <c r="E207" s="18" t="s">
        <v>1</v>
      </c>
      <c r="F207" s="235">
        <v>11.329</v>
      </c>
      <c r="G207" s="33"/>
      <c r="H207" s="34"/>
    </row>
    <row r="208" spans="1:8" s="2" customFormat="1" ht="16.9" customHeight="1">
      <c r="A208" s="33"/>
      <c r="B208" s="34"/>
      <c r="C208" s="234" t="s">
        <v>1</v>
      </c>
      <c r="D208" s="234" t="s">
        <v>567</v>
      </c>
      <c r="E208" s="18" t="s">
        <v>1</v>
      </c>
      <c r="F208" s="235">
        <v>17.595</v>
      </c>
      <c r="G208" s="33"/>
      <c r="H208" s="34"/>
    </row>
    <row r="209" spans="1:8" s="2" customFormat="1" ht="16.9" customHeight="1">
      <c r="A209" s="33"/>
      <c r="B209" s="34"/>
      <c r="C209" s="234" t="s">
        <v>1</v>
      </c>
      <c r="D209" s="234" t="s">
        <v>568</v>
      </c>
      <c r="E209" s="18" t="s">
        <v>1</v>
      </c>
      <c r="F209" s="235">
        <v>4.512</v>
      </c>
      <c r="G209" s="33"/>
      <c r="H209" s="34"/>
    </row>
    <row r="210" spans="1:8" s="2" customFormat="1" ht="16.9" customHeight="1">
      <c r="A210" s="33"/>
      <c r="B210" s="34"/>
      <c r="C210" s="234" t="s">
        <v>1</v>
      </c>
      <c r="D210" s="234" t="s">
        <v>569</v>
      </c>
      <c r="E210" s="18" t="s">
        <v>1</v>
      </c>
      <c r="F210" s="235">
        <v>3.476</v>
      </c>
      <c r="G210" s="33"/>
      <c r="H210" s="34"/>
    </row>
    <row r="211" spans="1:8" s="2" customFormat="1" ht="16.9" customHeight="1">
      <c r="A211" s="33"/>
      <c r="B211" s="34"/>
      <c r="C211" s="234" t="s">
        <v>570</v>
      </c>
      <c r="D211" s="234" t="s">
        <v>242</v>
      </c>
      <c r="E211" s="18" t="s">
        <v>1</v>
      </c>
      <c r="F211" s="235">
        <v>276.787</v>
      </c>
      <c r="G211" s="33"/>
      <c r="H211" s="34"/>
    </row>
    <row r="212" spans="1:8" s="2" customFormat="1" ht="16.9" customHeight="1">
      <c r="A212" s="33"/>
      <c r="B212" s="34"/>
      <c r="C212" s="230" t="s">
        <v>136</v>
      </c>
      <c r="D212" s="231" t="s">
        <v>1</v>
      </c>
      <c r="E212" s="232" t="s">
        <v>1</v>
      </c>
      <c r="F212" s="233">
        <v>88.9</v>
      </c>
      <c r="G212" s="33"/>
      <c r="H212" s="34"/>
    </row>
    <row r="213" spans="1:8" s="2" customFormat="1" ht="16.9" customHeight="1">
      <c r="A213" s="33"/>
      <c r="B213" s="34"/>
      <c r="C213" s="234" t="s">
        <v>1</v>
      </c>
      <c r="D213" s="234" t="s">
        <v>1139</v>
      </c>
      <c r="E213" s="18" t="s">
        <v>1</v>
      </c>
      <c r="F213" s="235">
        <v>88.9</v>
      </c>
      <c r="G213" s="33"/>
      <c r="H213" s="34"/>
    </row>
    <row r="214" spans="1:8" s="2" customFormat="1" ht="16.9" customHeight="1">
      <c r="A214" s="33"/>
      <c r="B214" s="34"/>
      <c r="C214" s="234" t="s">
        <v>136</v>
      </c>
      <c r="D214" s="234" t="s">
        <v>242</v>
      </c>
      <c r="E214" s="18" t="s">
        <v>1</v>
      </c>
      <c r="F214" s="235">
        <v>88.9</v>
      </c>
      <c r="G214" s="33"/>
      <c r="H214" s="34"/>
    </row>
    <row r="215" spans="1:8" s="2" customFormat="1" ht="16.9" customHeight="1">
      <c r="A215" s="33"/>
      <c r="B215" s="34"/>
      <c r="C215" s="236" t="s">
        <v>1624</v>
      </c>
      <c r="D215" s="33"/>
      <c r="E215" s="33"/>
      <c r="F215" s="33"/>
      <c r="G215" s="33"/>
      <c r="H215" s="34"/>
    </row>
    <row r="216" spans="1:8" s="2" customFormat="1" ht="16.9" customHeight="1">
      <c r="A216" s="33"/>
      <c r="B216" s="34"/>
      <c r="C216" s="234" t="s">
        <v>1136</v>
      </c>
      <c r="D216" s="234" t="s">
        <v>1137</v>
      </c>
      <c r="E216" s="18" t="s">
        <v>237</v>
      </c>
      <c r="F216" s="235">
        <v>88.9</v>
      </c>
      <c r="G216" s="33"/>
      <c r="H216" s="34"/>
    </row>
    <row r="217" spans="1:8" s="2" customFormat="1" ht="16.9" customHeight="1">
      <c r="A217" s="33"/>
      <c r="B217" s="34"/>
      <c r="C217" s="234" t="s">
        <v>703</v>
      </c>
      <c r="D217" s="234" t="s">
        <v>704</v>
      </c>
      <c r="E217" s="18" t="s">
        <v>455</v>
      </c>
      <c r="F217" s="235">
        <v>132.752</v>
      </c>
      <c r="G217" s="33"/>
      <c r="H217" s="34"/>
    </row>
    <row r="218" spans="1:8" s="2" customFormat="1" ht="16.9" customHeight="1">
      <c r="A218" s="33"/>
      <c r="B218" s="34"/>
      <c r="C218" s="234" t="s">
        <v>737</v>
      </c>
      <c r="D218" s="234" t="s">
        <v>738</v>
      </c>
      <c r="E218" s="18" t="s">
        <v>455</v>
      </c>
      <c r="F218" s="235">
        <v>61.217</v>
      </c>
      <c r="G218" s="33"/>
      <c r="H218" s="34"/>
    </row>
    <row r="219" spans="1:8" s="2" customFormat="1" ht="16.9" customHeight="1">
      <c r="A219" s="33"/>
      <c r="B219" s="34"/>
      <c r="C219" s="234" t="s">
        <v>830</v>
      </c>
      <c r="D219" s="234" t="s">
        <v>831</v>
      </c>
      <c r="E219" s="18" t="s">
        <v>455</v>
      </c>
      <c r="F219" s="235">
        <v>15.719</v>
      </c>
      <c r="G219" s="33"/>
      <c r="H219" s="34"/>
    </row>
    <row r="220" spans="1:8" s="2" customFormat="1" ht="16.9" customHeight="1">
      <c r="A220" s="33"/>
      <c r="B220" s="34"/>
      <c r="C220" s="230" t="s">
        <v>138</v>
      </c>
      <c r="D220" s="231" t="s">
        <v>1</v>
      </c>
      <c r="E220" s="232" t="s">
        <v>1</v>
      </c>
      <c r="F220" s="233">
        <v>7.5</v>
      </c>
      <c r="G220" s="33"/>
      <c r="H220" s="34"/>
    </row>
    <row r="221" spans="1:8" s="2" customFormat="1" ht="16.9" customHeight="1">
      <c r="A221" s="33"/>
      <c r="B221" s="34"/>
      <c r="C221" s="234" t="s">
        <v>1</v>
      </c>
      <c r="D221" s="234" t="s">
        <v>614</v>
      </c>
      <c r="E221" s="18" t="s">
        <v>1</v>
      </c>
      <c r="F221" s="235">
        <v>0</v>
      </c>
      <c r="G221" s="33"/>
      <c r="H221" s="34"/>
    </row>
    <row r="222" spans="1:8" s="2" customFormat="1" ht="16.9" customHeight="1">
      <c r="A222" s="33"/>
      <c r="B222" s="34"/>
      <c r="C222" s="234" t="s">
        <v>1</v>
      </c>
      <c r="D222" s="234" t="s">
        <v>615</v>
      </c>
      <c r="E222" s="18" t="s">
        <v>1</v>
      </c>
      <c r="F222" s="235">
        <v>7.5</v>
      </c>
      <c r="G222" s="33"/>
      <c r="H222" s="34"/>
    </row>
    <row r="223" spans="1:8" s="2" customFormat="1" ht="16.9" customHeight="1">
      <c r="A223" s="33"/>
      <c r="B223" s="34"/>
      <c r="C223" s="234" t="s">
        <v>138</v>
      </c>
      <c r="D223" s="234" t="s">
        <v>242</v>
      </c>
      <c r="E223" s="18" t="s">
        <v>1</v>
      </c>
      <c r="F223" s="235">
        <v>7.5</v>
      </c>
      <c r="G223" s="33"/>
      <c r="H223" s="34"/>
    </row>
    <row r="224" spans="1:8" s="2" customFormat="1" ht="16.9" customHeight="1">
      <c r="A224" s="33"/>
      <c r="B224" s="34"/>
      <c r="C224" s="236" t="s">
        <v>1624</v>
      </c>
      <c r="D224" s="33"/>
      <c r="E224" s="33"/>
      <c r="F224" s="33"/>
      <c r="G224" s="33"/>
      <c r="H224" s="34"/>
    </row>
    <row r="225" spans="1:8" s="2" customFormat="1" ht="16.9" customHeight="1">
      <c r="A225" s="33"/>
      <c r="B225" s="34"/>
      <c r="C225" s="234" t="s">
        <v>611</v>
      </c>
      <c r="D225" s="234" t="s">
        <v>612</v>
      </c>
      <c r="E225" s="18" t="s">
        <v>455</v>
      </c>
      <c r="F225" s="235">
        <v>1.125</v>
      </c>
      <c r="G225" s="33"/>
      <c r="H225" s="34"/>
    </row>
    <row r="226" spans="1:8" s="2" customFormat="1" ht="16.9" customHeight="1">
      <c r="A226" s="33"/>
      <c r="B226" s="34"/>
      <c r="C226" s="234" t="s">
        <v>618</v>
      </c>
      <c r="D226" s="234" t="s">
        <v>619</v>
      </c>
      <c r="E226" s="18" t="s">
        <v>455</v>
      </c>
      <c r="F226" s="235">
        <v>4.875</v>
      </c>
      <c r="G226" s="33"/>
      <c r="H226" s="34"/>
    </row>
    <row r="227" spans="1:8" s="2" customFormat="1" ht="16.9" customHeight="1">
      <c r="A227" s="33"/>
      <c r="B227" s="34"/>
      <c r="C227" s="234" t="s">
        <v>623</v>
      </c>
      <c r="D227" s="234" t="s">
        <v>624</v>
      </c>
      <c r="E227" s="18" t="s">
        <v>455</v>
      </c>
      <c r="F227" s="235">
        <v>1.5</v>
      </c>
      <c r="G227" s="33"/>
      <c r="H227" s="34"/>
    </row>
    <row r="228" spans="1:8" s="2" customFormat="1" ht="16.9" customHeight="1">
      <c r="A228" s="33"/>
      <c r="B228" s="34"/>
      <c r="C228" s="234" t="s">
        <v>783</v>
      </c>
      <c r="D228" s="234" t="s">
        <v>784</v>
      </c>
      <c r="E228" s="18" t="s">
        <v>455</v>
      </c>
      <c r="F228" s="235">
        <v>8.25</v>
      </c>
      <c r="G228" s="33"/>
      <c r="H228" s="34"/>
    </row>
    <row r="229" spans="1:8" s="2" customFormat="1" ht="16.9" customHeight="1">
      <c r="A229" s="33"/>
      <c r="B229" s="34"/>
      <c r="C229" s="230" t="s">
        <v>140</v>
      </c>
      <c r="D229" s="231" t="s">
        <v>1</v>
      </c>
      <c r="E229" s="232" t="s">
        <v>1</v>
      </c>
      <c r="F229" s="233">
        <v>23.86</v>
      </c>
      <c r="G229" s="33"/>
      <c r="H229" s="34"/>
    </row>
    <row r="230" spans="1:8" s="2" customFormat="1" ht="16.9" customHeight="1">
      <c r="A230" s="33"/>
      <c r="B230" s="34"/>
      <c r="C230" s="234" t="s">
        <v>1</v>
      </c>
      <c r="D230" s="234" t="s">
        <v>376</v>
      </c>
      <c r="E230" s="18" t="s">
        <v>1</v>
      </c>
      <c r="F230" s="235">
        <v>0</v>
      </c>
      <c r="G230" s="33"/>
      <c r="H230" s="34"/>
    </row>
    <row r="231" spans="1:8" s="2" customFormat="1" ht="16.9" customHeight="1">
      <c r="A231" s="33"/>
      <c r="B231" s="34"/>
      <c r="C231" s="234" t="s">
        <v>1</v>
      </c>
      <c r="D231" s="234" t="s">
        <v>377</v>
      </c>
      <c r="E231" s="18" t="s">
        <v>1</v>
      </c>
      <c r="F231" s="235">
        <v>9.66</v>
      </c>
      <c r="G231" s="33"/>
      <c r="H231" s="34"/>
    </row>
    <row r="232" spans="1:8" s="2" customFormat="1" ht="16.9" customHeight="1">
      <c r="A232" s="33"/>
      <c r="B232" s="34"/>
      <c r="C232" s="234" t="s">
        <v>1</v>
      </c>
      <c r="D232" s="234" t="s">
        <v>378</v>
      </c>
      <c r="E232" s="18" t="s">
        <v>1</v>
      </c>
      <c r="F232" s="235">
        <v>6</v>
      </c>
      <c r="G232" s="33"/>
      <c r="H232" s="34"/>
    </row>
    <row r="233" spans="1:8" s="2" customFormat="1" ht="16.9" customHeight="1">
      <c r="A233" s="33"/>
      <c r="B233" s="34"/>
      <c r="C233" s="234" t="s">
        <v>1</v>
      </c>
      <c r="D233" s="234" t="s">
        <v>379</v>
      </c>
      <c r="E233" s="18" t="s">
        <v>1</v>
      </c>
      <c r="F233" s="235">
        <v>8.2</v>
      </c>
      <c r="G233" s="33"/>
      <c r="H233" s="34"/>
    </row>
    <row r="234" spans="1:8" s="2" customFormat="1" ht="16.9" customHeight="1">
      <c r="A234" s="33"/>
      <c r="B234" s="34"/>
      <c r="C234" s="234" t="s">
        <v>140</v>
      </c>
      <c r="D234" s="234" t="s">
        <v>260</v>
      </c>
      <c r="E234" s="18" t="s">
        <v>1</v>
      </c>
      <c r="F234" s="235">
        <v>23.86</v>
      </c>
      <c r="G234" s="33"/>
      <c r="H234" s="34"/>
    </row>
    <row r="235" spans="1:8" s="2" customFormat="1" ht="16.9" customHeight="1">
      <c r="A235" s="33"/>
      <c r="B235" s="34"/>
      <c r="C235" s="236" t="s">
        <v>1624</v>
      </c>
      <c r="D235" s="33"/>
      <c r="E235" s="33"/>
      <c r="F235" s="33"/>
      <c r="G235" s="33"/>
      <c r="H235" s="34"/>
    </row>
    <row r="236" spans="1:8" s="2" customFormat="1" ht="16.9" customHeight="1">
      <c r="A236" s="33"/>
      <c r="B236" s="34"/>
      <c r="C236" s="234" t="s">
        <v>373</v>
      </c>
      <c r="D236" s="234" t="s">
        <v>374</v>
      </c>
      <c r="E236" s="18" t="s">
        <v>237</v>
      </c>
      <c r="F236" s="235">
        <v>46.4</v>
      </c>
      <c r="G236" s="33"/>
      <c r="H236" s="34"/>
    </row>
    <row r="237" spans="1:8" s="2" customFormat="1" ht="16.9" customHeight="1">
      <c r="A237" s="33"/>
      <c r="B237" s="34"/>
      <c r="C237" s="234" t="s">
        <v>345</v>
      </c>
      <c r="D237" s="234" t="s">
        <v>346</v>
      </c>
      <c r="E237" s="18" t="s">
        <v>237</v>
      </c>
      <c r="F237" s="235">
        <v>85.82</v>
      </c>
      <c r="G237" s="33"/>
      <c r="H237" s="34"/>
    </row>
    <row r="238" spans="1:8" s="2" customFormat="1" ht="16.9" customHeight="1">
      <c r="A238" s="33"/>
      <c r="B238" s="34"/>
      <c r="C238" s="230" t="s">
        <v>142</v>
      </c>
      <c r="D238" s="231" t="s">
        <v>1</v>
      </c>
      <c r="E238" s="232" t="s">
        <v>1</v>
      </c>
      <c r="F238" s="233">
        <v>22.54</v>
      </c>
      <c r="G238" s="33"/>
      <c r="H238" s="34"/>
    </row>
    <row r="239" spans="1:8" s="2" customFormat="1" ht="16.9" customHeight="1">
      <c r="A239" s="33"/>
      <c r="B239" s="34"/>
      <c r="C239" s="234" t="s">
        <v>1</v>
      </c>
      <c r="D239" s="234" t="s">
        <v>380</v>
      </c>
      <c r="E239" s="18" t="s">
        <v>1</v>
      </c>
      <c r="F239" s="235">
        <v>0</v>
      </c>
      <c r="G239" s="33"/>
      <c r="H239" s="34"/>
    </row>
    <row r="240" spans="1:8" s="2" customFormat="1" ht="16.9" customHeight="1">
      <c r="A240" s="33"/>
      <c r="B240" s="34"/>
      <c r="C240" s="234" t="s">
        <v>1</v>
      </c>
      <c r="D240" s="234" t="s">
        <v>381</v>
      </c>
      <c r="E240" s="18" t="s">
        <v>1</v>
      </c>
      <c r="F240" s="235">
        <v>22.54</v>
      </c>
      <c r="G240" s="33"/>
      <c r="H240" s="34"/>
    </row>
    <row r="241" spans="1:8" s="2" customFormat="1" ht="16.9" customHeight="1">
      <c r="A241" s="33"/>
      <c r="B241" s="34"/>
      <c r="C241" s="234" t="s">
        <v>142</v>
      </c>
      <c r="D241" s="234" t="s">
        <v>260</v>
      </c>
      <c r="E241" s="18" t="s">
        <v>1</v>
      </c>
      <c r="F241" s="235">
        <v>22.54</v>
      </c>
      <c r="G241" s="33"/>
      <c r="H241" s="34"/>
    </row>
    <row r="242" spans="1:8" s="2" customFormat="1" ht="16.9" customHeight="1">
      <c r="A242" s="33"/>
      <c r="B242" s="34"/>
      <c r="C242" s="236" t="s">
        <v>1624</v>
      </c>
      <c r="D242" s="33"/>
      <c r="E242" s="33"/>
      <c r="F242" s="33"/>
      <c r="G242" s="33"/>
      <c r="H242" s="34"/>
    </row>
    <row r="243" spans="1:8" s="2" customFormat="1" ht="16.9" customHeight="1">
      <c r="A243" s="33"/>
      <c r="B243" s="34"/>
      <c r="C243" s="234" t="s">
        <v>373</v>
      </c>
      <c r="D243" s="234" t="s">
        <v>374</v>
      </c>
      <c r="E243" s="18" t="s">
        <v>237</v>
      </c>
      <c r="F243" s="235">
        <v>46.4</v>
      </c>
      <c r="G243" s="33"/>
      <c r="H243" s="34"/>
    </row>
    <row r="244" spans="1:8" s="2" customFormat="1" ht="16.9" customHeight="1">
      <c r="A244" s="33"/>
      <c r="B244" s="34"/>
      <c r="C244" s="234" t="s">
        <v>875</v>
      </c>
      <c r="D244" s="234" t="s">
        <v>876</v>
      </c>
      <c r="E244" s="18" t="s">
        <v>237</v>
      </c>
      <c r="F244" s="235">
        <v>22.54</v>
      </c>
      <c r="G244" s="33"/>
      <c r="H244" s="34"/>
    </row>
    <row r="245" spans="1:8" s="2" customFormat="1" ht="16.9" customHeight="1">
      <c r="A245" s="33"/>
      <c r="B245" s="34"/>
      <c r="C245" s="230" t="s">
        <v>451</v>
      </c>
      <c r="D245" s="231" t="s">
        <v>1</v>
      </c>
      <c r="E245" s="232" t="s">
        <v>1</v>
      </c>
      <c r="F245" s="233">
        <v>88.9</v>
      </c>
      <c r="G245" s="33"/>
      <c r="H245" s="34"/>
    </row>
    <row r="246" spans="1:8" s="2" customFormat="1" ht="16.9" customHeight="1">
      <c r="A246" s="33"/>
      <c r="B246" s="34"/>
      <c r="C246" s="234" t="s">
        <v>1</v>
      </c>
      <c r="D246" s="234" t="s">
        <v>423</v>
      </c>
      <c r="E246" s="18" t="s">
        <v>1</v>
      </c>
      <c r="F246" s="235">
        <v>0</v>
      </c>
      <c r="G246" s="33"/>
      <c r="H246" s="34"/>
    </row>
    <row r="247" spans="1:8" s="2" customFormat="1" ht="16.9" customHeight="1">
      <c r="A247" s="33"/>
      <c r="B247" s="34"/>
      <c r="C247" s="234" t="s">
        <v>1</v>
      </c>
      <c r="D247" s="234" t="s">
        <v>450</v>
      </c>
      <c r="E247" s="18" t="s">
        <v>1</v>
      </c>
      <c r="F247" s="235">
        <v>88.9</v>
      </c>
      <c r="G247" s="33"/>
      <c r="H247" s="34"/>
    </row>
    <row r="248" spans="1:8" s="2" customFormat="1" ht="16.9" customHeight="1">
      <c r="A248" s="33"/>
      <c r="B248" s="34"/>
      <c r="C248" s="234" t="s">
        <v>451</v>
      </c>
      <c r="D248" s="234" t="s">
        <v>260</v>
      </c>
      <c r="E248" s="18" t="s">
        <v>1</v>
      </c>
      <c r="F248" s="235">
        <v>88.9</v>
      </c>
      <c r="G248" s="33"/>
      <c r="H248" s="34"/>
    </row>
    <row r="249" spans="1:8" s="2" customFormat="1" ht="16.9" customHeight="1">
      <c r="A249" s="33"/>
      <c r="B249" s="34"/>
      <c r="C249" s="230" t="s">
        <v>442</v>
      </c>
      <c r="D249" s="231" t="s">
        <v>1</v>
      </c>
      <c r="E249" s="232" t="s">
        <v>1</v>
      </c>
      <c r="F249" s="233">
        <v>69.59</v>
      </c>
      <c r="G249" s="33"/>
      <c r="H249" s="34"/>
    </row>
    <row r="250" spans="1:8" s="2" customFormat="1" ht="16.9" customHeight="1">
      <c r="A250" s="33"/>
      <c r="B250" s="34"/>
      <c r="C250" s="234" t="s">
        <v>1</v>
      </c>
      <c r="D250" s="234" t="s">
        <v>423</v>
      </c>
      <c r="E250" s="18" t="s">
        <v>1</v>
      </c>
      <c r="F250" s="235">
        <v>0</v>
      </c>
      <c r="G250" s="33"/>
      <c r="H250" s="34"/>
    </row>
    <row r="251" spans="1:8" s="2" customFormat="1" ht="16.9" customHeight="1">
      <c r="A251" s="33"/>
      <c r="B251" s="34"/>
      <c r="C251" s="234" t="s">
        <v>1</v>
      </c>
      <c r="D251" s="234" t="s">
        <v>440</v>
      </c>
      <c r="E251" s="18" t="s">
        <v>1</v>
      </c>
      <c r="F251" s="235">
        <v>0</v>
      </c>
      <c r="G251" s="33"/>
      <c r="H251" s="34"/>
    </row>
    <row r="252" spans="1:8" s="2" customFormat="1" ht="16.9" customHeight="1">
      <c r="A252" s="33"/>
      <c r="B252" s="34"/>
      <c r="C252" s="234" t="s">
        <v>1</v>
      </c>
      <c r="D252" s="234" t="s">
        <v>441</v>
      </c>
      <c r="E252" s="18" t="s">
        <v>1</v>
      </c>
      <c r="F252" s="235">
        <v>69.59</v>
      </c>
      <c r="G252" s="33"/>
      <c r="H252" s="34"/>
    </row>
    <row r="253" spans="1:8" s="2" customFormat="1" ht="16.9" customHeight="1">
      <c r="A253" s="33"/>
      <c r="B253" s="34"/>
      <c r="C253" s="234" t="s">
        <v>442</v>
      </c>
      <c r="D253" s="234" t="s">
        <v>260</v>
      </c>
      <c r="E253" s="18" t="s">
        <v>1</v>
      </c>
      <c r="F253" s="235">
        <v>69.59</v>
      </c>
      <c r="G253" s="33"/>
      <c r="H253" s="34"/>
    </row>
    <row r="254" spans="1:8" s="2" customFormat="1" ht="16.9" customHeight="1">
      <c r="A254" s="33"/>
      <c r="B254" s="34"/>
      <c r="C254" s="230" t="s">
        <v>425</v>
      </c>
      <c r="D254" s="231" t="s">
        <v>1</v>
      </c>
      <c r="E254" s="232" t="s">
        <v>1</v>
      </c>
      <c r="F254" s="233">
        <v>14.58</v>
      </c>
      <c r="G254" s="33"/>
      <c r="H254" s="34"/>
    </row>
    <row r="255" spans="1:8" s="2" customFormat="1" ht="16.9" customHeight="1">
      <c r="A255" s="33"/>
      <c r="B255" s="34"/>
      <c r="C255" s="234" t="s">
        <v>1</v>
      </c>
      <c r="D255" s="234" t="s">
        <v>423</v>
      </c>
      <c r="E255" s="18" t="s">
        <v>1</v>
      </c>
      <c r="F255" s="235">
        <v>0</v>
      </c>
      <c r="G255" s="33"/>
      <c r="H255" s="34"/>
    </row>
    <row r="256" spans="1:8" s="2" customFormat="1" ht="16.9" customHeight="1">
      <c r="A256" s="33"/>
      <c r="B256" s="34"/>
      <c r="C256" s="234" t="s">
        <v>1</v>
      </c>
      <c r="D256" s="234" t="s">
        <v>424</v>
      </c>
      <c r="E256" s="18" t="s">
        <v>1</v>
      </c>
      <c r="F256" s="235">
        <v>14.58</v>
      </c>
      <c r="G256" s="33"/>
      <c r="H256" s="34"/>
    </row>
    <row r="257" spans="1:8" s="2" customFormat="1" ht="16.9" customHeight="1">
      <c r="A257" s="33"/>
      <c r="B257" s="34"/>
      <c r="C257" s="234" t="s">
        <v>425</v>
      </c>
      <c r="D257" s="234" t="s">
        <v>260</v>
      </c>
      <c r="E257" s="18" t="s">
        <v>1</v>
      </c>
      <c r="F257" s="235">
        <v>14.58</v>
      </c>
      <c r="G257" s="33"/>
      <c r="H257" s="34"/>
    </row>
    <row r="258" spans="1:8" s="2" customFormat="1" ht="16.9" customHeight="1">
      <c r="A258" s="33"/>
      <c r="B258" s="34"/>
      <c r="C258" s="230" t="s">
        <v>1625</v>
      </c>
      <c r="D258" s="231" t="s">
        <v>1</v>
      </c>
      <c r="E258" s="232" t="s">
        <v>1</v>
      </c>
      <c r="F258" s="233">
        <v>6.578</v>
      </c>
      <c r="G258" s="33"/>
      <c r="H258" s="34"/>
    </row>
    <row r="259" spans="1:8" s="2" customFormat="1" ht="16.9" customHeight="1">
      <c r="A259" s="33"/>
      <c r="B259" s="34"/>
      <c r="C259" s="234" t="s">
        <v>1</v>
      </c>
      <c r="D259" s="234" t="s">
        <v>1626</v>
      </c>
      <c r="E259" s="18" t="s">
        <v>1</v>
      </c>
      <c r="F259" s="235">
        <v>6.578</v>
      </c>
      <c r="G259" s="33"/>
      <c r="H259" s="34"/>
    </row>
    <row r="260" spans="1:8" s="2" customFormat="1" ht="16.9" customHeight="1">
      <c r="A260" s="33"/>
      <c r="B260" s="34"/>
      <c r="C260" s="234" t="s">
        <v>1625</v>
      </c>
      <c r="D260" s="234" t="s">
        <v>242</v>
      </c>
      <c r="E260" s="18" t="s">
        <v>1</v>
      </c>
      <c r="F260" s="235">
        <v>6.578</v>
      </c>
      <c r="G260" s="33"/>
      <c r="H260" s="34"/>
    </row>
    <row r="261" spans="1:8" s="2" customFormat="1" ht="16.9" customHeight="1">
      <c r="A261" s="33"/>
      <c r="B261" s="34"/>
      <c r="C261" s="230" t="s">
        <v>144</v>
      </c>
      <c r="D261" s="231" t="s">
        <v>1</v>
      </c>
      <c r="E261" s="232" t="s">
        <v>1</v>
      </c>
      <c r="F261" s="233">
        <v>10.258</v>
      </c>
      <c r="G261" s="33"/>
      <c r="H261" s="34"/>
    </row>
    <row r="262" spans="1:8" s="2" customFormat="1" ht="16.9" customHeight="1">
      <c r="A262" s="33"/>
      <c r="B262" s="34"/>
      <c r="C262" s="234" t="s">
        <v>1</v>
      </c>
      <c r="D262" s="234" t="s">
        <v>367</v>
      </c>
      <c r="E262" s="18" t="s">
        <v>1</v>
      </c>
      <c r="F262" s="235">
        <v>0</v>
      </c>
      <c r="G262" s="33"/>
      <c r="H262" s="34"/>
    </row>
    <row r="263" spans="1:8" s="2" customFormat="1" ht="16.9" customHeight="1">
      <c r="A263" s="33"/>
      <c r="B263" s="34"/>
      <c r="C263" s="234" t="s">
        <v>1</v>
      </c>
      <c r="D263" s="234" t="s">
        <v>368</v>
      </c>
      <c r="E263" s="18" t="s">
        <v>1</v>
      </c>
      <c r="F263" s="235">
        <v>0</v>
      </c>
      <c r="G263" s="33"/>
      <c r="H263" s="34"/>
    </row>
    <row r="264" spans="1:8" s="2" customFormat="1" ht="16.9" customHeight="1">
      <c r="A264" s="33"/>
      <c r="B264" s="34"/>
      <c r="C264" s="234" t="s">
        <v>1</v>
      </c>
      <c r="D264" s="234" t="s">
        <v>369</v>
      </c>
      <c r="E264" s="18" t="s">
        <v>1</v>
      </c>
      <c r="F264" s="235">
        <v>4.708</v>
      </c>
      <c r="G264" s="33"/>
      <c r="H264" s="34"/>
    </row>
    <row r="265" spans="1:8" s="2" customFormat="1" ht="16.9" customHeight="1">
      <c r="A265" s="33"/>
      <c r="B265" s="34"/>
      <c r="C265" s="234" t="s">
        <v>1</v>
      </c>
      <c r="D265" s="234" t="s">
        <v>370</v>
      </c>
      <c r="E265" s="18" t="s">
        <v>1</v>
      </c>
      <c r="F265" s="235">
        <v>3.3</v>
      </c>
      <c r="G265" s="33"/>
      <c r="H265" s="34"/>
    </row>
    <row r="266" spans="1:8" s="2" customFormat="1" ht="16.9" customHeight="1">
      <c r="A266" s="33"/>
      <c r="B266" s="34"/>
      <c r="C266" s="234" t="s">
        <v>1</v>
      </c>
      <c r="D266" s="234" t="s">
        <v>371</v>
      </c>
      <c r="E266" s="18" t="s">
        <v>1</v>
      </c>
      <c r="F266" s="235">
        <v>2.25</v>
      </c>
      <c r="G266" s="33"/>
      <c r="H266" s="34"/>
    </row>
    <row r="267" spans="1:8" s="2" customFormat="1" ht="16.9" customHeight="1">
      <c r="A267" s="33"/>
      <c r="B267" s="34"/>
      <c r="C267" s="234" t="s">
        <v>144</v>
      </c>
      <c r="D267" s="234" t="s">
        <v>242</v>
      </c>
      <c r="E267" s="18" t="s">
        <v>1</v>
      </c>
      <c r="F267" s="235">
        <v>10.258</v>
      </c>
      <c r="G267" s="33"/>
      <c r="H267" s="34"/>
    </row>
    <row r="268" spans="1:8" s="2" customFormat="1" ht="16.9" customHeight="1">
      <c r="A268" s="33"/>
      <c r="B268" s="34"/>
      <c r="C268" s="236" t="s">
        <v>1624</v>
      </c>
      <c r="D268" s="33"/>
      <c r="E268" s="33"/>
      <c r="F268" s="33"/>
      <c r="G268" s="33"/>
      <c r="H268" s="34"/>
    </row>
    <row r="269" spans="1:8" s="2" customFormat="1" ht="16.9" customHeight="1">
      <c r="A269" s="33"/>
      <c r="B269" s="34"/>
      <c r="C269" s="234" t="s">
        <v>364</v>
      </c>
      <c r="D269" s="234" t="s">
        <v>365</v>
      </c>
      <c r="E269" s="18" t="s">
        <v>254</v>
      </c>
      <c r="F269" s="235">
        <v>49</v>
      </c>
      <c r="G269" s="33"/>
      <c r="H269" s="34"/>
    </row>
    <row r="270" spans="1:8" s="2" customFormat="1" ht="16.9" customHeight="1">
      <c r="A270" s="33"/>
      <c r="B270" s="34"/>
      <c r="C270" s="234" t="s">
        <v>703</v>
      </c>
      <c r="D270" s="234" t="s">
        <v>704</v>
      </c>
      <c r="E270" s="18" t="s">
        <v>455</v>
      </c>
      <c r="F270" s="235">
        <v>132.752</v>
      </c>
      <c r="G270" s="33"/>
      <c r="H270" s="34"/>
    </row>
    <row r="271" spans="1:8" s="2" customFormat="1" ht="16.9" customHeight="1">
      <c r="A271" s="33"/>
      <c r="B271" s="34"/>
      <c r="C271" s="230" t="s">
        <v>146</v>
      </c>
      <c r="D271" s="231" t="s">
        <v>1</v>
      </c>
      <c r="E271" s="232" t="s">
        <v>1</v>
      </c>
      <c r="F271" s="233">
        <v>8.008</v>
      </c>
      <c r="G271" s="33"/>
      <c r="H271" s="34"/>
    </row>
    <row r="272" spans="1:8" s="2" customFormat="1" ht="16.9" customHeight="1">
      <c r="A272" s="33"/>
      <c r="B272" s="34"/>
      <c r="C272" s="234" t="s">
        <v>1</v>
      </c>
      <c r="D272" s="234" t="s">
        <v>367</v>
      </c>
      <c r="E272" s="18" t="s">
        <v>1</v>
      </c>
      <c r="F272" s="235">
        <v>0</v>
      </c>
      <c r="G272" s="33"/>
      <c r="H272" s="34"/>
    </row>
    <row r="273" spans="1:8" s="2" customFormat="1" ht="16.9" customHeight="1">
      <c r="A273" s="33"/>
      <c r="B273" s="34"/>
      <c r="C273" s="234" t="s">
        <v>1</v>
      </c>
      <c r="D273" s="234" t="s">
        <v>368</v>
      </c>
      <c r="E273" s="18" t="s">
        <v>1</v>
      </c>
      <c r="F273" s="235">
        <v>0</v>
      </c>
      <c r="G273" s="33"/>
      <c r="H273" s="34"/>
    </row>
    <row r="274" spans="1:8" s="2" customFormat="1" ht="16.9" customHeight="1">
      <c r="A274" s="33"/>
      <c r="B274" s="34"/>
      <c r="C274" s="234" t="s">
        <v>1</v>
      </c>
      <c r="D274" s="234" t="s">
        <v>369</v>
      </c>
      <c r="E274" s="18" t="s">
        <v>1</v>
      </c>
      <c r="F274" s="235">
        <v>4.708</v>
      </c>
      <c r="G274" s="33"/>
      <c r="H274" s="34"/>
    </row>
    <row r="275" spans="1:8" s="2" customFormat="1" ht="16.9" customHeight="1">
      <c r="A275" s="33"/>
      <c r="B275" s="34"/>
      <c r="C275" s="234" t="s">
        <v>1</v>
      </c>
      <c r="D275" s="234" t="s">
        <v>370</v>
      </c>
      <c r="E275" s="18" t="s">
        <v>1</v>
      </c>
      <c r="F275" s="235">
        <v>3.3</v>
      </c>
      <c r="G275" s="33"/>
      <c r="H275" s="34"/>
    </row>
    <row r="276" spans="1:8" s="2" customFormat="1" ht="16.9" customHeight="1">
      <c r="A276" s="33"/>
      <c r="B276" s="34"/>
      <c r="C276" s="234" t="s">
        <v>146</v>
      </c>
      <c r="D276" s="234" t="s">
        <v>260</v>
      </c>
      <c r="E276" s="18" t="s">
        <v>1</v>
      </c>
      <c r="F276" s="235">
        <v>8.008</v>
      </c>
      <c r="G276" s="33"/>
      <c r="H276" s="34"/>
    </row>
    <row r="277" spans="1:8" s="2" customFormat="1" ht="16.9" customHeight="1">
      <c r="A277" s="33"/>
      <c r="B277" s="34"/>
      <c r="C277" s="236" t="s">
        <v>1624</v>
      </c>
      <c r="D277" s="33"/>
      <c r="E277" s="33"/>
      <c r="F277" s="33"/>
      <c r="G277" s="33"/>
      <c r="H277" s="34"/>
    </row>
    <row r="278" spans="1:8" s="2" customFormat="1" ht="16.9" customHeight="1">
      <c r="A278" s="33"/>
      <c r="B278" s="34"/>
      <c r="C278" s="234" t="s">
        <v>364</v>
      </c>
      <c r="D278" s="234" t="s">
        <v>365</v>
      </c>
      <c r="E278" s="18" t="s">
        <v>254</v>
      </c>
      <c r="F278" s="235">
        <v>49</v>
      </c>
      <c r="G278" s="33"/>
      <c r="H278" s="34"/>
    </row>
    <row r="279" spans="1:8" s="2" customFormat="1" ht="16.9" customHeight="1">
      <c r="A279" s="33"/>
      <c r="B279" s="34"/>
      <c r="C279" s="234" t="s">
        <v>488</v>
      </c>
      <c r="D279" s="234" t="s">
        <v>489</v>
      </c>
      <c r="E279" s="18" t="s">
        <v>455</v>
      </c>
      <c r="F279" s="235">
        <v>6.485</v>
      </c>
      <c r="G279" s="33"/>
      <c r="H279" s="34"/>
    </row>
    <row r="280" spans="1:8" s="2" customFormat="1" ht="16.9" customHeight="1">
      <c r="A280" s="33"/>
      <c r="B280" s="34"/>
      <c r="C280" s="230" t="s">
        <v>148</v>
      </c>
      <c r="D280" s="231" t="s">
        <v>1</v>
      </c>
      <c r="E280" s="232" t="s">
        <v>1</v>
      </c>
      <c r="F280" s="233">
        <v>2.25</v>
      </c>
      <c r="G280" s="33"/>
      <c r="H280" s="34"/>
    </row>
    <row r="281" spans="1:8" s="2" customFormat="1" ht="16.9" customHeight="1">
      <c r="A281" s="33"/>
      <c r="B281" s="34"/>
      <c r="C281" s="234" t="s">
        <v>1</v>
      </c>
      <c r="D281" s="234" t="s">
        <v>371</v>
      </c>
      <c r="E281" s="18" t="s">
        <v>1</v>
      </c>
      <c r="F281" s="235">
        <v>2.25</v>
      </c>
      <c r="G281" s="33"/>
      <c r="H281" s="34"/>
    </row>
    <row r="282" spans="1:8" s="2" customFormat="1" ht="16.9" customHeight="1">
      <c r="A282" s="33"/>
      <c r="B282" s="34"/>
      <c r="C282" s="234" t="s">
        <v>148</v>
      </c>
      <c r="D282" s="234" t="s">
        <v>260</v>
      </c>
      <c r="E282" s="18" t="s">
        <v>1</v>
      </c>
      <c r="F282" s="235">
        <v>2.25</v>
      </c>
      <c r="G282" s="33"/>
      <c r="H282" s="34"/>
    </row>
    <row r="283" spans="1:8" s="2" customFormat="1" ht="16.9" customHeight="1">
      <c r="A283" s="33"/>
      <c r="B283" s="34"/>
      <c r="C283" s="236" t="s">
        <v>1624</v>
      </c>
      <c r="D283" s="33"/>
      <c r="E283" s="33"/>
      <c r="F283" s="33"/>
      <c r="G283" s="33"/>
      <c r="H283" s="34"/>
    </row>
    <row r="284" spans="1:8" s="2" customFormat="1" ht="16.9" customHeight="1">
      <c r="A284" s="33"/>
      <c r="B284" s="34"/>
      <c r="C284" s="234" t="s">
        <v>364</v>
      </c>
      <c r="D284" s="234" t="s">
        <v>365</v>
      </c>
      <c r="E284" s="18" t="s">
        <v>254</v>
      </c>
      <c r="F284" s="235">
        <v>49</v>
      </c>
      <c r="G284" s="33"/>
      <c r="H284" s="34"/>
    </row>
    <row r="285" spans="1:8" s="2" customFormat="1" ht="16.9" customHeight="1">
      <c r="A285" s="33"/>
      <c r="B285" s="34"/>
      <c r="C285" s="234" t="s">
        <v>633</v>
      </c>
      <c r="D285" s="234" t="s">
        <v>634</v>
      </c>
      <c r="E285" s="18" t="s">
        <v>455</v>
      </c>
      <c r="F285" s="235">
        <v>1.033</v>
      </c>
      <c r="G285" s="33"/>
      <c r="H285" s="34"/>
    </row>
    <row r="286" spans="1:8" s="2" customFormat="1" ht="16.9" customHeight="1">
      <c r="A286" s="33"/>
      <c r="B286" s="34"/>
      <c r="C286" s="230" t="s">
        <v>150</v>
      </c>
      <c r="D286" s="231" t="s">
        <v>1</v>
      </c>
      <c r="E286" s="232" t="s">
        <v>1</v>
      </c>
      <c r="F286" s="233">
        <v>10.192</v>
      </c>
      <c r="G286" s="33"/>
      <c r="H286" s="34"/>
    </row>
    <row r="287" spans="1:8" s="2" customFormat="1" ht="16.9" customHeight="1">
      <c r="A287" s="33"/>
      <c r="B287" s="34"/>
      <c r="C287" s="234" t="s">
        <v>1</v>
      </c>
      <c r="D287" s="234" t="s">
        <v>300</v>
      </c>
      <c r="E287" s="18" t="s">
        <v>1</v>
      </c>
      <c r="F287" s="235">
        <v>0</v>
      </c>
      <c r="G287" s="33"/>
      <c r="H287" s="34"/>
    </row>
    <row r="288" spans="1:8" s="2" customFormat="1" ht="16.9" customHeight="1">
      <c r="A288" s="33"/>
      <c r="B288" s="34"/>
      <c r="C288" s="234" t="s">
        <v>1</v>
      </c>
      <c r="D288" s="234" t="s">
        <v>301</v>
      </c>
      <c r="E288" s="18" t="s">
        <v>1</v>
      </c>
      <c r="F288" s="235">
        <v>5.992</v>
      </c>
      <c r="G288" s="33"/>
      <c r="H288" s="34"/>
    </row>
    <row r="289" spans="1:8" s="2" customFormat="1" ht="16.9" customHeight="1">
      <c r="A289" s="33"/>
      <c r="B289" s="34"/>
      <c r="C289" s="234" t="s">
        <v>1</v>
      </c>
      <c r="D289" s="234" t="s">
        <v>302</v>
      </c>
      <c r="E289" s="18" t="s">
        <v>1</v>
      </c>
      <c r="F289" s="235">
        <v>0</v>
      </c>
      <c r="G289" s="33"/>
      <c r="H289" s="34"/>
    </row>
    <row r="290" spans="1:8" s="2" customFormat="1" ht="16.9" customHeight="1">
      <c r="A290" s="33"/>
      <c r="B290" s="34"/>
      <c r="C290" s="234" t="s">
        <v>1</v>
      </c>
      <c r="D290" s="234" t="s">
        <v>303</v>
      </c>
      <c r="E290" s="18" t="s">
        <v>1</v>
      </c>
      <c r="F290" s="235">
        <v>4.2</v>
      </c>
      <c r="G290" s="33"/>
      <c r="H290" s="34"/>
    </row>
    <row r="291" spans="1:8" s="2" customFormat="1" ht="16.9" customHeight="1">
      <c r="A291" s="33"/>
      <c r="B291" s="34"/>
      <c r="C291" s="234" t="s">
        <v>150</v>
      </c>
      <c r="D291" s="234" t="s">
        <v>260</v>
      </c>
      <c r="E291" s="18" t="s">
        <v>1</v>
      </c>
      <c r="F291" s="235">
        <v>10.192</v>
      </c>
      <c r="G291" s="33"/>
      <c r="H291" s="34"/>
    </row>
    <row r="292" spans="1:8" s="2" customFormat="1" ht="16.9" customHeight="1">
      <c r="A292" s="33"/>
      <c r="B292" s="34"/>
      <c r="C292" s="236" t="s">
        <v>1624</v>
      </c>
      <c r="D292" s="33"/>
      <c r="E292" s="33"/>
      <c r="F292" s="33"/>
      <c r="G292" s="33"/>
      <c r="H292" s="34"/>
    </row>
    <row r="293" spans="1:8" s="2" customFormat="1" ht="16.9" customHeight="1">
      <c r="A293" s="33"/>
      <c r="B293" s="34"/>
      <c r="C293" s="234" t="s">
        <v>297</v>
      </c>
      <c r="D293" s="234" t="s">
        <v>298</v>
      </c>
      <c r="E293" s="18" t="s">
        <v>254</v>
      </c>
      <c r="F293" s="235">
        <v>275.164</v>
      </c>
      <c r="G293" s="33"/>
      <c r="H293" s="34"/>
    </row>
    <row r="294" spans="1:8" s="2" customFormat="1" ht="16.9" customHeight="1">
      <c r="A294" s="33"/>
      <c r="B294" s="34"/>
      <c r="C294" s="234" t="s">
        <v>870</v>
      </c>
      <c r="D294" s="234" t="s">
        <v>871</v>
      </c>
      <c r="E294" s="18" t="s">
        <v>254</v>
      </c>
      <c r="F294" s="235">
        <v>10.192</v>
      </c>
      <c r="G294" s="33"/>
      <c r="H294" s="34"/>
    </row>
    <row r="295" spans="1:8" s="2" customFormat="1" ht="16.9" customHeight="1">
      <c r="A295" s="33"/>
      <c r="B295" s="34"/>
      <c r="C295" s="230" t="s">
        <v>152</v>
      </c>
      <c r="D295" s="231" t="s">
        <v>1</v>
      </c>
      <c r="E295" s="232" t="s">
        <v>1</v>
      </c>
      <c r="F295" s="233">
        <v>12.376</v>
      </c>
      <c r="G295" s="33"/>
      <c r="H295" s="34"/>
    </row>
    <row r="296" spans="1:8" s="2" customFormat="1" ht="16.9" customHeight="1">
      <c r="A296" s="33"/>
      <c r="B296" s="34"/>
      <c r="C296" s="234" t="s">
        <v>1</v>
      </c>
      <c r="D296" s="234" t="s">
        <v>338</v>
      </c>
      <c r="E296" s="18" t="s">
        <v>1</v>
      </c>
      <c r="F296" s="235">
        <v>0</v>
      </c>
      <c r="G296" s="33"/>
      <c r="H296" s="34"/>
    </row>
    <row r="297" spans="1:8" s="2" customFormat="1" ht="16.9" customHeight="1">
      <c r="A297" s="33"/>
      <c r="B297" s="34"/>
      <c r="C297" s="234" t="s">
        <v>1</v>
      </c>
      <c r="D297" s="234" t="s">
        <v>339</v>
      </c>
      <c r="E297" s="18" t="s">
        <v>1</v>
      </c>
      <c r="F297" s="235">
        <v>7.276</v>
      </c>
      <c r="G297" s="33"/>
      <c r="H297" s="34"/>
    </row>
    <row r="298" spans="1:8" s="2" customFormat="1" ht="16.9" customHeight="1">
      <c r="A298" s="33"/>
      <c r="B298" s="34"/>
      <c r="C298" s="234" t="s">
        <v>1</v>
      </c>
      <c r="D298" s="234" t="s">
        <v>302</v>
      </c>
      <c r="E298" s="18" t="s">
        <v>1</v>
      </c>
      <c r="F298" s="235">
        <v>0</v>
      </c>
      <c r="G298" s="33"/>
      <c r="H298" s="34"/>
    </row>
    <row r="299" spans="1:8" s="2" customFormat="1" ht="16.9" customHeight="1">
      <c r="A299" s="33"/>
      <c r="B299" s="34"/>
      <c r="C299" s="234" t="s">
        <v>1</v>
      </c>
      <c r="D299" s="234" t="s">
        <v>340</v>
      </c>
      <c r="E299" s="18" t="s">
        <v>1</v>
      </c>
      <c r="F299" s="235">
        <v>5.1</v>
      </c>
      <c r="G299" s="33"/>
      <c r="H299" s="34"/>
    </row>
    <row r="300" spans="1:8" s="2" customFormat="1" ht="16.9" customHeight="1">
      <c r="A300" s="33"/>
      <c r="B300" s="34"/>
      <c r="C300" s="234" t="s">
        <v>152</v>
      </c>
      <c r="D300" s="234" t="s">
        <v>260</v>
      </c>
      <c r="E300" s="18" t="s">
        <v>1</v>
      </c>
      <c r="F300" s="235">
        <v>12.376</v>
      </c>
      <c r="G300" s="33"/>
      <c r="H300" s="34"/>
    </row>
    <row r="301" spans="1:8" s="2" customFormat="1" ht="16.9" customHeight="1">
      <c r="A301" s="33"/>
      <c r="B301" s="34"/>
      <c r="C301" s="236" t="s">
        <v>1624</v>
      </c>
      <c r="D301" s="33"/>
      <c r="E301" s="33"/>
      <c r="F301" s="33"/>
      <c r="G301" s="33"/>
      <c r="H301" s="34"/>
    </row>
    <row r="302" spans="1:8" s="2" customFormat="1" ht="16.9" customHeight="1">
      <c r="A302" s="33"/>
      <c r="B302" s="34"/>
      <c r="C302" s="234" t="s">
        <v>335</v>
      </c>
      <c r="D302" s="234" t="s">
        <v>336</v>
      </c>
      <c r="E302" s="18" t="s">
        <v>254</v>
      </c>
      <c r="F302" s="235">
        <v>60.833</v>
      </c>
      <c r="G302" s="33"/>
      <c r="H302" s="34"/>
    </row>
    <row r="303" spans="1:8" s="2" customFormat="1" ht="16.9" customHeight="1">
      <c r="A303" s="33"/>
      <c r="B303" s="34"/>
      <c r="C303" s="234" t="s">
        <v>865</v>
      </c>
      <c r="D303" s="234" t="s">
        <v>866</v>
      </c>
      <c r="E303" s="18" t="s">
        <v>254</v>
      </c>
      <c r="F303" s="235">
        <v>12.376</v>
      </c>
      <c r="G303" s="33"/>
      <c r="H303" s="34"/>
    </row>
    <row r="304" spans="1:8" s="2" customFormat="1" ht="16.9" customHeight="1">
      <c r="A304" s="33"/>
      <c r="B304" s="34"/>
      <c r="C304" s="230" t="s">
        <v>154</v>
      </c>
      <c r="D304" s="231" t="s">
        <v>1</v>
      </c>
      <c r="E304" s="232" t="s">
        <v>1</v>
      </c>
      <c r="F304" s="233">
        <v>14.56</v>
      </c>
      <c r="G304" s="33"/>
      <c r="H304" s="34"/>
    </row>
    <row r="305" spans="1:8" s="2" customFormat="1" ht="16.9" customHeight="1">
      <c r="A305" s="33"/>
      <c r="B305" s="34"/>
      <c r="C305" s="234" t="s">
        <v>1</v>
      </c>
      <c r="D305" s="234" t="s">
        <v>386</v>
      </c>
      <c r="E305" s="18" t="s">
        <v>1</v>
      </c>
      <c r="F305" s="235">
        <v>0</v>
      </c>
      <c r="G305" s="33"/>
      <c r="H305" s="34"/>
    </row>
    <row r="306" spans="1:8" s="2" customFormat="1" ht="16.9" customHeight="1">
      <c r="A306" s="33"/>
      <c r="B306" s="34"/>
      <c r="C306" s="234" t="s">
        <v>1</v>
      </c>
      <c r="D306" s="234" t="s">
        <v>387</v>
      </c>
      <c r="E306" s="18" t="s">
        <v>1</v>
      </c>
      <c r="F306" s="235">
        <v>8.56</v>
      </c>
      <c r="G306" s="33"/>
      <c r="H306" s="34"/>
    </row>
    <row r="307" spans="1:8" s="2" customFormat="1" ht="16.9" customHeight="1">
      <c r="A307" s="33"/>
      <c r="B307" s="34"/>
      <c r="C307" s="234" t="s">
        <v>1</v>
      </c>
      <c r="D307" s="234" t="s">
        <v>302</v>
      </c>
      <c r="E307" s="18" t="s">
        <v>1</v>
      </c>
      <c r="F307" s="235">
        <v>0</v>
      </c>
      <c r="G307" s="33"/>
      <c r="H307" s="34"/>
    </row>
    <row r="308" spans="1:8" s="2" customFormat="1" ht="16.9" customHeight="1">
      <c r="A308" s="33"/>
      <c r="B308" s="34"/>
      <c r="C308" s="234" t="s">
        <v>1</v>
      </c>
      <c r="D308" s="234" t="s">
        <v>388</v>
      </c>
      <c r="E308" s="18" t="s">
        <v>1</v>
      </c>
      <c r="F308" s="235">
        <v>6</v>
      </c>
      <c r="G308" s="33"/>
      <c r="H308" s="34"/>
    </row>
    <row r="309" spans="1:8" s="2" customFormat="1" ht="16.9" customHeight="1">
      <c r="A309" s="33"/>
      <c r="B309" s="34"/>
      <c r="C309" s="234" t="s">
        <v>154</v>
      </c>
      <c r="D309" s="234" t="s">
        <v>242</v>
      </c>
      <c r="E309" s="18" t="s">
        <v>1</v>
      </c>
      <c r="F309" s="235">
        <v>14.56</v>
      </c>
      <c r="G309" s="33"/>
      <c r="H309" s="34"/>
    </row>
    <row r="310" spans="1:8" s="2" customFormat="1" ht="16.9" customHeight="1">
      <c r="A310" s="33"/>
      <c r="B310" s="34"/>
      <c r="C310" s="236" t="s">
        <v>1624</v>
      </c>
      <c r="D310" s="33"/>
      <c r="E310" s="33"/>
      <c r="F310" s="33"/>
      <c r="G310" s="33"/>
      <c r="H310" s="34"/>
    </row>
    <row r="311" spans="1:8" s="2" customFormat="1" ht="16.9" customHeight="1">
      <c r="A311" s="33"/>
      <c r="B311" s="34"/>
      <c r="C311" s="234" t="s">
        <v>383</v>
      </c>
      <c r="D311" s="234" t="s">
        <v>384</v>
      </c>
      <c r="E311" s="18" t="s">
        <v>254</v>
      </c>
      <c r="F311" s="235">
        <v>14.56</v>
      </c>
      <c r="G311" s="33"/>
      <c r="H311" s="34"/>
    </row>
    <row r="312" spans="1:8" s="2" customFormat="1" ht="16.9" customHeight="1">
      <c r="A312" s="33"/>
      <c r="B312" s="34"/>
      <c r="C312" s="234" t="s">
        <v>857</v>
      </c>
      <c r="D312" s="234" t="s">
        <v>858</v>
      </c>
      <c r="E312" s="18" t="s">
        <v>254</v>
      </c>
      <c r="F312" s="235">
        <v>14.56</v>
      </c>
      <c r="G312" s="33"/>
      <c r="H312" s="34"/>
    </row>
    <row r="313" spans="1:8" s="2" customFormat="1" ht="16.9" customHeight="1">
      <c r="A313" s="33"/>
      <c r="B313" s="34"/>
      <c r="C313" s="234" t="s">
        <v>853</v>
      </c>
      <c r="D313" s="234" t="s">
        <v>854</v>
      </c>
      <c r="E313" s="18" t="s">
        <v>254</v>
      </c>
      <c r="F313" s="235">
        <v>14.56</v>
      </c>
      <c r="G313" s="33"/>
      <c r="H313" s="34"/>
    </row>
    <row r="314" spans="1:8" s="2" customFormat="1" ht="16.9" customHeight="1">
      <c r="A314" s="33"/>
      <c r="B314" s="34"/>
      <c r="C314" s="230" t="s">
        <v>156</v>
      </c>
      <c r="D314" s="231" t="s">
        <v>1</v>
      </c>
      <c r="E314" s="232" t="s">
        <v>1</v>
      </c>
      <c r="F314" s="233">
        <v>49</v>
      </c>
      <c r="G314" s="33"/>
      <c r="H314" s="34"/>
    </row>
    <row r="315" spans="1:8" s="2" customFormat="1" ht="16.9" customHeight="1">
      <c r="A315" s="33"/>
      <c r="B315" s="34"/>
      <c r="C315" s="234" t="s">
        <v>1</v>
      </c>
      <c r="D315" s="234" t="s">
        <v>372</v>
      </c>
      <c r="E315" s="18" t="s">
        <v>1</v>
      </c>
      <c r="F315" s="235">
        <v>49</v>
      </c>
      <c r="G315" s="33"/>
      <c r="H315" s="34"/>
    </row>
    <row r="316" spans="1:8" s="2" customFormat="1" ht="16.9" customHeight="1">
      <c r="A316" s="33"/>
      <c r="B316" s="34"/>
      <c r="C316" s="234" t="s">
        <v>156</v>
      </c>
      <c r="D316" s="234" t="s">
        <v>242</v>
      </c>
      <c r="E316" s="18" t="s">
        <v>1</v>
      </c>
      <c r="F316" s="235">
        <v>49</v>
      </c>
      <c r="G316" s="33"/>
      <c r="H316" s="34"/>
    </row>
    <row r="317" spans="1:8" s="2" customFormat="1" ht="16.9" customHeight="1">
      <c r="A317" s="33"/>
      <c r="B317" s="34"/>
      <c r="C317" s="236" t="s">
        <v>1624</v>
      </c>
      <c r="D317" s="33"/>
      <c r="E317" s="33"/>
      <c r="F317" s="33"/>
      <c r="G317" s="33"/>
      <c r="H317" s="34"/>
    </row>
    <row r="318" spans="1:8" s="2" customFormat="1" ht="16.9" customHeight="1">
      <c r="A318" s="33"/>
      <c r="B318" s="34"/>
      <c r="C318" s="234" t="s">
        <v>364</v>
      </c>
      <c r="D318" s="234" t="s">
        <v>365</v>
      </c>
      <c r="E318" s="18" t="s">
        <v>254</v>
      </c>
      <c r="F318" s="235">
        <v>49</v>
      </c>
      <c r="G318" s="33"/>
      <c r="H318" s="34"/>
    </row>
    <row r="319" spans="1:8" s="2" customFormat="1" ht="16.9" customHeight="1">
      <c r="A319" s="33"/>
      <c r="B319" s="34"/>
      <c r="C319" s="234" t="s">
        <v>853</v>
      </c>
      <c r="D319" s="234" t="s">
        <v>854</v>
      </c>
      <c r="E319" s="18" t="s">
        <v>254</v>
      </c>
      <c r="F319" s="235">
        <v>49</v>
      </c>
      <c r="G319" s="33"/>
      <c r="H319" s="34"/>
    </row>
    <row r="320" spans="1:8" s="2" customFormat="1" ht="16.9" customHeight="1">
      <c r="A320" s="33"/>
      <c r="B320" s="34"/>
      <c r="C320" s="234" t="s">
        <v>848</v>
      </c>
      <c r="D320" s="234" t="s">
        <v>849</v>
      </c>
      <c r="E320" s="18" t="s">
        <v>254</v>
      </c>
      <c r="F320" s="235">
        <v>49</v>
      </c>
      <c r="G320" s="33"/>
      <c r="H320" s="34"/>
    </row>
    <row r="321" spans="1:8" s="2" customFormat="1" ht="16.9" customHeight="1">
      <c r="A321" s="33"/>
      <c r="B321" s="34"/>
      <c r="C321" s="230" t="s">
        <v>158</v>
      </c>
      <c r="D321" s="231" t="s">
        <v>1</v>
      </c>
      <c r="E321" s="232" t="s">
        <v>1</v>
      </c>
      <c r="F321" s="233">
        <v>30.751</v>
      </c>
      <c r="G321" s="33"/>
      <c r="H321" s="34"/>
    </row>
    <row r="322" spans="1:8" s="2" customFormat="1" ht="16.9" customHeight="1">
      <c r="A322" s="33"/>
      <c r="B322" s="34"/>
      <c r="C322" s="234" t="s">
        <v>1</v>
      </c>
      <c r="D322" s="234" t="s">
        <v>276</v>
      </c>
      <c r="E322" s="18" t="s">
        <v>1</v>
      </c>
      <c r="F322" s="235">
        <v>0</v>
      </c>
      <c r="G322" s="33"/>
      <c r="H322" s="34"/>
    </row>
    <row r="323" spans="1:8" s="2" customFormat="1" ht="16.9" customHeight="1">
      <c r="A323" s="33"/>
      <c r="B323" s="34"/>
      <c r="C323" s="234" t="s">
        <v>1</v>
      </c>
      <c r="D323" s="234" t="s">
        <v>277</v>
      </c>
      <c r="E323" s="18" t="s">
        <v>1</v>
      </c>
      <c r="F323" s="235">
        <v>0</v>
      </c>
      <c r="G323" s="33"/>
      <c r="H323" s="34"/>
    </row>
    <row r="324" spans="1:8" s="2" customFormat="1" ht="16.9" customHeight="1">
      <c r="A324" s="33"/>
      <c r="B324" s="34"/>
      <c r="C324" s="234" t="s">
        <v>1</v>
      </c>
      <c r="D324" s="234" t="s">
        <v>278</v>
      </c>
      <c r="E324" s="18" t="s">
        <v>1</v>
      </c>
      <c r="F324" s="235">
        <v>28.501</v>
      </c>
      <c r="G324" s="33"/>
      <c r="H324" s="34"/>
    </row>
    <row r="325" spans="1:8" s="2" customFormat="1" ht="16.9" customHeight="1">
      <c r="A325" s="33"/>
      <c r="B325" s="34"/>
      <c r="C325" s="234" t="s">
        <v>1</v>
      </c>
      <c r="D325" s="234" t="s">
        <v>279</v>
      </c>
      <c r="E325" s="18" t="s">
        <v>1</v>
      </c>
      <c r="F325" s="235">
        <v>0</v>
      </c>
      <c r="G325" s="33"/>
      <c r="H325" s="34"/>
    </row>
    <row r="326" spans="1:8" s="2" customFormat="1" ht="16.9" customHeight="1">
      <c r="A326" s="33"/>
      <c r="B326" s="34"/>
      <c r="C326" s="234" t="s">
        <v>1</v>
      </c>
      <c r="D326" s="234" t="s">
        <v>280</v>
      </c>
      <c r="E326" s="18" t="s">
        <v>1</v>
      </c>
      <c r="F326" s="235">
        <v>2.25</v>
      </c>
      <c r="G326" s="33"/>
      <c r="H326" s="34"/>
    </row>
    <row r="327" spans="1:8" s="2" customFormat="1" ht="16.9" customHeight="1">
      <c r="A327" s="33"/>
      <c r="B327" s="34"/>
      <c r="C327" s="234" t="s">
        <v>158</v>
      </c>
      <c r="D327" s="234" t="s">
        <v>242</v>
      </c>
      <c r="E327" s="18" t="s">
        <v>1</v>
      </c>
      <c r="F327" s="235">
        <v>30.751</v>
      </c>
      <c r="G327" s="33"/>
      <c r="H327" s="34"/>
    </row>
    <row r="328" spans="1:8" s="2" customFormat="1" ht="16.9" customHeight="1">
      <c r="A328" s="33"/>
      <c r="B328" s="34"/>
      <c r="C328" s="236" t="s">
        <v>1624</v>
      </c>
      <c r="D328" s="33"/>
      <c r="E328" s="33"/>
      <c r="F328" s="33"/>
      <c r="G328" s="33"/>
      <c r="H328" s="34"/>
    </row>
    <row r="329" spans="1:8" s="2" customFormat="1" ht="16.9" customHeight="1">
      <c r="A329" s="33"/>
      <c r="B329" s="34"/>
      <c r="C329" s="234" t="s">
        <v>273</v>
      </c>
      <c r="D329" s="234" t="s">
        <v>274</v>
      </c>
      <c r="E329" s="18" t="s">
        <v>254</v>
      </c>
      <c r="F329" s="235">
        <v>72</v>
      </c>
      <c r="G329" s="33"/>
      <c r="H329" s="34"/>
    </row>
    <row r="330" spans="1:8" s="2" customFormat="1" ht="16.9" customHeight="1">
      <c r="A330" s="33"/>
      <c r="B330" s="34"/>
      <c r="C330" s="234" t="s">
        <v>703</v>
      </c>
      <c r="D330" s="234" t="s">
        <v>704</v>
      </c>
      <c r="E330" s="18" t="s">
        <v>455</v>
      </c>
      <c r="F330" s="235">
        <v>132.752</v>
      </c>
      <c r="G330" s="33"/>
      <c r="H330" s="34"/>
    </row>
    <row r="331" spans="1:8" s="2" customFormat="1" ht="16.9" customHeight="1">
      <c r="A331" s="33"/>
      <c r="B331" s="34"/>
      <c r="C331" s="230" t="s">
        <v>160</v>
      </c>
      <c r="D331" s="231" t="s">
        <v>1</v>
      </c>
      <c r="E331" s="232" t="s">
        <v>1</v>
      </c>
      <c r="F331" s="233">
        <v>28.501</v>
      </c>
      <c r="G331" s="33"/>
      <c r="H331" s="34"/>
    </row>
    <row r="332" spans="1:8" s="2" customFormat="1" ht="16.9" customHeight="1">
      <c r="A332" s="33"/>
      <c r="B332" s="34"/>
      <c r="C332" s="234" t="s">
        <v>1</v>
      </c>
      <c r="D332" s="234" t="s">
        <v>276</v>
      </c>
      <c r="E332" s="18" t="s">
        <v>1</v>
      </c>
      <c r="F332" s="235">
        <v>0</v>
      </c>
      <c r="G332" s="33"/>
      <c r="H332" s="34"/>
    </row>
    <row r="333" spans="1:8" s="2" customFormat="1" ht="16.9" customHeight="1">
      <c r="A333" s="33"/>
      <c r="B333" s="34"/>
      <c r="C333" s="234" t="s">
        <v>1</v>
      </c>
      <c r="D333" s="234" t="s">
        <v>277</v>
      </c>
      <c r="E333" s="18" t="s">
        <v>1</v>
      </c>
      <c r="F333" s="235">
        <v>0</v>
      </c>
      <c r="G333" s="33"/>
      <c r="H333" s="34"/>
    </row>
    <row r="334" spans="1:8" s="2" customFormat="1" ht="16.9" customHeight="1">
      <c r="A334" s="33"/>
      <c r="B334" s="34"/>
      <c r="C334" s="234" t="s">
        <v>1</v>
      </c>
      <c r="D334" s="234" t="s">
        <v>278</v>
      </c>
      <c r="E334" s="18" t="s">
        <v>1</v>
      </c>
      <c r="F334" s="235">
        <v>28.501</v>
      </c>
      <c r="G334" s="33"/>
      <c r="H334" s="34"/>
    </row>
    <row r="335" spans="1:8" s="2" customFormat="1" ht="16.9" customHeight="1">
      <c r="A335" s="33"/>
      <c r="B335" s="34"/>
      <c r="C335" s="234" t="s">
        <v>160</v>
      </c>
      <c r="D335" s="234" t="s">
        <v>260</v>
      </c>
      <c r="E335" s="18" t="s">
        <v>1</v>
      </c>
      <c r="F335" s="235">
        <v>28.501</v>
      </c>
      <c r="G335" s="33"/>
      <c r="H335" s="34"/>
    </row>
    <row r="336" spans="1:8" s="2" customFormat="1" ht="16.9" customHeight="1">
      <c r="A336" s="33"/>
      <c r="B336" s="34"/>
      <c r="C336" s="236" t="s">
        <v>1624</v>
      </c>
      <c r="D336" s="33"/>
      <c r="E336" s="33"/>
      <c r="F336" s="33"/>
      <c r="G336" s="33"/>
      <c r="H336" s="34"/>
    </row>
    <row r="337" spans="1:8" s="2" customFormat="1" ht="16.9" customHeight="1">
      <c r="A337" s="33"/>
      <c r="B337" s="34"/>
      <c r="C337" s="234" t="s">
        <v>273</v>
      </c>
      <c r="D337" s="234" t="s">
        <v>274</v>
      </c>
      <c r="E337" s="18" t="s">
        <v>254</v>
      </c>
      <c r="F337" s="235">
        <v>72</v>
      </c>
      <c r="G337" s="33"/>
      <c r="H337" s="34"/>
    </row>
    <row r="338" spans="1:8" s="2" customFormat="1" ht="16.9" customHeight="1">
      <c r="A338" s="33"/>
      <c r="B338" s="34"/>
      <c r="C338" s="234" t="s">
        <v>488</v>
      </c>
      <c r="D338" s="234" t="s">
        <v>489</v>
      </c>
      <c r="E338" s="18" t="s">
        <v>455</v>
      </c>
      <c r="F338" s="235">
        <v>6.485</v>
      </c>
      <c r="G338" s="33"/>
      <c r="H338" s="34"/>
    </row>
    <row r="339" spans="1:8" s="2" customFormat="1" ht="16.9" customHeight="1">
      <c r="A339" s="33"/>
      <c r="B339" s="34"/>
      <c r="C339" s="230" t="s">
        <v>162</v>
      </c>
      <c r="D339" s="231" t="s">
        <v>1</v>
      </c>
      <c r="E339" s="232" t="s">
        <v>1</v>
      </c>
      <c r="F339" s="233">
        <v>2.25</v>
      </c>
      <c r="G339" s="33"/>
      <c r="H339" s="34"/>
    </row>
    <row r="340" spans="1:8" s="2" customFormat="1" ht="16.9" customHeight="1">
      <c r="A340" s="33"/>
      <c r="B340" s="34"/>
      <c r="C340" s="234" t="s">
        <v>1</v>
      </c>
      <c r="D340" s="234" t="s">
        <v>279</v>
      </c>
      <c r="E340" s="18" t="s">
        <v>1</v>
      </c>
      <c r="F340" s="235">
        <v>0</v>
      </c>
      <c r="G340" s="33"/>
      <c r="H340" s="34"/>
    </row>
    <row r="341" spans="1:8" s="2" customFormat="1" ht="16.9" customHeight="1">
      <c r="A341" s="33"/>
      <c r="B341" s="34"/>
      <c r="C341" s="234" t="s">
        <v>1</v>
      </c>
      <c r="D341" s="234" t="s">
        <v>280</v>
      </c>
      <c r="E341" s="18" t="s">
        <v>1</v>
      </c>
      <c r="F341" s="235">
        <v>2.25</v>
      </c>
      <c r="G341" s="33"/>
      <c r="H341" s="34"/>
    </row>
    <row r="342" spans="1:8" s="2" customFormat="1" ht="16.9" customHeight="1">
      <c r="A342" s="33"/>
      <c r="B342" s="34"/>
      <c r="C342" s="234" t="s">
        <v>162</v>
      </c>
      <c r="D342" s="234" t="s">
        <v>260</v>
      </c>
      <c r="E342" s="18" t="s">
        <v>1</v>
      </c>
      <c r="F342" s="235">
        <v>2.25</v>
      </c>
      <c r="G342" s="33"/>
      <c r="H342" s="34"/>
    </row>
    <row r="343" spans="1:8" s="2" customFormat="1" ht="16.9" customHeight="1">
      <c r="A343" s="33"/>
      <c r="B343" s="34"/>
      <c r="C343" s="236" t="s">
        <v>1624</v>
      </c>
      <c r="D343" s="33"/>
      <c r="E343" s="33"/>
      <c r="F343" s="33"/>
      <c r="G343" s="33"/>
      <c r="H343" s="34"/>
    </row>
    <row r="344" spans="1:8" s="2" customFormat="1" ht="16.9" customHeight="1">
      <c r="A344" s="33"/>
      <c r="B344" s="34"/>
      <c r="C344" s="234" t="s">
        <v>273</v>
      </c>
      <c r="D344" s="234" t="s">
        <v>274</v>
      </c>
      <c r="E344" s="18" t="s">
        <v>254</v>
      </c>
      <c r="F344" s="235">
        <v>72</v>
      </c>
      <c r="G344" s="33"/>
      <c r="H344" s="34"/>
    </row>
    <row r="345" spans="1:8" s="2" customFormat="1" ht="16.9" customHeight="1">
      <c r="A345" s="33"/>
      <c r="B345" s="34"/>
      <c r="C345" s="234" t="s">
        <v>633</v>
      </c>
      <c r="D345" s="234" t="s">
        <v>634</v>
      </c>
      <c r="E345" s="18" t="s">
        <v>455</v>
      </c>
      <c r="F345" s="235">
        <v>1.033</v>
      </c>
      <c r="G345" s="33"/>
      <c r="H345" s="34"/>
    </row>
    <row r="346" spans="1:8" s="2" customFormat="1" ht="16.9" customHeight="1">
      <c r="A346" s="33"/>
      <c r="B346" s="34"/>
      <c r="C346" s="230" t="s">
        <v>164</v>
      </c>
      <c r="D346" s="231" t="s">
        <v>1</v>
      </c>
      <c r="E346" s="232" t="s">
        <v>1</v>
      </c>
      <c r="F346" s="233">
        <v>39.514</v>
      </c>
      <c r="G346" s="33"/>
      <c r="H346" s="34"/>
    </row>
    <row r="347" spans="1:8" s="2" customFormat="1" ht="16.9" customHeight="1">
      <c r="A347" s="33"/>
      <c r="B347" s="34"/>
      <c r="C347" s="234" t="s">
        <v>1</v>
      </c>
      <c r="D347" s="234" t="s">
        <v>304</v>
      </c>
      <c r="E347" s="18" t="s">
        <v>1</v>
      </c>
      <c r="F347" s="235">
        <v>0</v>
      </c>
      <c r="G347" s="33"/>
      <c r="H347" s="34"/>
    </row>
    <row r="348" spans="1:8" s="2" customFormat="1" ht="16.9" customHeight="1">
      <c r="A348" s="33"/>
      <c r="B348" s="34"/>
      <c r="C348" s="234" t="s">
        <v>1</v>
      </c>
      <c r="D348" s="234" t="s">
        <v>305</v>
      </c>
      <c r="E348" s="18" t="s">
        <v>1</v>
      </c>
      <c r="F348" s="235">
        <v>0</v>
      </c>
      <c r="G348" s="33"/>
      <c r="H348" s="34"/>
    </row>
    <row r="349" spans="1:8" s="2" customFormat="1" ht="16.9" customHeight="1">
      <c r="A349" s="33"/>
      <c r="B349" s="34"/>
      <c r="C349" s="234" t="s">
        <v>1</v>
      </c>
      <c r="D349" s="234" t="s">
        <v>306</v>
      </c>
      <c r="E349" s="18" t="s">
        <v>1</v>
      </c>
      <c r="F349" s="235">
        <v>36.274</v>
      </c>
      <c r="G349" s="33"/>
      <c r="H349" s="34"/>
    </row>
    <row r="350" spans="1:8" s="2" customFormat="1" ht="16.9" customHeight="1">
      <c r="A350" s="33"/>
      <c r="B350" s="34"/>
      <c r="C350" s="234" t="s">
        <v>1</v>
      </c>
      <c r="D350" s="234" t="s">
        <v>307</v>
      </c>
      <c r="E350" s="18" t="s">
        <v>1</v>
      </c>
      <c r="F350" s="235">
        <v>3.24</v>
      </c>
      <c r="G350" s="33"/>
      <c r="H350" s="34"/>
    </row>
    <row r="351" spans="1:8" s="2" customFormat="1" ht="16.9" customHeight="1">
      <c r="A351" s="33"/>
      <c r="B351" s="34"/>
      <c r="C351" s="234" t="s">
        <v>164</v>
      </c>
      <c r="D351" s="234" t="s">
        <v>260</v>
      </c>
      <c r="E351" s="18" t="s">
        <v>1</v>
      </c>
      <c r="F351" s="235">
        <v>39.514</v>
      </c>
      <c r="G351" s="33"/>
      <c r="H351" s="34"/>
    </row>
    <row r="352" spans="1:8" s="2" customFormat="1" ht="16.9" customHeight="1">
      <c r="A352" s="33"/>
      <c r="B352" s="34"/>
      <c r="C352" s="236" t="s">
        <v>1624</v>
      </c>
      <c r="D352" s="33"/>
      <c r="E352" s="33"/>
      <c r="F352" s="33"/>
      <c r="G352" s="33"/>
      <c r="H352" s="34"/>
    </row>
    <row r="353" spans="1:8" s="2" customFormat="1" ht="16.9" customHeight="1">
      <c r="A353" s="33"/>
      <c r="B353" s="34"/>
      <c r="C353" s="234" t="s">
        <v>297</v>
      </c>
      <c r="D353" s="234" t="s">
        <v>298</v>
      </c>
      <c r="E353" s="18" t="s">
        <v>254</v>
      </c>
      <c r="F353" s="235">
        <v>275.164</v>
      </c>
      <c r="G353" s="33"/>
      <c r="H353" s="34"/>
    </row>
    <row r="354" spans="1:8" s="2" customFormat="1" ht="16.9" customHeight="1">
      <c r="A354" s="33"/>
      <c r="B354" s="34"/>
      <c r="C354" s="234" t="s">
        <v>888</v>
      </c>
      <c r="D354" s="234" t="s">
        <v>889</v>
      </c>
      <c r="E354" s="18" t="s">
        <v>254</v>
      </c>
      <c r="F354" s="235">
        <v>39.514</v>
      </c>
      <c r="G354" s="33"/>
      <c r="H354" s="34"/>
    </row>
    <row r="355" spans="1:8" s="2" customFormat="1" ht="16.9" customHeight="1">
      <c r="A355" s="33"/>
      <c r="B355" s="34"/>
      <c r="C355" s="230" t="s">
        <v>166</v>
      </c>
      <c r="D355" s="231" t="s">
        <v>1</v>
      </c>
      <c r="E355" s="232" t="s">
        <v>1</v>
      </c>
      <c r="F355" s="233">
        <v>48.457</v>
      </c>
      <c r="G355" s="33"/>
      <c r="H355" s="34"/>
    </row>
    <row r="356" spans="1:8" s="2" customFormat="1" ht="16.9" customHeight="1">
      <c r="A356" s="33"/>
      <c r="B356" s="34"/>
      <c r="C356" s="234" t="s">
        <v>1</v>
      </c>
      <c r="D356" s="234" t="s">
        <v>341</v>
      </c>
      <c r="E356" s="18" t="s">
        <v>1</v>
      </c>
      <c r="F356" s="235">
        <v>0</v>
      </c>
      <c r="G356" s="33"/>
      <c r="H356" s="34"/>
    </row>
    <row r="357" spans="1:8" s="2" customFormat="1" ht="16.9" customHeight="1">
      <c r="A357" s="33"/>
      <c r="B357" s="34"/>
      <c r="C357" s="234" t="s">
        <v>1</v>
      </c>
      <c r="D357" s="234" t="s">
        <v>342</v>
      </c>
      <c r="E357" s="18" t="s">
        <v>1</v>
      </c>
      <c r="F357" s="235">
        <v>44.047</v>
      </c>
      <c r="G357" s="33"/>
      <c r="H357" s="34"/>
    </row>
    <row r="358" spans="1:8" s="2" customFormat="1" ht="16.9" customHeight="1">
      <c r="A358" s="33"/>
      <c r="B358" s="34"/>
      <c r="C358" s="234" t="s">
        <v>1</v>
      </c>
      <c r="D358" s="234" t="s">
        <v>343</v>
      </c>
      <c r="E358" s="18" t="s">
        <v>1</v>
      </c>
      <c r="F358" s="235">
        <v>4.41</v>
      </c>
      <c r="G358" s="33"/>
      <c r="H358" s="34"/>
    </row>
    <row r="359" spans="1:8" s="2" customFormat="1" ht="16.9" customHeight="1">
      <c r="A359" s="33"/>
      <c r="B359" s="34"/>
      <c r="C359" s="234" t="s">
        <v>166</v>
      </c>
      <c r="D359" s="234" t="s">
        <v>260</v>
      </c>
      <c r="E359" s="18" t="s">
        <v>1</v>
      </c>
      <c r="F359" s="235">
        <v>48.457</v>
      </c>
      <c r="G359" s="33"/>
      <c r="H359" s="34"/>
    </row>
    <row r="360" spans="1:8" s="2" customFormat="1" ht="16.9" customHeight="1">
      <c r="A360" s="33"/>
      <c r="B360" s="34"/>
      <c r="C360" s="236" t="s">
        <v>1624</v>
      </c>
      <c r="D360" s="33"/>
      <c r="E360" s="33"/>
      <c r="F360" s="33"/>
      <c r="G360" s="33"/>
      <c r="H360" s="34"/>
    </row>
    <row r="361" spans="1:8" s="2" customFormat="1" ht="16.9" customHeight="1">
      <c r="A361" s="33"/>
      <c r="B361" s="34"/>
      <c r="C361" s="234" t="s">
        <v>335</v>
      </c>
      <c r="D361" s="234" t="s">
        <v>336</v>
      </c>
      <c r="E361" s="18" t="s">
        <v>254</v>
      </c>
      <c r="F361" s="235">
        <v>60.833</v>
      </c>
      <c r="G361" s="33"/>
      <c r="H361" s="34"/>
    </row>
    <row r="362" spans="1:8" s="2" customFormat="1" ht="16.9" customHeight="1">
      <c r="A362" s="33"/>
      <c r="B362" s="34"/>
      <c r="C362" s="234" t="s">
        <v>884</v>
      </c>
      <c r="D362" s="234" t="s">
        <v>885</v>
      </c>
      <c r="E362" s="18" t="s">
        <v>254</v>
      </c>
      <c r="F362" s="235">
        <v>48.457</v>
      </c>
      <c r="G362" s="33"/>
      <c r="H362" s="34"/>
    </row>
    <row r="363" spans="1:8" s="2" customFormat="1" ht="16.9" customHeight="1">
      <c r="A363" s="33"/>
      <c r="B363" s="34"/>
      <c r="C363" s="230" t="s">
        <v>168</v>
      </c>
      <c r="D363" s="231" t="s">
        <v>1</v>
      </c>
      <c r="E363" s="232" t="s">
        <v>1</v>
      </c>
      <c r="F363" s="233">
        <v>72</v>
      </c>
      <c r="G363" s="33"/>
      <c r="H363" s="34"/>
    </row>
    <row r="364" spans="1:8" s="2" customFormat="1" ht="16.9" customHeight="1">
      <c r="A364" s="33"/>
      <c r="B364" s="34"/>
      <c r="C364" s="234" t="s">
        <v>1</v>
      </c>
      <c r="D364" s="234" t="s">
        <v>281</v>
      </c>
      <c r="E364" s="18" t="s">
        <v>1</v>
      </c>
      <c r="F364" s="235">
        <v>72</v>
      </c>
      <c r="G364" s="33"/>
      <c r="H364" s="34"/>
    </row>
    <row r="365" spans="1:8" s="2" customFormat="1" ht="16.9" customHeight="1">
      <c r="A365" s="33"/>
      <c r="B365" s="34"/>
      <c r="C365" s="234" t="s">
        <v>168</v>
      </c>
      <c r="D365" s="234" t="s">
        <v>242</v>
      </c>
      <c r="E365" s="18" t="s">
        <v>1</v>
      </c>
      <c r="F365" s="235">
        <v>72</v>
      </c>
      <c r="G365" s="33"/>
      <c r="H365" s="34"/>
    </row>
    <row r="366" spans="1:8" s="2" customFormat="1" ht="16.9" customHeight="1">
      <c r="A366" s="33"/>
      <c r="B366" s="34"/>
      <c r="C366" s="236" t="s">
        <v>1624</v>
      </c>
      <c r="D366" s="33"/>
      <c r="E366" s="33"/>
      <c r="F366" s="33"/>
      <c r="G366" s="33"/>
      <c r="H366" s="34"/>
    </row>
    <row r="367" spans="1:8" s="2" customFormat="1" ht="16.9" customHeight="1">
      <c r="A367" s="33"/>
      <c r="B367" s="34"/>
      <c r="C367" s="234" t="s">
        <v>273</v>
      </c>
      <c r="D367" s="234" t="s">
        <v>274</v>
      </c>
      <c r="E367" s="18" t="s">
        <v>254</v>
      </c>
      <c r="F367" s="235">
        <v>72</v>
      </c>
      <c r="G367" s="33"/>
      <c r="H367" s="34"/>
    </row>
    <row r="368" spans="1:8" s="2" customFormat="1" ht="16.9" customHeight="1">
      <c r="A368" s="33"/>
      <c r="B368" s="34"/>
      <c r="C368" s="234" t="s">
        <v>879</v>
      </c>
      <c r="D368" s="234" t="s">
        <v>880</v>
      </c>
      <c r="E368" s="18" t="s">
        <v>254</v>
      </c>
      <c r="F368" s="235">
        <v>72</v>
      </c>
      <c r="G368" s="33"/>
      <c r="H368" s="34"/>
    </row>
    <row r="369" spans="1:8" s="2" customFormat="1" ht="16.9" customHeight="1">
      <c r="A369" s="33"/>
      <c r="B369" s="34"/>
      <c r="C369" s="234" t="s">
        <v>283</v>
      </c>
      <c r="D369" s="234" t="s">
        <v>284</v>
      </c>
      <c r="E369" s="18" t="s">
        <v>254</v>
      </c>
      <c r="F369" s="235">
        <v>302</v>
      </c>
      <c r="G369" s="33"/>
      <c r="H369" s="34"/>
    </row>
    <row r="370" spans="1:8" s="2" customFormat="1" ht="16.9" customHeight="1">
      <c r="A370" s="33"/>
      <c r="B370" s="34"/>
      <c r="C370" s="230" t="s">
        <v>170</v>
      </c>
      <c r="D370" s="231" t="s">
        <v>1</v>
      </c>
      <c r="E370" s="232" t="s">
        <v>1</v>
      </c>
      <c r="F370" s="233">
        <v>109.912</v>
      </c>
      <c r="G370" s="33"/>
      <c r="H370" s="34"/>
    </row>
    <row r="371" spans="1:8" s="2" customFormat="1" ht="16.9" customHeight="1">
      <c r="A371" s="33"/>
      <c r="B371" s="34"/>
      <c r="C371" s="234" t="s">
        <v>1</v>
      </c>
      <c r="D371" s="234" t="s">
        <v>256</v>
      </c>
      <c r="E371" s="18" t="s">
        <v>1</v>
      </c>
      <c r="F371" s="235">
        <v>0</v>
      </c>
      <c r="G371" s="33"/>
      <c r="H371" s="34"/>
    </row>
    <row r="372" spans="1:8" s="2" customFormat="1" ht="16.9" customHeight="1">
      <c r="A372" s="33"/>
      <c r="B372" s="34"/>
      <c r="C372" s="234" t="s">
        <v>1</v>
      </c>
      <c r="D372" s="234" t="s">
        <v>257</v>
      </c>
      <c r="E372" s="18" t="s">
        <v>1</v>
      </c>
      <c r="F372" s="235">
        <v>0</v>
      </c>
      <c r="G372" s="33"/>
      <c r="H372" s="34"/>
    </row>
    <row r="373" spans="1:8" s="2" customFormat="1" ht="16.9" customHeight="1">
      <c r="A373" s="33"/>
      <c r="B373" s="34"/>
      <c r="C373" s="234" t="s">
        <v>1</v>
      </c>
      <c r="D373" s="234" t="s">
        <v>258</v>
      </c>
      <c r="E373" s="18" t="s">
        <v>1</v>
      </c>
      <c r="F373" s="235">
        <v>16.885</v>
      </c>
      <c r="G373" s="33"/>
      <c r="H373" s="34"/>
    </row>
    <row r="374" spans="1:8" s="2" customFormat="1" ht="16.9" customHeight="1">
      <c r="A374" s="33"/>
      <c r="B374" s="34"/>
      <c r="C374" s="234" t="s">
        <v>1</v>
      </c>
      <c r="D374" s="234" t="s">
        <v>259</v>
      </c>
      <c r="E374" s="18" t="s">
        <v>1</v>
      </c>
      <c r="F374" s="235">
        <v>93.027</v>
      </c>
      <c r="G374" s="33"/>
      <c r="H374" s="34"/>
    </row>
    <row r="375" spans="1:8" s="2" customFormat="1" ht="16.9" customHeight="1">
      <c r="A375" s="33"/>
      <c r="B375" s="34"/>
      <c r="C375" s="234" t="s">
        <v>170</v>
      </c>
      <c r="D375" s="234" t="s">
        <v>242</v>
      </c>
      <c r="E375" s="18" t="s">
        <v>1</v>
      </c>
      <c r="F375" s="235">
        <v>109.912</v>
      </c>
      <c r="G375" s="33"/>
      <c r="H375" s="34"/>
    </row>
    <row r="376" spans="1:8" s="2" customFormat="1" ht="16.9" customHeight="1">
      <c r="A376" s="33"/>
      <c r="B376" s="34"/>
      <c r="C376" s="236" t="s">
        <v>1624</v>
      </c>
      <c r="D376" s="33"/>
      <c r="E376" s="33"/>
      <c r="F376" s="33"/>
      <c r="G376" s="33"/>
      <c r="H376" s="34"/>
    </row>
    <row r="377" spans="1:8" s="2" customFormat="1" ht="16.9" customHeight="1">
      <c r="A377" s="33"/>
      <c r="B377" s="34"/>
      <c r="C377" s="234" t="s">
        <v>252</v>
      </c>
      <c r="D377" s="234" t="s">
        <v>253</v>
      </c>
      <c r="E377" s="18" t="s">
        <v>254</v>
      </c>
      <c r="F377" s="235">
        <v>222</v>
      </c>
      <c r="G377" s="33"/>
      <c r="H377" s="34"/>
    </row>
    <row r="378" spans="1:8" s="2" customFormat="1" ht="16.9" customHeight="1">
      <c r="A378" s="33"/>
      <c r="B378" s="34"/>
      <c r="C378" s="234" t="s">
        <v>703</v>
      </c>
      <c r="D378" s="234" t="s">
        <v>704</v>
      </c>
      <c r="E378" s="18" t="s">
        <v>455</v>
      </c>
      <c r="F378" s="235">
        <v>132.752</v>
      </c>
      <c r="G378" s="33"/>
      <c r="H378" s="34"/>
    </row>
    <row r="379" spans="1:8" s="2" customFormat="1" ht="16.9" customHeight="1">
      <c r="A379" s="33"/>
      <c r="B379" s="34"/>
      <c r="C379" s="230" t="s">
        <v>172</v>
      </c>
      <c r="D379" s="231" t="s">
        <v>1</v>
      </c>
      <c r="E379" s="232" t="s">
        <v>1</v>
      </c>
      <c r="F379" s="233">
        <v>109.912</v>
      </c>
      <c r="G379" s="33"/>
      <c r="H379" s="34"/>
    </row>
    <row r="380" spans="1:8" s="2" customFormat="1" ht="16.9" customHeight="1">
      <c r="A380" s="33"/>
      <c r="B380" s="34"/>
      <c r="C380" s="234" t="s">
        <v>1</v>
      </c>
      <c r="D380" s="234" t="s">
        <v>256</v>
      </c>
      <c r="E380" s="18" t="s">
        <v>1</v>
      </c>
      <c r="F380" s="235">
        <v>0</v>
      </c>
      <c r="G380" s="33"/>
      <c r="H380" s="34"/>
    </row>
    <row r="381" spans="1:8" s="2" customFormat="1" ht="16.9" customHeight="1">
      <c r="A381" s="33"/>
      <c r="B381" s="34"/>
      <c r="C381" s="234" t="s">
        <v>1</v>
      </c>
      <c r="D381" s="234" t="s">
        <v>257</v>
      </c>
      <c r="E381" s="18" t="s">
        <v>1</v>
      </c>
      <c r="F381" s="235">
        <v>0</v>
      </c>
      <c r="G381" s="33"/>
      <c r="H381" s="34"/>
    </row>
    <row r="382" spans="1:8" s="2" customFormat="1" ht="16.9" customHeight="1">
      <c r="A382" s="33"/>
      <c r="B382" s="34"/>
      <c r="C382" s="234" t="s">
        <v>1</v>
      </c>
      <c r="D382" s="234" t="s">
        <v>258</v>
      </c>
      <c r="E382" s="18" t="s">
        <v>1</v>
      </c>
      <c r="F382" s="235">
        <v>16.885</v>
      </c>
      <c r="G382" s="33"/>
      <c r="H382" s="34"/>
    </row>
    <row r="383" spans="1:8" s="2" customFormat="1" ht="16.9" customHeight="1">
      <c r="A383" s="33"/>
      <c r="B383" s="34"/>
      <c r="C383" s="234" t="s">
        <v>1</v>
      </c>
      <c r="D383" s="234" t="s">
        <v>259</v>
      </c>
      <c r="E383" s="18" t="s">
        <v>1</v>
      </c>
      <c r="F383" s="235">
        <v>93.027</v>
      </c>
      <c r="G383" s="33"/>
      <c r="H383" s="34"/>
    </row>
    <row r="384" spans="1:8" s="2" customFormat="1" ht="16.9" customHeight="1">
      <c r="A384" s="33"/>
      <c r="B384" s="34"/>
      <c r="C384" s="234" t="s">
        <v>172</v>
      </c>
      <c r="D384" s="234" t="s">
        <v>260</v>
      </c>
      <c r="E384" s="18" t="s">
        <v>1</v>
      </c>
      <c r="F384" s="235">
        <v>109.912</v>
      </c>
      <c r="G384" s="33"/>
      <c r="H384" s="34"/>
    </row>
    <row r="385" spans="1:8" s="2" customFormat="1" ht="16.9" customHeight="1">
      <c r="A385" s="33"/>
      <c r="B385" s="34"/>
      <c r="C385" s="236" t="s">
        <v>1624</v>
      </c>
      <c r="D385" s="33"/>
      <c r="E385" s="33"/>
      <c r="F385" s="33"/>
      <c r="G385" s="33"/>
      <c r="H385" s="34"/>
    </row>
    <row r="386" spans="1:8" s="2" customFormat="1" ht="16.9" customHeight="1">
      <c r="A386" s="33"/>
      <c r="B386" s="34"/>
      <c r="C386" s="234" t="s">
        <v>252</v>
      </c>
      <c r="D386" s="234" t="s">
        <v>253</v>
      </c>
      <c r="E386" s="18" t="s">
        <v>254</v>
      </c>
      <c r="F386" s="235">
        <v>222</v>
      </c>
      <c r="G386" s="33"/>
      <c r="H386" s="34"/>
    </row>
    <row r="387" spans="1:8" s="2" customFormat="1" ht="16.9" customHeight="1">
      <c r="A387" s="33"/>
      <c r="B387" s="34"/>
      <c r="C387" s="234" t="s">
        <v>488</v>
      </c>
      <c r="D387" s="234" t="s">
        <v>489</v>
      </c>
      <c r="E387" s="18" t="s">
        <v>455</v>
      </c>
      <c r="F387" s="235">
        <v>6.485</v>
      </c>
      <c r="G387" s="33"/>
      <c r="H387" s="34"/>
    </row>
    <row r="388" spans="1:8" s="2" customFormat="1" ht="16.9" customHeight="1">
      <c r="A388" s="33"/>
      <c r="B388" s="34"/>
      <c r="C388" s="230" t="s">
        <v>173</v>
      </c>
      <c r="D388" s="231" t="s">
        <v>1</v>
      </c>
      <c r="E388" s="232" t="s">
        <v>1</v>
      </c>
      <c r="F388" s="233">
        <v>139.888</v>
      </c>
      <c r="G388" s="33"/>
      <c r="H388" s="34"/>
    </row>
    <row r="389" spans="1:8" s="2" customFormat="1" ht="16.9" customHeight="1">
      <c r="A389" s="33"/>
      <c r="B389" s="34"/>
      <c r="C389" s="234" t="s">
        <v>1</v>
      </c>
      <c r="D389" s="234" t="s">
        <v>308</v>
      </c>
      <c r="E389" s="18" t="s">
        <v>1</v>
      </c>
      <c r="F389" s="235">
        <v>0</v>
      </c>
      <c r="G389" s="33"/>
      <c r="H389" s="34"/>
    </row>
    <row r="390" spans="1:8" s="2" customFormat="1" ht="16.9" customHeight="1">
      <c r="A390" s="33"/>
      <c r="B390" s="34"/>
      <c r="C390" s="234" t="s">
        <v>1</v>
      </c>
      <c r="D390" s="234" t="s">
        <v>309</v>
      </c>
      <c r="E390" s="18" t="s">
        <v>1</v>
      </c>
      <c r="F390" s="235">
        <v>21.49</v>
      </c>
      <c r="G390" s="33"/>
      <c r="H390" s="34"/>
    </row>
    <row r="391" spans="1:8" s="2" customFormat="1" ht="16.9" customHeight="1">
      <c r="A391" s="33"/>
      <c r="B391" s="34"/>
      <c r="C391" s="234" t="s">
        <v>1</v>
      </c>
      <c r="D391" s="234" t="s">
        <v>310</v>
      </c>
      <c r="E391" s="18" t="s">
        <v>1</v>
      </c>
      <c r="F391" s="235">
        <v>118.398</v>
      </c>
      <c r="G391" s="33"/>
      <c r="H391" s="34"/>
    </row>
    <row r="392" spans="1:8" s="2" customFormat="1" ht="16.9" customHeight="1">
      <c r="A392" s="33"/>
      <c r="B392" s="34"/>
      <c r="C392" s="234" t="s">
        <v>173</v>
      </c>
      <c r="D392" s="234" t="s">
        <v>260</v>
      </c>
      <c r="E392" s="18" t="s">
        <v>1</v>
      </c>
      <c r="F392" s="235">
        <v>139.888</v>
      </c>
      <c r="G392" s="33"/>
      <c r="H392" s="34"/>
    </row>
    <row r="393" spans="1:8" s="2" customFormat="1" ht="16.9" customHeight="1">
      <c r="A393" s="33"/>
      <c r="B393" s="34"/>
      <c r="C393" s="236" t="s">
        <v>1624</v>
      </c>
      <c r="D393" s="33"/>
      <c r="E393" s="33"/>
      <c r="F393" s="33"/>
      <c r="G393" s="33"/>
      <c r="H393" s="34"/>
    </row>
    <row r="394" spans="1:8" s="2" customFormat="1" ht="16.9" customHeight="1">
      <c r="A394" s="33"/>
      <c r="B394" s="34"/>
      <c r="C394" s="234" t="s">
        <v>297</v>
      </c>
      <c r="D394" s="234" t="s">
        <v>298</v>
      </c>
      <c r="E394" s="18" t="s">
        <v>254</v>
      </c>
      <c r="F394" s="235">
        <v>275.164</v>
      </c>
      <c r="G394" s="33"/>
      <c r="H394" s="34"/>
    </row>
    <row r="395" spans="1:8" s="2" customFormat="1" ht="16.9" customHeight="1">
      <c r="A395" s="33"/>
      <c r="B395" s="34"/>
      <c r="C395" s="230" t="s">
        <v>175</v>
      </c>
      <c r="D395" s="231" t="s">
        <v>1</v>
      </c>
      <c r="E395" s="232" t="s">
        <v>1</v>
      </c>
      <c r="F395" s="233">
        <v>222</v>
      </c>
      <c r="G395" s="33"/>
      <c r="H395" s="34"/>
    </row>
    <row r="396" spans="1:8" s="2" customFormat="1" ht="16.9" customHeight="1">
      <c r="A396" s="33"/>
      <c r="B396" s="34"/>
      <c r="C396" s="234" t="s">
        <v>1</v>
      </c>
      <c r="D396" s="234" t="s">
        <v>261</v>
      </c>
      <c r="E396" s="18" t="s">
        <v>1</v>
      </c>
      <c r="F396" s="235">
        <v>222</v>
      </c>
      <c r="G396" s="33"/>
      <c r="H396" s="34"/>
    </row>
    <row r="397" spans="1:8" s="2" customFormat="1" ht="16.9" customHeight="1">
      <c r="A397" s="33"/>
      <c r="B397" s="34"/>
      <c r="C397" s="234" t="s">
        <v>175</v>
      </c>
      <c r="D397" s="234" t="s">
        <v>242</v>
      </c>
      <c r="E397" s="18" t="s">
        <v>1</v>
      </c>
      <c r="F397" s="235">
        <v>222</v>
      </c>
      <c r="G397" s="33"/>
      <c r="H397" s="34"/>
    </row>
    <row r="398" spans="1:8" s="2" customFormat="1" ht="16.9" customHeight="1">
      <c r="A398" s="33"/>
      <c r="B398" s="34"/>
      <c r="C398" s="236" t="s">
        <v>1624</v>
      </c>
      <c r="D398" s="33"/>
      <c r="E398" s="33"/>
      <c r="F398" s="33"/>
      <c r="G398" s="33"/>
      <c r="H398" s="34"/>
    </row>
    <row r="399" spans="1:8" s="2" customFormat="1" ht="16.9" customHeight="1">
      <c r="A399" s="33"/>
      <c r="B399" s="34"/>
      <c r="C399" s="234" t="s">
        <v>252</v>
      </c>
      <c r="D399" s="234" t="s">
        <v>253</v>
      </c>
      <c r="E399" s="18" t="s">
        <v>254</v>
      </c>
      <c r="F399" s="235">
        <v>222</v>
      </c>
      <c r="G399" s="33"/>
      <c r="H399" s="34"/>
    </row>
    <row r="400" spans="1:8" s="2" customFormat="1" ht="16.9" customHeight="1">
      <c r="A400" s="33"/>
      <c r="B400" s="34"/>
      <c r="C400" s="234" t="s">
        <v>297</v>
      </c>
      <c r="D400" s="234" t="s">
        <v>298</v>
      </c>
      <c r="E400" s="18" t="s">
        <v>254</v>
      </c>
      <c r="F400" s="235">
        <v>275.164</v>
      </c>
      <c r="G400" s="33"/>
      <c r="H400" s="34"/>
    </row>
    <row r="401" spans="1:8" s="2" customFormat="1" ht="16.9" customHeight="1">
      <c r="A401" s="33"/>
      <c r="B401" s="34"/>
      <c r="C401" s="234" t="s">
        <v>898</v>
      </c>
      <c r="D401" s="234" t="s">
        <v>899</v>
      </c>
      <c r="E401" s="18" t="s">
        <v>254</v>
      </c>
      <c r="F401" s="235">
        <v>222</v>
      </c>
      <c r="G401" s="33"/>
      <c r="H401" s="34"/>
    </row>
    <row r="402" spans="1:8" s="2" customFormat="1" ht="16.9" customHeight="1">
      <c r="A402" s="33"/>
      <c r="B402" s="34"/>
      <c r="C402" s="234" t="s">
        <v>893</v>
      </c>
      <c r="D402" s="234" t="s">
        <v>894</v>
      </c>
      <c r="E402" s="18" t="s">
        <v>254</v>
      </c>
      <c r="F402" s="235">
        <v>222</v>
      </c>
      <c r="G402" s="33"/>
      <c r="H402" s="34"/>
    </row>
    <row r="403" spans="1:8" s="2" customFormat="1" ht="16.9" customHeight="1">
      <c r="A403" s="33"/>
      <c r="B403" s="34"/>
      <c r="C403" s="234" t="s">
        <v>283</v>
      </c>
      <c r="D403" s="234" t="s">
        <v>284</v>
      </c>
      <c r="E403" s="18" t="s">
        <v>254</v>
      </c>
      <c r="F403" s="235">
        <v>302</v>
      </c>
      <c r="G403" s="33"/>
      <c r="H403" s="34"/>
    </row>
    <row r="404" spans="1:8" s="2" customFormat="1" ht="16.9" customHeight="1">
      <c r="A404" s="33"/>
      <c r="B404" s="34"/>
      <c r="C404" s="230" t="s">
        <v>177</v>
      </c>
      <c r="D404" s="231" t="s">
        <v>1</v>
      </c>
      <c r="E404" s="232" t="s">
        <v>1</v>
      </c>
      <c r="F404" s="233">
        <v>2.717</v>
      </c>
      <c r="G404" s="33"/>
      <c r="H404" s="34"/>
    </row>
    <row r="405" spans="1:8" s="2" customFormat="1" ht="16.9" customHeight="1">
      <c r="A405" s="33"/>
      <c r="B405" s="34"/>
      <c r="C405" s="234" t="s">
        <v>1</v>
      </c>
      <c r="D405" s="234" t="s">
        <v>267</v>
      </c>
      <c r="E405" s="18" t="s">
        <v>1</v>
      </c>
      <c r="F405" s="235">
        <v>0</v>
      </c>
      <c r="G405" s="33"/>
      <c r="H405" s="34"/>
    </row>
    <row r="406" spans="1:8" s="2" customFormat="1" ht="16.9" customHeight="1">
      <c r="A406" s="33"/>
      <c r="B406" s="34"/>
      <c r="C406" s="234" t="s">
        <v>1</v>
      </c>
      <c r="D406" s="234" t="s">
        <v>268</v>
      </c>
      <c r="E406" s="18" t="s">
        <v>1</v>
      </c>
      <c r="F406" s="235">
        <v>0</v>
      </c>
      <c r="G406" s="33"/>
      <c r="H406" s="34"/>
    </row>
    <row r="407" spans="1:8" s="2" customFormat="1" ht="16.9" customHeight="1">
      <c r="A407" s="33"/>
      <c r="B407" s="34"/>
      <c r="C407" s="234" t="s">
        <v>1</v>
      </c>
      <c r="D407" s="234" t="s">
        <v>269</v>
      </c>
      <c r="E407" s="18" t="s">
        <v>1</v>
      </c>
      <c r="F407" s="235">
        <v>2.717</v>
      </c>
      <c r="G407" s="33"/>
      <c r="H407" s="34"/>
    </row>
    <row r="408" spans="1:8" s="2" customFormat="1" ht="16.9" customHeight="1">
      <c r="A408" s="33"/>
      <c r="B408" s="34"/>
      <c r="C408" s="234" t="s">
        <v>177</v>
      </c>
      <c r="D408" s="234" t="s">
        <v>242</v>
      </c>
      <c r="E408" s="18" t="s">
        <v>1</v>
      </c>
      <c r="F408" s="235">
        <v>2.717</v>
      </c>
      <c r="G408" s="33"/>
      <c r="H408" s="34"/>
    </row>
    <row r="409" spans="1:8" s="2" customFormat="1" ht="16.9" customHeight="1">
      <c r="A409" s="33"/>
      <c r="B409" s="34"/>
      <c r="C409" s="236" t="s">
        <v>1624</v>
      </c>
      <c r="D409" s="33"/>
      <c r="E409" s="33"/>
      <c r="F409" s="33"/>
      <c r="G409" s="33"/>
      <c r="H409" s="34"/>
    </row>
    <row r="410" spans="1:8" s="2" customFormat="1" ht="16.9" customHeight="1">
      <c r="A410" s="33"/>
      <c r="B410" s="34"/>
      <c r="C410" s="234" t="s">
        <v>263</v>
      </c>
      <c r="D410" s="234" t="s">
        <v>264</v>
      </c>
      <c r="E410" s="18" t="s">
        <v>254</v>
      </c>
      <c r="F410" s="235">
        <v>8</v>
      </c>
      <c r="G410" s="33"/>
      <c r="H410" s="34"/>
    </row>
    <row r="411" spans="1:8" s="2" customFormat="1" ht="16.9" customHeight="1">
      <c r="A411" s="33"/>
      <c r="B411" s="34"/>
      <c r="C411" s="234" t="s">
        <v>703</v>
      </c>
      <c r="D411" s="234" t="s">
        <v>704</v>
      </c>
      <c r="E411" s="18" t="s">
        <v>455</v>
      </c>
      <c r="F411" s="235">
        <v>132.752</v>
      </c>
      <c r="G411" s="33"/>
      <c r="H411" s="34"/>
    </row>
    <row r="412" spans="1:8" s="2" customFormat="1" ht="16.9" customHeight="1">
      <c r="A412" s="33"/>
      <c r="B412" s="34"/>
      <c r="C412" s="230" t="s">
        <v>179</v>
      </c>
      <c r="D412" s="231" t="s">
        <v>1</v>
      </c>
      <c r="E412" s="232" t="s">
        <v>1</v>
      </c>
      <c r="F412" s="233">
        <v>2.717</v>
      </c>
      <c r="G412" s="33"/>
      <c r="H412" s="34"/>
    </row>
    <row r="413" spans="1:8" s="2" customFormat="1" ht="16.9" customHeight="1">
      <c r="A413" s="33"/>
      <c r="B413" s="34"/>
      <c r="C413" s="234" t="s">
        <v>1</v>
      </c>
      <c r="D413" s="234" t="s">
        <v>267</v>
      </c>
      <c r="E413" s="18" t="s">
        <v>1</v>
      </c>
      <c r="F413" s="235">
        <v>0</v>
      </c>
      <c r="G413" s="33"/>
      <c r="H413" s="34"/>
    </row>
    <row r="414" spans="1:8" s="2" customFormat="1" ht="16.9" customHeight="1">
      <c r="A414" s="33"/>
      <c r="B414" s="34"/>
      <c r="C414" s="234" t="s">
        <v>1</v>
      </c>
      <c r="D414" s="234" t="s">
        <v>268</v>
      </c>
      <c r="E414" s="18" t="s">
        <v>1</v>
      </c>
      <c r="F414" s="235">
        <v>0</v>
      </c>
      <c r="G414" s="33"/>
      <c r="H414" s="34"/>
    </row>
    <row r="415" spans="1:8" s="2" customFormat="1" ht="16.9" customHeight="1">
      <c r="A415" s="33"/>
      <c r="B415" s="34"/>
      <c r="C415" s="234" t="s">
        <v>1</v>
      </c>
      <c r="D415" s="234" t="s">
        <v>269</v>
      </c>
      <c r="E415" s="18" t="s">
        <v>1</v>
      </c>
      <c r="F415" s="235">
        <v>2.717</v>
      </c>
      <c r="G415" s="33"/>
      <c r="H415" s="34"/>
    </row>
    <row r="416" spans="1:8" s="2" customFormat="1" ht="16.9" customHeight="1">
      <c r="A416" s="33"/>
      <c r="B416" s="34"/>
      <c r="C416" s="234" t="s">
        <v>179</v>
      </c>
      <c r="D416" s="234" t="s">
        <v>260</v>
      </c>
      <c r="E416" s="18" t="s">
        <v>1</v>
      </c>
      <c r="F416" s="235">
        <v>2.717</v>
      </c>
      <c r="G416" s="33"/>
      <c r="H416" s="34"/>
    </row>
    <row r="417" spans="1:8" s="2" customFormat="1" ht="16.9" customHeight="1">
      <c r="A417" s="33"/>
      <c r="B417" s="34"/>
      <c r="C417" s="236" t="s">
        <v>1624</v>
      </c>
      <c r="D417" s="33"/>
      <c r="E417" s="33"/>
      <c r="F417" s="33"/>
      <c r="G417" s="33"/>
      <c r="H417" s="34"/>
    </row>
    <row r="418" spans="1:8" s="2" customFormat="1" ht="16.9" customHeight="1">
      <c r="A418" s="33"/>
      <c r="B418" s="34"/>
      <c r="C418" s="234" t="s">
        <v>263</v>
      </c>
      <c r="D418" s="234" t="s">
        <v>264</v>
      </c>
      <c r="E418" s="18" t="s">
        <v>254</v>
      </c>
      <c r="F418" s="235">
        <v>8</v>
      </c>
      <c r="G418" s="33"/>
      <c r="H418" s="34"/>
    </row>
    <row r="419" spans="1:8" s="2" customFormat="1" ht="16.9" customHeight="1">
      <c r="A419" s="33"/>
      <c r="B419" s="34"/>
      <c r="C419" s="234" t="s">
        <v>488</v>
      </c>
      <c r="D419" s="234" t="s">
        <v>489</v>
      </c>
      <c r="E419" s="18" t="s">
        <v>455</v>
      </c>
      <c r="F419" s="235">
        <v>6.485</v>
      </c>
      <c r="G419" s="33"/>
      <c r="H419" s="34"/>
    </row>
    <row r="420" spans="1:8" s="2" customFormat="1" ht="16.9" customHeight="1">
      <c r="A420" s="33"/>
      <c r="B420" s="34"/>
      <c r="C420" s="230" t="s">
        <v>180</v>
      </c>
      <c r="D420" s="231" t="s">
        <v>1</v>
      </c>
      <c r="E420" s="232" t="s">
        <v>1</v>
      </c>
      <c r="F420" s="233">
        <v>3.458</v>
      </c>
      <c r="G420" s="33"/>
      <c r="H420" s="34"/>
    </row>
    <row r="421" spans="1:8" s="2" customFormat="1" ht="16.9" customHeight="1">
      <c r="A421" s="33"/>
      <c r="B421" s="34"/>
      <c r="C421" s="234" t="s">
        <v>1</v>
      </c>
      <c r="D421" s="234" t="s">
        <v>313</v>
      </c>
      <c r="E421" s="18" t="s">
        <v>1</v>
      </c>
      <c r="F421" s="235">
        <v>3.458</v>
      </c>
      <c r="G421" s="33"/>
      <c r="H421" s="34"/>
    </row>
    <row r="422" spans="1:8" s="2" customFormat="1" ht="16.9" customHeight="1">
      <c r="A422" s="33"/>
      <c r="B422" s="34"/>
      <c r="C422" s="234" t="s">
        <v>180</v>
      </c>
      <c r="D422" s="234" t="s">
        <v>260</v>
      </c>
      <c r="E422" s="18" t="s">
        <v>1</v>
      </c>
      <c r="F422" s="235">
        <v>3.458</v>
      </c>
      <c r="G422" s="33"/>
      <c r="H422" s="34"/>
    </row>
    <row r="423" spans="1:8" s="2" customFormat="1" ht="16.9" customHeight="1">
      <c r="A423" s="33"/>
      <c r="B423" s="34"/>
      <c r="C423" s="236" t="s">
        <v>1624</v>
      </c>
      <c r="D423" s="33"/>
      <c r="E423" s="33"/>
      <c r="F423" s="33"/>
      <c r="G423" s="33"/>
      <c r="H423" s="34"/>
    </row>
    <row r="424" spans="1:8" s="2" customFormat="1" ht="16.9" customHeight="1">
      <c r="A424" s="33"/>
      <c r="B424" s="34"/>
      <c r="C424" s="234" t="s">
        <v>297</v>
      </c>
      <c r="D424" s="234" t="s">
        <v>298</v>
      </c>
      <c r="E424" s="18" t="s">
        <v>254</v>
      </c>
      <c r="F424" s="235">
        <v>275.164</v>
      </c>
      <c r="G424" s="33"/>
      <c r="H424" s="34"/>
    </row>
    <row r="425" spans="1:8" s="2" customFormat="1" ht="16.9" customHeight="1">
      <c r="A425" s="33"/>
      <c r="B425" s="34"/>
      <c r="C425" s="234" t="s">
        <v>870</v>
      </c>
      <c r="D425" s="234" t="s">
        <v>871</v>
      </c>
      <c r="E425" s="18" t="s">
        <v>254</v>
      </c>
      <c r="F425" s="235">
        <v>3.458</v>
      </c>
      <c r="G425" s="33"/>
      <c r="H425" s="34"/>
    </row>
    <row r="426" spans="1:8" s="2" customFormat="1" ht="16.9" customHeight="1">
      <c r="A426" s="33"/>
      <c r="B426" s="34"/>
      <c r="C426" s="230" t="s">
        <v>182</v>
      </c>
      <c r="D426" s="231" t="s">
        <v>1</v>
      </c>
      <c r="E426" s="232" t="s">
        <v>1</v>
      </c>
      <c r="F426" s="233">
        <v>4.199</v>
      </c>
      <c r="G426" s="33"/>
      <c r="H426" s="34"/>
    </row>
    <row r="427" spans="1:8" s="2" customFormat="1" ht="16.9" customHeight="1">
      <c r="A427" s="33"/>
      <c r="B427" s="34"/>
      <c r="C427" s="234" t="s">
        <v>1</v>
      </c>
      <c r="D427" s="234" t="s">
        <v>318</v>
      </c>
      <c r="E427" s="18" t="s">
        <v>1</v>
      </c>
      <c r="F427" s="235">
        <v>0</v>
      </c>
      <c r="G427" s="33"/>
      <c r="H427" s="34"/>
    </row>
    <row r="428" spans="1:8" s="2" customFormat="1" ht="16.9" customHeight="1">
      <c r="A428" s="33"/>
      <c r="B428" s="34"/>
      <c r="C428" s="234" t="s">
        <v>1</v>
      </c>
      <c r="D428" s="234" t="s">
        <v>319</v>
      </c>
      <c r="E428" s="18" t="s">
        <v>1</v>
      </c>
      <c r="F428" s="235">
        <v>4.199</v>
      </c>
      <c r="G428" s="33"/>
      <c r="H428" s="34"/>
    </row>
    <row r="429" spans="1:8" s="2" customFormat="1" ht="16.9" customHeight="1">
      <c r="A429" s="33"/>
      <c r="B429" s="34"/>
      <c r="C429" s="234" t="s">
        <v>182</v>
      </c>
      <c r="D429" s="234" t="s">
        <v>260</v>
      </c>
      <c r="E429" s="18" t="s">
        <v>1</v>
      </c>
      <c r="F429" s="235">
        <v>4.199</v>
      </c>
      <c r="G429" s="33"/>
      <c r="H429" s="34"/>
    </row>
    <row r="430" spans="1:8" s="2" customFormat="1" ht="16.9" customHeight="1">
      <c r="A430" s="33"/>
      <c r="B430" s="34"/>
      <c r="C430" s="236" t="s">
        <v>1624</v>
      </c>
      <c r="D430" s="33"/>
      <c r="E430" s="33"/>
      <c r="F430" s="33"/>
      <c r="G430" s="33"/>
      <c r="H430" s="34"/>
    </row>
    <row r="431" spans="1:8" s="2" customFormat="1" ht="16.9" customHeight="1">
      <c r="A431" s="33"/>
      <c r="B431" s="34"/>
      <c r="C431" s="234" t="s">
        <v>315</v>
      </c>
      <c r="D431" s="234" t="s">
        <v>316</v>
      </c>
      <c r="E431" s="18" t="s">
        <v>254</v>
      </c>
      <c r="F431" s="235">
        <v>4.199</v>
      </c>
      <c r="G431" s="33"/>
      <c r="H431" s="34"/>
    </row>
    <row r="432" spans="1:8" s="2" customFormat="1" ht="16.9" customHeight="1">
      <c r="A432" s="33"/>
      <c r="B432" s="34"/>
      <c r="C432" s="234" t="s">
        <v>916</v>
      </c>
      <c r="D432" s="234" t="s">
        <v>917</v>
      </c>
      <c r="E432" s="18" t="s">
        <v>254</v>
      </c>
      <c r="F432" s="235">
        <v>4.199</v>
      </c>
      <c r="G432" s="33"/>
      <c r="H432" s="34"/>
    </row>
    <row r="433" spans="1:8" s="2" customFormat="1" ht="16.9" customHeight="1">
      <c r="A433" s="33"/>
      <c r="B433" s="34"/>
      <c r="C433" s="230" t="s">
        <v>184</v>
      </c>
      <c r="D433" s="231" t="s">
        <v>1</v>
      </c>
      <c r="E433" s="232" t="s">
        <v>1</v>
      </c>
      <c r="F433" s="233">
        <v>8</v>
      </c>
      <c r="G433" s="33"/>
      <c r="H433" s="34"/>
    </row>
    <row r="434" spans="1:8" s="2" customFormat="1" ht="16.9" customHeight="1">
      <c r="A434" s="33"/>
      <c r="B434" s="34"/>
      <c r="C434" s="234" t="s">
        <v>1</v>
      </c>
      <c r="D434" s="234" t="s">
        <v>270</v>
      </c>
      <c r="E434" s="18" t="s">
        <v>1</v>
      </c>
      <c r="F434" s="235">
        <v>0</v>
      </c>
      <c r="G434" s="33"/>
      <c r="H434" s="34"/>
    </row>
    <row r="435" spans="1:8" s="2" customFormat="1" ht="16.9" customHeight="1">
      <c r="A435" s="33"/>
      <c r="B435" s="34"/>
      <c r="C435" s="234" t="s">
        <v>1</v>
      </c>
      <c r="D435" s="234" t="s">
        <v>271</v>
      </c>
      <c r="E435" s="18" t="s">
        <v>1</v>
      </c>
      <c r="F435" s="235">
        <v>8</v>
      </c>
      <c r="G435" s="33"/>
      <c r="H435" s="34"/>
    </row>
    <row r="436" spans="1:8" s="2" customFormat="1" ht="16.9" customHeight="1">
      <c r="A436" s="33"/>
      <c r="B436" s="34"/>
      <c r="C436" s="234" t="s">
        <v>184</v>
      </c>
      <c r="D436" s="234" t="s">
        <v>242</v>
      </c>
      <c r="E436" s="18" t="s">
        <v>1</v>
      </c>
      <c r="F436" s="235">
        <v>8</v>
      </c>
      <c r="G436" s="33"/>
      <c r="H436" s="34"/>
    </row>
    <row r="437" spans="1:8" s="2" customFormat="1" ht="16.9" customHeight="1">
      <c r="A437" s="33"/>
      <c r="B437" s="34"/>
      <c r="C437" s="236" t="s">
        <v>1624</v>
      </c>
      <c r="D437" s="33"/>
      <c r="E437" s="33"/>
      <c r="F437" s="33"/>
      <c r="G437" s="33"/>
      <c r="H437" s="34"/>
    </row>
    <row r="438" spans="1:8" s="2" customFormat="1" ht="16.9" customHeight="1">
      <c r="A438" s="33"/>
      <c r="B438" s="34"/>
      <c r="C438" s="234" t="s">
        <v>263</v>
      </c>
      <c r="D438" s="234" t="s">
        <v>264</v>
      </c>
      <c r="E438" s="18" t="s">
        <v>254</v>
      </c>
      <c r="F438" s="235">
        <v>8</v>
      </c>
      <c r="G438" s="33"/>
      <c r="H438" s="34"/>
    </row>
    <row r="439" spans="1:8" s="2" customFormat="1" ht="16.9" customHeight="1">
      <c r="A439" s="33"/>
      <c r="B439" s="34"/>
      <c r="C439" s="234" t="s">
        <v>911</v>
      </c>
      <c r="D439" s="234" t="s">
        <v>912</v>
      </c>
      <c r="E439" s="18" t="s">
        <v>254</v>
      </c>
      <c r="F439" s="235">
        <v>8</v>
      </c>
      <c r="G439" s="33"/>
      <c r="H439" s="34"/>
    </row>
    <row r="440" spans="1:8" s="2" customFormat="1" ht="16.9" customHeight="1">
      <c r="A440" s="33"/>
      <c r="B440" s="34"/>
      <c r="C440" s="234" t="s">
        <v>283</v>
      </c>
      <c r="D440" s="234" t="s">
        <v>284</v>
      </c>
      <c r="E440" s="18" t="s">
        <v>254</v>
      </c>
      <c r="F440" s="235">
        <v>302</v>
      </c>
      <c r="G440" s="33"/>
      <c r="H440" s="34"/>
    </row>
    <row r="441" spans="1:8" s="2" customFormat="1" ht="16.9" customHeight="1">
      <c r="A441" s="33"/>
      <c r="B441" s="34"/>
      <c r="C441" s="230" t="s">
        <v>186</v>
      </c>
      <c r="D441" s="231" t="s">
        <v>1</v>
      </c>
      <c r="E441" s="232" t="s">
        <v>1</v>
      </c>
      <c r="F441" s="233">
        <v>43.2319999999999</v>
      </c>
      <c r="G441" s="33"/>
      <c r="H441" s="34"/>
    </row>
    <row r="442" spans="1:8" s="2" customFormat="1" ht="16.9" customHeight="1">
      <c r="A442" s="33"/>
      <c r="B442" s="34"/>
      <c r="C442" s="234" t="s">
        <v>1</v>
      </c>
      <c r="D442" s="234" t="s">
        <v>491</v>
      </c>
      <c r="E442" s="18" t="s">
        <v>1</v>
      </c>
      <c r="F442" s="235">
        <v>0</v>
      </c>
      <c r="G442" s="33"/>
      <c r="H442" s="34"/>
    </row>
    <row r="443" spans="1:8" s="2" customFormat="1" ht="16.9" customHeight="1">
      <c r="A443" s="33"/>
      <c r="B443" s="34"/>
      <c r="C443" s="234" t="s">
        <v>1</v>
      </c>
      <c r="D443" s="234" t="s">
        <v>492</v>
      </c>
      <c r="E443" s="18" t="s">
        <v>1</v>
      </c>
      <c r="F443" s="235">
        <v>5.165</v>
      </c>
      <c r="G443" s="33"/>
      <c r="H443" s="34"/>
    </row>
    <row r="444" spans="1:8" s="2" customFormat="1" ht="16.9" customHeight="1">
      <c r="A444" s="33"/>
      <c r="B444" s="34"/>
      <c r="C444" s="234" t="s">
        <v>1</v>
      </c>
      <c r="D444" s="234" t="s">
        <v>493</v>
      </c>
      <c r="E444" s="18" t="s">
        <v>1</v>
      </c>
      <c r="F444" s="235">
        <v>24.691</v>
      </c>
      <c r="G444" s="33"/>
      <c r="H444" s="34"/>
    </row>
    <row r="445" spans="1:8" s="2" customFormat="1" ht="16.9" customHeight="1">
      <c r="A445" s="33"/>
      <c r="B445" s="34"/>
      <c r="C445" s="234" t="s">
        <v>1</v>
      </c>
      <c r="D445" s="234" t="s">
        <v>494</v>
      </c>
      <c r="E445" s="18" t="s">
        <v>1</v>
      </c>
      <c r="F445" s="235">
        <v>25.92</v>
      </c>
      <c r="G445" s="33"/>
      <c r="H445" s="34"/>
    </row>
    <row r="446" spans="1:8" s="2" customFormat="1" ht="16.9" customHeight="1">
      <c r="A446" s="33"/>
      <c r="B446" s="34"/>
      <c r="C446" s="234" t="s">
        <v>1</v>
      </c>
      <c r="D446" s="234" t="s">
        <v>495</v>
      </c>
      <c r="E446" s="18" t="s">
        <v>1</v>
      </c>
      <c r="F446" s="235">
        <v>32.703</v>
      </c>
      <c r="G446" s="33"/>
      <c r="H446" s="34"/>
    </row>
    <row r="447" spans="1:8" s="2" customFormat="1" ht="16.9" customHeight="1">
      <c r="A447" s="33"/>
      <c r="B447" s="34"/>
      <c r="C447" s="234" t="s">
        <v>1</v>
      </c>
      <c r="D447" s="234" t="s">
        <v>496</v>
      </c>
      <c r="E447" s="18" t="s">
        <v>1</v>
      </c>
      <c r="F447" s="235">
        <v>0</v>
      </c>
      <c r="G447" s="33"/>
      <c r="H447" s="34"/>
    </row>
    <row r="448" spans="1:8" s="2" customFormat="1" ht="16.9" customHeight="1">
      <c r="A448" s="33"/>
      <c r="B448" s="34"/>
      <c r="C448" s="234" t="s">
        <v>1</v>
      </c>
      <c r="D448" s="234" t="s">
        <v>497</v>
      </c>
      <c r="E448" s="18" t="s">
        <v>1</v>
      </c>
      <c r="F448" s="235">
        <v>2.226</v>
      </c>
      <c r="G448" s="33"/>
      <c r="H448" s="34"/>
    </row>
    <row r="449" spans="1:8" s="2" customFormat="1" ht="16.9" customHeight="1">
      <c r="A449" s="33"/>
      <c r="B449" s="34"/>
      <c r="C449" s="234" t="s">
        <v>1</v>
      </c>
      <c r="D449" s="234" t="s">
        <v>498</v>
      </c>
      <c r="E449" s="18" t="s">
        <v>1</v>
      </c>
      <c r="F449" s="235">
        <v>4.089</v>
      </c>
      <c r="G449" s="33"/>
      <c r="H449" s="34"/>
    </row>
    <row r="450" spans="1:8" s="2" customFormat="1" ht="16.9" customHeight="1">
      <c r="A450" s="33"/>
      <c r="B450" s="34"/>
      <c r="C450" s="234" t="s">
        <v>1</v>
      </c>
      <c r="D450" s="234" t="s">
        <v>499</v>
      </c>
      <c r="E450" s="18" t="s">
        <v>1</v>
      </c>
      <c r="F450" s="235">
        <v>5.012</v>
      </c>
      <c r="G450" s="33"/>
      <c r="H450" s="34"/>
    </row>
    <row r="451" spans="1:8" s="2" customFormat="1" ht="16.9" customHeight="1">
      <c r="A451" s="33"/>
      <c r="B451" s="34"/>
      <c r="C451" s="234" t="s">
        <v>1</v>
      </c>
      <c r="D451" s="234" t="s">
        <v>500</v>
      </c>
      <c r="E451" s="18" t="s">
        <v>1</v>
      </c>
      <c r="F451" s="235">
        <v>15.238</v>
      </c>
      <c r="G451" s="33"/>
      <c r="H451" s="34"/>
    </row>
    <row r="452" spans="1:8" s="2" customFormat="1" ht="16.9" customHeight="1">
      <c r="A452" s="33"/>
      <c r="B452" s="34"/>
      <c r="C452" s="234" t="s">
        <v>1</v>
      </c>
      <c r="D452" s="234" t="s">
        <v>501</v>
      </c>
      <c r="E452" s="18" t="s">
        <v>1</v>
      </c>
      <c r="F452" s="235">
        <v>0.969</v>
      </c>
      <c r="G452" s="33"/>
      <c r="H452" s="34"/>
    </row>
    <row r="453" spans="1:8" s="2" customFormat="1" ht="16.9" customHeight="1">
      <c r="A453" s="33"/>
      <c r="B453" s="34"/>
      <c r="C453" s="234" t="s">
        <v>1</v>
      </c>
      <c r="D453" s="234" t="s">
        <v>502</v>
      </c>
      <c r="E453" s="18" t="s">
        <v>1</v>
      </c>
      <c r="F453" s="235">
        <v>11.331</v>
      </c>
      <c r="G453" s="33"/>
      <c r="H453" s="34"/>
    </row>
    <row r="454" spans="1:8" s="2" customFormat="1" ht="16.9" customHeight="1">
      <c r="A454" s="33"/>
      <c r="B454" s="34"/>
      <c r="C454" s="234" t="s">
        <v>1</v>
      </c>
      <c r="D454" s="234" t="s">
        <v>503</v>
      </c>
      <c r="E454" s="18" t="s">
        <v>1</v>
      </c>
      <c r="F454" s="235">
        <v>9.433</v>
      </c>
      <c r="G454" s="33"/>
      <c r="H454" s="34"/>
    </row>
    <row r="455" spans="1:8" s="2" customFormat="1" ht="16.9" customHeight="1">
      <c r="A455" s="33"/>
      <c r="B455" s="34"/>
      <c r="C455" s="234" t="s">
        <v>1</v>
      </c>
      <c r="D455" s="234" t="s">
        <v>504</v>
      </c>
      <c r="E455" s="18" t="s">
        <v>1</v>
      </c>
      <c r="F455" s="235">
        <v>28.832</v>
      </c>
      <c r="G455" s="33"/>
      <c r="H455" s="34"/>
    </row>
    <row r="456" spans="1:8" s="2" customFormat="1" ht="16.9" customHeight="1">
      <c r="A456" s="33"/>
      <c r="B456" s="34"/>
      <c r="C456" s="234" t="s">
        <v>1</v>
      </c>
      <c r="D456" s="234" t="s">
        <v>505</v>
      </c>
      <c r="E456" s="18" t="s">
        <v>1</v>
      </c>
      <c r="F456" s="235">
        <v>9.924</v>
      </c>
      <c r="G456" s="33"/>
      <c r="H456" s="34"/>
    </row>
    <row r="457" spans="1:8" s="2" customFormat="1" ht="16.9" customHeight="1">
      <c r="A457" s="33"/>
      <c r="B457" s="34"/>
      <c r="C457" s="234" t="s">
        <v>1</v>
      </c>
      <c r="D457" s="234" t="s">
        <v>506</v>
      </c>
      <c r="E457" s="18" t="s">
        <v>1</v>
      </c>
      <c r="F457" s="235">
        <v>21.677</v>
      </c>
      <c r="G457" s="33"/>
      <c r="H457" s="34"/>
    </row>
    <row r="458" spans="1:8" s="2" customFormat="1" ht="16.9" customHeight="1">
      <c r="A458" s="33"/>
      <c r="B458" s="34"/>
      <c r="C458" s="234" t="s">
        <v>1</v>
      </c>
      <c r="D458" s="234" t="s">
        <v>507</v>
      </c>
      <c r="E458" s="18" t="s">
        <v>1</v>
      </c>
      <c r="F458" s="235">
        <v>7.51</v>
      </c>
      <c r="G458" s="33"/>
      <c r="H458" s="34"/>
    </row>
    <row r="459" spans="1:8" s="2" customFormat="1" ht="16.9" customHeight="1">
      <c r="A459" s="33"/>
      <c r="B459" s="34"/>
      <c r="C459" s="234" t="s">
        <v>1</v>
      </c>
      <c r="D459" s="234" t="s">
        <v>508</v>
      </c>
      <c r="E459" s="18" t="s">
        <v>1</v>
      </c>
      <c r="F459" s="235">
        <v>9.696</v>
      </c>
      <c r="G459" s="33"/>
      <c r="H459" s="34"/>
    </row>
    <row r="460" spans="1:8" s="2" customFormat="1" ht="16.9" customHeight="1">
      <c r="A460" s="33"/>
      <c r="B460" s="34"/>
      <c r="C460" s="234" t="s">
        <v>1</v>
      </c>
      <c r="D460" s="234" t="s">
        <v>509</v>
      </c>
      <c r="E460" s="18" t="s">
        <v>1</v>
      </c>
      <c r="F460" s="235">
        <v>5.995</v>
      </c>
      <c r="G460" s="33"/>
      <c r="H460" s="34"/>
    </row>
    <row r="461" spans="1:8" s="2" customFormat="1" ht="16.9" customHeight="1">
      <c r="A461" s="33"/>
      <c r="B461" s="34"/>
      <c r="C461" s="234" t="s">
        <v>1</v>
      </c>
      <c r="D461" s="234" t="s">
        <v>510</v>
      </c>
      <c r="E461" s="18" t="s">
        <v>1</v>
      </c>
      <c r="F461" s="235">
        <v>6.231</v>
      </c>
      <c r="G461" s="33"/>
      <c r="H461" s="34"/>
    </row>
    <row r="462" spans="1:8" s="2" customFormat="1" ht="16.9" customHeight="1">
      <c r="A462" s="33"/>
      <c r="B462" s="34"/>
      <c r="C462" s="234" t="s">
        <v>1</v>
      </c>
      <c r="D462" s="234" t="s">
        <v>511</v>
      </c>
      <c r="E462" s="18" t="s">
        <v>1</v>
      </c>
      <c r="F462" s="235">
        <v>9.677</v>
      </c>
      <c r="G462" s="33"/>
      <c r="H462" s="34"/>
    </row>
    <row r="463" spans="1:8" s="2" customFormat="1" ht="16.9" customHeight="1">
      <c r="A463" s="33"/>
      <c r="B463" s="34"/>
      <c r="C463" s="234" t="s">
        <v>1</v>
      </c>
      <c r="D463" s="234" t="s">
        <v>512</v>
      </c>
      <c r="E463" s="18" t="s">
        <v>1</v>
      </c>
      <c r="F463" s="235">
        <v>2.482</v>
      </c>
      <c r="G463" s="33"/>
      <c r="H463" s="34"/>
    </row>
    <row r="464" spans="1:8" s="2" customFormat="1" ht="16.9" customHeight="1">
      <c r="A464" s="33"/>
      <c r="B464" s="34"/>
      <c r="C464" s="234" t="s">
        <v>1</v>
      </c>
      <c r="D464" s="234" t="s">
        <v>513</v>
      </c>
      <c r="E464" s="18" t="s">
        <v>1</v>
      </c>
      <c r="F464" s="235">
        <v>1.912</v>
      </c>
      <c r="G464" s="33"/>
      <c r="H464" s="34"/>
    </row>
    <row r="465" spans="1:8" s="2" customFormat="1" ht="16.9" customHeight="1">
      <c r="A465" s="33"/>
      <c r="B465" s="34"/>
      <c r="C465" s="234" t="s">
        <v>1</v>
      </c>
      <c r="D465" s="234" t="s">
        <v>514</v>
      </c>
      <c r="E465" s="18" t="s">
        <v>1</v>
      </c>
      <c r="F465" s="235">
        <v>0</v>
      </c>
      <c r="G465" s="33"/>
      <c r="H465" s="34"/>
    </row>
    <row r="466" spans="1:8" s="2" customFormat="1" ht="16.9" customHeight="1">
      <c r="A466" s="33"/>
      <c r="B466" s="34"/>
      <c r="C466" s="234" t="s">
        <v>1</v>
      </c>
      <c r="D466" s="234" t="s">
        <v>515</v>
      </c>
      <c r="E466" s="18" t="s">
        <v>1</v>
      </c>
      <c r="F466" s="235">
        <v>5.643</v>
      </c>
      <c r="G466" s="33"/>
      <c r="H466" s="34"/>
    </row>
    <row r="467" spans="1:8" s="2" customFormat="1" ht="16.9" customHeight="1">
      <c r="A467" s="33"/>
      <c r="B467" s="34"/>
      <c r="C467" s="234" t="s">
        <v>1</v>
      </c>
      <c r="D467" s="234" t="s">
        <v>516</v>
      </c>
      <c r="E467" s="18" t="s">
        <v>1</v>
      </c>
      <c r="F467" s="235">
        <v>0</v>
      </c>
      <c r="G467" s="33"/>
      <c r="H467" s="34"/>
    </row>
    <row r="468" spans="1:8" s="2" customFormat="1" ht="16.9" customHeight="1">
      <c r="A468" s="33"/>
      <c r="B468" s="34"/>
      <c r="C468" s="234" t="s">
        <v>1</v>
      </c>
      <c r="D468" s="234" t="s">
        <v>517</v>
      </c>
      <c r="E468" s="18" t="s">
        <v>1</v>
      </c>
      <c r="F468" s="235">
        <v>3.718</v>
      </c>
      <c r="G468" s="33"/>
      <c r="H468" s="34"/>
    </row>
    <row r="469" spans="1:8" s="2" customFormat="1" ht="16.9" customHeight="1">
      <c r="A469" s="33"/>
      <c r="B469" s="34"/>
      <c r="C469" s="234" t="s">
        <v>1</v>
      </c>
      <c r="D469" s="234" t="s">
        <v>518</v>
      </c>
      <c r="E469" s="18" t="s">
        <v>1</v>
      </c>
      <c r="F469" s="235">
        <v>0</v>
      </c>
      <c r="G469" s="33"/>
      <c r="H469" s="34"/>
    </row>
    <row r="470" spans="1:8" s="2" customFormat="1" ht="16.9" customHeight="1">
      <c r="A470" s="33"/>
      <c r="B470" s="34"/>
      <c r="C470" s="234" t="s">
        <v>1</v>
      </c>
      <c r="D470" s="234" t="s">
        <v>519</v>
      </c>
      <c r="E470" s="18" t="s">
        <v>1</v>
      </c>
      <c r="F470" s="235">
        <v>-3.764</v>
      </c>
      <c r="G470" s="33"/>
      <c r="H470" s="34"/>
    </row>
    <row r="471" spans="1:8" s="2" customFormat="1" ht="16.9" customHeight="1">
      <c r="A471" s="33"/>
      <c r="B471" s="34"/>
      <c r="C471" s="234" t="s">
        <v>1</v>
      </c>
      <c r="D471" s="234" t="s">
        <v>520</v>
      </c>
      <c r="E471" s="18" t="s">
        <v>1</v>
      </c>
      <c r="F471" s="235">
        <v>-13.395</v>
      </c>
      <c r="G471" s="33"/>
      <c r="H471" s="34"/>
    </row>
    <row r="472" spans="1:8" s="2" customFormat="1" ht="16.9" customHeight="1">
      <c r="A472" s="33"/>
      <c r="B472" s="34"/>
      <c r="C472" s="234" t="s">
        <v>1</v>
      </c>
      <c r="D472" s="234" t="s">
        <v>521</v>
      </c>
      <c r="E472" s="18" t="s">
        <v>1</v>
      </c>
      <c r="F472" s="235">
        <v>-27.478</v>
      </c>
      <c r="G472" s="33"/>
      <c r="H472" s="34"/>
    </row>
    <row r="473" spans="1:8" s="2" customFormat="1" ht="16.9" customHeight="1">
      <c r="A473" s="33"/>
      <c r="B473" s="34"/>
      <c r="C473" s="234" t="s">
        <v>1</v>
      </c>
      <c r="D473" s="234" t="s">
        <v>522</v>
      </c>
      <c r="E473" s="18" t="s">
        <v>1</v>
      </c>
      <c r="F473" s="235">
        <v>-0.951</v>
      </c>
      <c r="G473" s="33"/>
      <c r="H473" s="34"/>
    </row>
    <row r="474" spans="1:8" s="2" customFormat="1" ht="16.9" customHeight="1">
      <c r="A474" s="33"/>
      <c r="B474" s="34"/>
      <c r="C474" s="234" t="s">
        <v>1</v>
      </c>
      <c r="D474" s="234" t="s">
        <v>523</v>
      </c>
      <c r="E474" s="18" t="s">
        <v>1</v>
      </c>
      <c r="F474" s="235">
        <v>-0.987</v>
      </c>
      <c r="G474" s="33"/>
      <c r="H474" s="34"/>
    </row>
    <row r="475" spans="1:8" s="2" customFormat="1" ht="16.9" customHeight="1">
      <c r="A475" s="33"/>
      <c r="B475" s="34"/>
      <c r="C475" s="234" t="s">
        <v>1</v>
      </c>
      <c r="D475" s="234" t="s">
        <v>524</v>
      </c>
      <c r="E475" s="18" t="s">
        <v>1</v>
      </c>
      <c r="F475" s="235">
        <v>-160.267</v>
      </c>
      <c r="G475" s="33"/>
      <c r="H475" s="34"/>
    </row>
    <row r="476" spans="1:8" s="2" customFormat="1" ht="16.9" customHeight="1">
      <c r="A476" s="33"/>
      <c r="B476" s="34"/>
      <c r="C476" s="234" t="s">
        <v>186</v>
      </c>
      <c r="D476" s="234" t="s">
        <v>242</v>
      </c>
      <c r="E476" s="18" t="s">
        <v>1</v>
      </c>
      <c r="F476" s="235">
        <v>43.2319999999999</v>
      </c>
      <c r="G476" s="33"/>
      <c r="H476" s="34"/>
    </row>
    <row r="477" spans="1:8" s="2" customFormat="1" ht="16.9" customHeight="1">
      <c r="A477" s="33"/>
      <c r="B477" s="34"/>
      <c r="C477" s="236" t="s">
        <v>1624</v>
      </c>
      <c r="D477" s="33"/>
      <c r="E477" s="33"/>
      <c r="F477" s="33"/>
      <c r="G477" s="33"/>
      <c r="H477" s="34"/>
    </row>
    <row r="478" spans="1:8" s="2" customFormat="1" ht="16.9" customHeight="1">
      <c r="A478" s="33"/>
      <c r="B478" s="34"/>
      <c r="C478" s="234" t="s">
        <v>488</v>
      </c>
      <c r="D478" s="234" t="s">
        <v>489</v>
      </c>
      <c r="E478" s="18" t="s">
        <v>455</v>
      </c>
      <c r="F478" s="235">
        <v>6.485</v>
      </c>
      <c r="G478" s="33"/>
      <c r="H478" s="34"/>
    </row>
    <row r="479" spans="1:8" s="2" customFormat="1" ht="16.9" customHeight="1">
      <c r="A479" s="33"/>
      <c r="B479" s="34"/>
      <c r="C479" s="234" t="s">
        <v>527</v>
      </c>
      <c r="D479" s="234" t="s">
        <v>528</v>
      </c>
      <c r="E479" s="18" t="s">
        <v>455</v>
      </c>
      <c r="F479" s="235">
        <v>28.101</v>
      </c>
      <c r="G479" s="33"/>
      <c r="H479" s="34"/>
    </row>
    <row r="480" spans="1:8" s="2" customFormat="1" ht="16.9" customHeight="1">
      <c r="A480" s="33"/>
      <c r="B480" s="34"/>
      <c r="C480" s="234" t="s">
        <v>532</v>
      </c>
      <c r="D480" s="234" t="s">
        <v>533</v>
      </c>
      <c r="E480" s="18" t="s">
        <v>455</v>
      </c>
      <c r="F480" s="235">
        <v>8.646</v>
      </c>
      <c r="G480" s="33"/>
      <c r="H480" s="34"/>
    </row>
    <row r="481" spans="1:8" s="2" customFormat="1" ht="16.9" customHeight="1">
      <c r="A481" s="33"/>
      <c r="B481" s="34"/>
      <c r="C481" s="230" t="s">
        <v>188</v>
      </c>
      <c r="D481" s="231" t="s">
        <v>1</v>
      </c>
      <c r="E481" s="232" t="s">
        <v>1</v>
      </c>
      <c r="F481" s="233">
        <v>250.074</v>
      </c>
      <c r="G481" s="33"/>
      <c r="H481" s="34"/>
    </row>
    <row r="482" spans="1:8" s="2" customFormat="1" ht="16.9" customHeight="1">
      <c r="A482" s="33"/>
      <c r="B482" s="34"/>
      <c r="C482" s="234" t="s">
        <v>1</v>
      </c>
      <c r="D482" s="234" t="s">
        <v>491</v>
      </c>
      <c r="E482" s="18" t="s">
        <v>1</v>
      </c>
      <c r="F482" s="235">
        <v>0</v>
      </c>
      <c r="G482" s="33"/>
      <c r="H482" s="34"/>
    </row>
    <row r="483" spans="1:8" s="2" customFormat="1" ht="16.9" customHeight="1">
      <c r="A483" s="33"/>
      <c r="B483" s="34"/>
      <c r="C483" s="234" t="s">
        <v>1</v>
      </c>
      <c r="D483" s="234" t="s">
        <v>492</v>
      </c>
      <c r="E483" s="18" t="s">
        <v>1</v>
      </c>
      <c r="F483" s="235">
        <v>5.165</v>
      </c>
      <c r="G483" s="33"/>
      <c r="H483" s="34"/>
    </row>
    <row r="484" spans="1:8" s="2" customFormat="1" ht="16.9" customHeight="1">
      <c r="A484" s="33"/>
      <c r="B484" s="34"/>
      <c r="C484" s="234" t="s">
        <v>1</v>
      </c>
      <c r="D484" s="234" t="s">
        <v>493</v>
      </c>
      <c r="E484" s="18" t="s">
        <v>1</v>
      </c>
      <c r="F484" s="235">
        <v>24.691</v>
      </c>
      <c r="G484" s="33"/>
      <c r="H484" s="34"/>
    </row>
    <row r="485" spans="1:8" s="2" customFormat="1" ht="16.9" customHeight="1">
      <c r="A485" s="33"/>
      <c r="B485" s="34"/>
      <c r="C485" s="234" t="s">
        <v>1</v>
      </c>
      <c r="D485" s="234" t="s">
        <v>494</v>
      </c>
      <c r="E485" s="18" t="s">
        <v>1</v>
      </c>
      <c r="F485" s="235">
        <v>25.92</v>
      </c>
      <c r="G485" s="33"/>
      <c r="H485" s="34"/>
    </row>
    <row r="486" spans="1:8" s="2" customFormat="1" ht="16.9" customHeight="1">
      <c r="A486" s="33"/>
      <c r="B486" s="34"/>
      <c r="C486" s="234" t="s">
        <v>1</v>
      </c>
      <c r="D486" s="234" t="s">
        <v>495</v>
      </c>
      <c r="E486" s="18" t="s">
        <v>1</v>
      </c>
      <c r="F486" s="235">
        <v>32.703</v>
      </c>
      <c r="G486" s="33"/>
      <c r="H486" s="34"/>
    </row>
    <row r="487" spans="1:8" s="2" customFormat="1" ht="16.9" customHeight="1">
      <c r="A487" s="33"/>
      <c r="B487" s="34"/>
      <c r="C487" s="234" t="s">
        <v>1</v>
      </c>
      <c r="D487" s="234" t="s">
        <v>496</v>
      </c>
      <c r="E487" s="18" t="s">
        <v>1</v>
      </c>
      <c r="F487" s="235">
        <v>0</v>
      </c>
      <c r="G487" s="33"/>
      <c r="H487" s="34"/>
    </row>
    <row r="488" spans="1:8" s="2" customFormat="1" ht="16.9" customHeight="1">
      <c r="A488" s="33"/>
      <c r="B488" s="34"/>
      <c r="C488" s="234" t="s">
        <v>1</v>
      </c>
      <c r="D488" s="234" t="s">
        <v>497</v>
      </c>
      <c r="E488" s="18" t="s">
        <v>1</v>
      </c>
      <c r="F488" s="235">
        <v>2.226</v>
      </c>
      <c r="G488" s="33"/>
      <c r="H488" s="34"/>
    </row>
    <row r="489" spans="1:8" s="2" customFormat="1" ht="16.9" customHeight="1">
      <c r="A489" s="33"/>
      <c r="B489" s="34"/>
      <c r="C489" s="234" t="s">
        <v>1</v>
      </c>
      <c r="D489" s="234" t="s">
        <v>498</v>
      </c>
      <c r="E489" s="18" t="s">
        <v>1</v>
      </c>
      <c r="F489" s="235">
        <v>4.089</v>
      </c>
      <c r="G489" s="33"/>
      <c r="H489" s="34"/>
    </row>
    <row r="490" spans="1:8" s="2" customFormat="1" ht="16.9" customHeight="1">
      <c r="A490" s="33"/>
      <c r="B490" s="34"/>
      <c r="C490" s="234" t="s">
        <v>1</v>
      </c>
      <c r="D490" s="234" t="s">
        <v>499</v>
      </c>
      <c r="E490" s="18" t="s">
        <v>1</v>
      </c>
      <c r="F490" s="235">
        <v>5.012</v>
      </c>
      <c r="G490" s="33"/>
      <c r="H490" s="34"/>
    </row>
    <row r="491" spans="1:8" s="2" customFormat="1" ht="16.9" customHeight="1">
      <c r="A491" s="33"/>
      <c r="B491" s="34"/>
      <c r="C491" s="234" t="s">
        <v>1</v>
      </c>
      <c r="D491" s="234" t="s">
        <v>500</v>
      </c>
      <c r="E491" s="18" t="s">
        <v>1</v>
      </c>
      <c r="F491" s="235">
        <v>15.238</v>
      </c>
      <c r="G491" s="33"/>
      <c r="H491" s="34"/>
    </row>
    <row r="492" spans="1:8" s="2" customFormat="1" ht="16.9" customHeight="1">
      <c r="A492" s="33"/>
      <c r="B492" s="34"/>
      <c r="C492" s="234" t="s">
        <v>1</v>
      </c>
      <c r="D492" s="234" t="s">
        <v>501</v>
      </c>
      <c r="E492" s="18" t="s">
        <v>1</v>
      </c>
      <c r="F492" s="235">
        <v>0.969</v>
      </c>
      <c r="G492" s="33"/>
      <c r="H492" s="34"/>
    </row>
    <row r="493" spans="1:8" s="2" customFormat="1" ht="16.9" customHeight="1">
      <c r="A493" s="33"/>
      <c r="B493" s="34"/>
      <c r="C493" s="234" t="s">
        <v>1</v>
      </c>
      <c r="D493" s="234" t="s">
        <v>502</v>
      </c>
      <c r="E493" s="18" t="s">
        <v>1</v>
      </c>
      <c r="F493" s="235">
        <v>11.331</v>
      </c>
      <c r="G493" s="33"/>
      <c r="H493" s="34"/>
    </row>
    <row r="494" spans="1:8" s="2" customFormat="1" ht="16.9" customHeight="1">
      <c r="A494" s="33"/>
      <c r="B494" s="34"/>
      <c r="C494" s="234" t="s">
        <v>1</v>
      </c>
      <c r="D494" s="234" t="s">
        <v>503</v>
      </c>
      <c r="E494" s="18" t="s">
        <v>1</v>
      </c>
      <c r="F494" s="235">
        <v>9.433</v>
      </c>
      <c r="G494" s="33"/>
      <c r="H494" s="34"/>
    </row>
    <row r="495" spans="1:8" s="2" customFormat="1" ht="16.9" customHeight="1">
      <c r="A495" s="33"/>
      <c r="B495" s="34"/>
      <c r="C495" s="234" t="s">
        <v>1</v>
      </c>
      <c r="D495" s="234" t="s">
        <v>504</v>
      </c>
      <c r="E495" s="18" t="s">
        <v>1</v>
      </c>
      <c r="F495" s="235">
        <v>28.832</v>
      </c>
      <c r="G495" s="33"/>
      <c r="H495" s="34"/>
    </row>
    <row r="496" spans="1:8" s="2" customFormat="1" ht="16.9" customHeight="1">
      <c r="A496" s="33"/>
      <c r="B496" s="34"/>
      <c r="C496" s="234" t="s">
        <v>1</v>
      </c>
      <c r="D496" s="234" t="s">
        <v>505</v>
      </c>
      <c r="E496" s="18" t="s">
        <v>1</v>
      </c>
      <c r="F496" s="235">
        <v>9.924</v>
      </c>
      <c r="G496" s="33"/>
      <c r="H496" s="34"/>
    </row>
    <row r="497" spans="1:8" s="2" customFormat="1" ht="16.9" customHeight="1">
      <c r="A497" s="33"/>
      <c r="B497" s="34"/>
      <c r="C497" s="234" t="s">
        <v>1</v>
      </c>
      <c r="D497" s="234" t="s">
        <v>506</v>
      </c>
      <c r="E497" s="18" t="s">
        <v>1</v>
      </c>
      <c r="F497" s="235">
        <v>21.677</v>
      </c>
      <c r="G497" s="33"/>
      <c r="H497" s="34"/>
    </row>
    <row r="498" spans="1:8" s="2" customFormat="1" ht="16.9" customHeight="1">
      <c r="A498" s="33"/>
      <c r="B498" s="34"/>
      <c r="C498" s="234" t="s">
        <v>1</v>
      </c>
      <c r="D498" s="234" t="s">
        <v>507</v>
      </c>
      <c r="E498" s="18" t="s">
        <v>1</v>
      </c>
      <c r="F498" s="235">
        <v>7.51</v>
      </c>
      <c r="G498" s="33"/>
      <c r="H498" s="34"/>
    </row>
    <row r="499" spans="1:8" s="2" customFormat="1" ht="16.9" customHeight="1">
      <c r="A499" s="33"/>
      <c r="B499" s="34"/>
      <c r="C499" s="234" t="s">
        <v>1</v>
      </c>
      <c r="D499" s="234" t="s">
        <v>508</v>
      </c>
      <c r="E499" s="18" t="s">
        <v>1</v>
      </c>
      <c r="F499" s="235">
        <v>9.696</v>
      </c>
      <c r="G499" s="33"/>
      <c r="H499" s="34"/>
    </row>
    <row r="500" spans="1:8" s="2" customFormat="1" ht="16.9" customHeight="1">
      <c r="A500" s="33"/>
      <c r="B500" s="34"/>
      <c r="C500" s="234" t="s">
        <v>1</v>
      </c>
      <c r="D500" s="234" t="s">
        <v>509</v>
      </c>
      <c r="E500" s="18" t="s">
        <v>1</v>
      </c>
      <c r="F500" s="235">
        <v>5.995</v>
      </c>
      <c r="G500" s="33"/>
      <c r="H500" s="34"/>
    </row>
    <row r="501" spans="1:8" s="2" customFormat="1" ht="16.9" customHeight="1">
      <c r="A501" s="33"/>
      <c r="B501" s="34"/>
      <c r="C501" s="234" t="s">
        <v>1</v>
      </c>
      <c r="D501" s="234" t="s">
        <v>510</v>
      </c>
      <c r="E501" s="18" t="s">
        <v>1</v>
      </c>
      <c r="F501" s="235">
        <v>6.231</v>
      </c>
      <c r="G501" s="33"/>
      <c r="H501" s="34"/>
    </row>
    <row r="502" spans="1:8" s="2" customFormat="1" ht="16.9" customHeight="1">
      <c r="A502" s="33"/>
      <c r="B502" s="34"/>
      <c r="C502" s="234" t="s">
        <v>1</v>
      </c>
      <c r="D502" s="234" t="s">
        <v>511</v>
      </c>
      <c r="E502" s="18" t="s">
        <v>1</v>
      </c>
      <c r="F502" s="235">
        <v>9.677</v>
      </c>
      <c r="G502" s="33"/>
      <c r="H502" s="34"/>
    </row>
    <row r="503" spans="1:8" s="2" customFormat="1" ht="16.9" customHeight="1">
      <c r="A503" s="33"/>
      <c r="B503" s="34"/>
      <c r="C503" s="234" t="s">
        <v>1</v>
      </c>
      <c r="D503" s="234" t="s">
        <v>512</v>
      </c>
      <c r="E503" s="18" t="s">
        <v>1</v>
      </c>
      <c r="F503" s="235">
        <v>2.482</v>
      </c>
      <c r="G503" s="33"/>
      <c r="H503" s="34"/>
    </row>
    <row r="504" spans="1:8" s="2" customFormat="1" ht="16.9" customHeight="1">
      <c r="A504" s="33"/>
      <c r="B504" s="34"/>
      <c r="C504" s="234" t="s">
        <v>1</v>
      </c>
      <c r="D504" s="234" t="s">
        <v>513</v>
      </c>
      <c r="E504" s="18" t="s">
        <v>1</v>
      </c>
      <c r="F504" s="235">
        <v>1.912</v>
      </c>
      <c r="G504" s="33"/>
      <c r="H504" s="34"/>
    </row>
    <row r="505" spans="1:8" s="2" customFormat="1" ht="16.9" customHeight="1">
      <c r="A505" s="33"/>
      <c r="B505" s="34"/>
      <c r="C505" s="234" t="s">
        <v>1</v>
      </c>
      <c r="D505" s="234" t="s">
        <v>514</v>
      </c>
      <c r="E505" s="18" t="s">
        <v>1</v>
      </c>
      <c r="F505" s="235">
        <v>0</v>
      </c>
      <c r="G505" s="33"/>
      <c r="H505" s="34"/>
    </row>
    <row r="506" spans="1:8" s="2" customFormat="1" ht="16.9" customHeight="1">
      <c r="A506" s="33"/>
      <c r="B506" s="34"/>
      <c r="C506" s="234" t="s">
        <v>1</v>
      </c>
      <c r="D506" s="234" t="s">
        <v>515</v>
      </c>
      <c r="E506" s="18" t="s">
        <v>1</v>
      </c>
      <c r="F506" s="235">
        <v>5.643</v>
      </c>
      <c r="G506" s="33"/>
      <c r="H506" s="34"/>
    </row>
    <row r="507" spans="1:8" s="2" customFormat="1" ht="16.9" customHeight="1">
      <c r="A507" s="33"/>
      <c r="B507" s="34"/>
      <c r="C507" s="234" t="s">
        <v>1</v>
      </c>
      <c r="D507" s="234" t="s">
        <v>516</v>
      </c>
      <c r="E507" s="18" t="s">
        <v>1</v>
      </c>
      <c r="F507" s="235">
        <v>0</v>
      </c>
      <c r="G507" s="33"/>
      <c r="H507" s="34"/>
    </row>
    <row r="508" spans="1:8" s="2" customFormat="1" ht="16.9" customHeight="1">
      <c r="A508" s="33"/>
      <c r="B508" s="34"/>
      <c r="C508" s="234" t="s">
        <v>1</v>
      </c>
      <c r="D508" s="234" t="s">
        <v>517</v>
      </c>
      <c r="E508" s="18" t="s">
        <v>1</v>
      </c>
      <c r="F508" s="235">
        <v>3.718</v>
      </c>
      <c r="G508" s="33"/>
      <c r="H508" s="34"/>
    </row>
    <row r="509" spans="1:8" s="2" customFormat="1" ht="16.9" customHeight="1">
      <c r="A509" s="33"/>
      <c r="B509" s="34"/>
      <c r="C509" s="234" t="s">
        <v>188</v>
      </c>
      <c r="D509" s="234" t="s">
        <v>260</v>
      </c>
      <c r="E509" s="18" t="s">
        <v>1</v>
      </c>
      <c r="F509" s="235">
        <v>250.074</v>
      </c>
      <c r="G509" s="33"/>
      <c r="H509" s="34"/>
    </row>
    <row r="510" spans="1:8" s="2" customFormat="1" ht="16.9" customHeight="1">
      <c r="A510" s="33"/>
      <c r="B510" s="34"/>
      <c r="C510" s="236" t="s">
        <v>1624</v>
      </c>
      <c r="D510" s="33"/>
      <c r="E510" s="33"/>
      <c r="F510" s="33"/>
      <c r="G510" s="33"/>
      <c r="H510" s="34"/>
    </row>
    <row r="511" spans="1:8" s="2" customFormat="1" ht="16.9" customHeight="1">
      <c r="A511" s="33"/>
      <c r="B511" s="34"/>
      <c r="C511" s="234" t="s">
        <v>488</v>
      </c>
      <c r="D511" s="234" t="s">
        <v>489</v>
      </c>
      <c r="E511" s="18" t="s">
        <v>455</v>
      </c>
      <c r="F511" s="235">
        <v>6.485</v>
      </c>
      <c r="G511" s="33"/>
      <c r="H511" s="34"/>
    </row>
    <row r="512" spans="1:8" s="2" customFormat="1" ht="16.9" customHeight="1">
      <c r="A512" s="33"/>
      <c r="B512" s="34"/>
      <c r="C512" s="234" t="s">
        <v>703</v>
      </c>
      <c r="D512" s="234" t="s">
        <v>704</v>
      </c>
      <c r="E512" s="18" t="s">
        <v>455</v>
      </c>
      <c r="F512" s="235">
        <v>132.752</v>
      </c>
      <c r="G512" s="33"/>
      <c r="H512" s="34"/>
    </row>
    <row r="513" spans="1:8" s="2" customFormat="1" ht="16.9" customHeight="1">
      <c r="A513" s="33"/>
      <c r="B513" s="34"/>
      <c r="C513" s="230" t="s">
        <v>190</v>
      </c>
      <c r="D513" s="231" t="s">
        <v>1</v>
      </c>
      <c r="E513" s="232" t="s">
        <v>1</v>
      </c>
      <c r="F513" s="233">
        <v>45</v>
      </c>
      <c r="G513" s="33"/>
      <c r="H513" s="34"/>
    </row>
    <row r="514" spans="1:8" s="2" customFormat="1" ht="16.9" customHeight="1">
      <c r="A514" s="33"/>
      <c r="B514" s="34"/>
      <c r="C514" s="234" t="s">
        <v>1</v>
      </c>
      <c r="D514" s="234" t="s">
        <v>597</v>
      </c>
      <c r="E514" s="18" t="s">
        <v>1</v>
      </c>
      <c r="F514" s="235">
        <v>0</v>
      </c>
      <c r="G514" s="33"/>
      <c r="H514" s="34"/>
    </row>
    <row r="515" spans="1:8" s="2" customFormat="1" ht="16.9" customHeight="1">
      <c r="A515" s="33"/>
      <c r="B515" s="34"/>
      <c r="C515" s="234" t="s">
        <v>1</v>
      </c>
      <c r="D515" s="234" t="s">
        <v>598</v>
      </c>
      <c r="E515" s="18" t="s">
        <v>1</v>
      </c>
      <c r="F515" s="235">
        <v>0</v>
      </c>
      <c r="G515" s="33"/>
      <c r="H515" s="34"/>
    </row>
    <row r="516" spans="1:8" s="2" customFormat="1" ht="16.9" customHeight="1">
      <c r="A516" s="33"/>
      <c r="B516" s="34"/>
      <c r="C516" s="234" t="s">
        <v>1</v>
      </c>
      <c r="D516" s="234" t="s">
        <v>599</v>
      </c>
      <c r="E516" s="18" t="s">
        <v>1</v>
      </c>
      <c r="F516" s="235">
        <v>45</v>
      </c>
      <c r="G516" s="33"/>
      <c r="H516" s="34"/>
    </row>
    <row r="517" spans="1:8" s="2" customFormat="1" ht="16.9" customHeight="1">
      <c r="A517" s="33"/>
      <c r="B517" s="34"/>
      <c r="C517" s="234" t="s">
        <v>190</v>
      </c>
      <c r="D517" s="234" t="s">
        <v>242</v>
      </c>
      <c r="E517" s="18" t="s">
        <v>1</v>
      </c>
      <c r="F517" s="235">
        <v>45</v>
      </c>
      <c r="G517" s="33"/>
      <c r="H517" s="34"/>
    </row>
    <row r="518" spans="1:8" s="2" customFormat="1" ht="16.9" customHeight="1">
      <c r="A518" s="33"/>
      <c r="B518" s="34"/>
      <c r="C518" s="236" t="s">
        <v>1624</v>
      </c>
      <c r="D518" s="33"/>
      <c r="E518" s="33"/>
      <c r="F518" s="33"/>
      <c r="G518" s="33"/>
      <c r="H518" s="34"/>
    </row>
    <row r="519" spans="1:8" s="2" customFormat="1" ht="22.5">
      <c r="A519" s="33"/>
      <c r="B519" s="34"/>
      <c r="C519" s="234" t="s">
        <v>594</v>
      </c>
      <c r="D519" s="234" t="s">
        <v>595</v>
      </c>
      <c r="E519" s="18" t="s">
        <v>455</v>
      </c>
      <c r="F519" s="235">
        <v>6.75</v>
      </c>
      <c r="G519" s="33"/>
      <c r="H519" s="34"/>
    </row>
    <row r="520" spans="1:8" s="2" customFormat="1" ht="16.9" customHeight="1">
      <c r="A520" s="33"/>
      <c r="B520" s="34"/>
      <c r="C520" s="234" t="s">
        <v>602</v>
      </c>
      <c r="D520" s="234" t="s">
        <v>603</v>
      </c>
      <c r="E520" s="18" t="s">
        <v>455</v>
      </c>
      <c r="F520" s="235">
        <v>29.25</v>
      </c>
      <c r="G520" s="33"/>
      <c r="H520" s="34"/>
    </row>
    <row r="521" spans="1:8" s="2" customFormat="1" ht="16.9" customHeight="1">
      <c r="A521" s="33"/>
      <c r="B521" s="34"/>
      <c r="C521" s="234" t="s">
        <v>606</v>
      </c>
      <c r="D521" s="234" t="s">
        <v>607</v>
      </c>
      <c r="E521" s="18" t="s">
        <v>455</v>
      </c>
      <c r="F521" s="235">
        <v>9</v>
      </c>
      <c r="G521" s="33"/>
      <c r="H521" s="34"/>
    </row>
    <row r="522" spans="1:8" s="2" customFormat="1" ht="16.9" customHeight="1">
      <c r="A522" s="33"/>
      <c r="B522" s="34"/>
      <c r="C522" s="234" t="s">
        <v>453</v>
      </c>
      <c r="D522" s="234" t="s">
        <v>454</v>
      </c>
      <c r="E522" s="18" t="s">
        <v>455</v>
      </c>
      <c r="F522" s="235">
        <v>45</v>
      </c>
      <c r="G522" s="33"/>
      <c r="H522" s="34"/>
    </row>
    <row r="523" spans="1:8" s="2" customFormat="1" ht="16.9" customHeight="1">
      <c r="A523" s="33"/>
      <c r="B523" s="34"/>
      <c r="C523" s="230" t="s">
        <v>192</v>
      </c>
      <c r="D523" s="231" t="s">
        <v>1</v>
      </c>
      <c r="E523" s="232" t="s">
        <v>1</v>
      </c>
      <c r="F523" s="233">
        <v>6.884</v>
      </c>
      <c r="G523" s="33"/>
      <c r="H523" s="34"/>
    </row>
    <row r="524" spans="1:8" s="2" customFormat="1" ht="16.9" customHeight="1">
      <c r="A524" s="33"/>
      <c r="B524" s="34"/>
      <c r="C524" s="234" t="s">
        <v>1</v>
      </c>
      <c r="D524" s="234" t="s">
        <v>636</v>
      </c>
      <c r="E524" s="18" t="s">
        <v>1</v>
      </c>
      <c r="F524" s="235">
        <v>0</v>
      </c>
      <c r="G524" s="33"/>
      <c r="H524" s="34"/>
    </row>
    <row r="525" spans="1:8" s="2" customFormat="1" ht="16.9" customHeight="1">
      <c r="A525" s="33"/>
      <c r="B525" s="34"/>
      <c r="C525" s="234" t="s">
        <v>1</v>
      </c>
      <c r="D525" s="234" t="s">
        <v>637</v>
      </c>
      <c r="E525" s="18" t="s">
        <v>1</v>
      </c>
      <c r="F525" s="235">
        <v>9</v>
      </c>
      <c r="G525" s="33"/>
      <c r="H525" s="34"/>
    </row>
    <row r="526" spans="1:8" s="2" customFormat="1" ht="16.9" customHeight="1">
      <c r="A526" s="33"/>
      <c r="B526" s="34"/>
      <c r="C526" s="234" t="s">
        <v>1</v>
      </c>
      <c r="D526" s="234" t="s">
        <v>638</v>
      </c>
      <c r="E526" s="18" t="s">
        <v>1</v>
      </c>
      <c r="F526" s="235">
        <v>0</v>
      </c>
      <c r="G526" s="33"/>
      <c r="H526" s="34"/>
    </row>
    <row r="527" spans="1:8" s="2" customFormat="1" ht="16.9" customHeight="1">
      <c r="A527" s="33"/>
      <c r="B527" s="34"/>
      <c r="C527" s="234" t="s">
        <v>1</v>
      </c>
      <c r="D527" s="234" t="s">
        <v>639</v>
      </c>
      <c r="E527" s="18" t="s">
        <v>1</v>
      </c>
      <c r="F527" s="235">
        <v>-1.058</v>
      </c>
      <c r="G527" s="33"/>
      <c r="H527" s="34"/>
    </row>
    <row r="528" spans="1:8" s="2" customFormat="1" ht="16.9" customHeight="1">
      <c r="A528" s="33"/>
      <c r="B528" s="34"/>
      <c r="C528" s="234" t="s">
        <v>1</v>
      </c>
      <c r="D528" s="234" t="s">
        <v>640</v>
      </c>
      <c r="E528" s="18" t="s">
        <v>1</v>
      </c>
      <c r="F528" s="235">
        <v>-1.058</v>
      </c>
      <c r="G528" s="33"/>
      <c r="H528" s="34"/>
    </row>
    <row r="529" spans="1:8" s="2" customFormat="1" ht="16.9" customHeight="1">
      <c r="A529" s="33"/>
      <c r="B529" s="34"/>
      <c r="C529" s="234" t="s">
        <v>192</v>
      </c>
      <c r="D529" s="234" t="s">
        <v>242</v>
      </c>
      <c r="E529" s="18" t="s">
        <v>1</v>
      </c>
      <c r="F529" s="235">
        <v>6.884</v>
      </c>
      <c r="G529" s="33"/>
      <c r="H529" s="34"/>
    </row>
    <row r="530" spans="1:8" s="2" customFormat="1" ht="16.9" customHeight="1">
      <c r="A530" s="33"/>
      <c r="B530" s="34"/>
      <c r="C530" s="236" t="s">
        <v>1624</v>
      </c>
      <c r="D530" s="33"/>
      <c r="E530" s="33"/>
      <c r="F530" s="33"/>
      <c r="G530" s="33"/>
      <c r="H530" s="34"/>
    </row>
    <row r="531" spans="1:8" s="2" customFormat="1" ht="16.9" customHeight="1">
      <c r="A531" s="33"/>
      <c r="B531" s="34"/>
      <c r="C531" s="234" t="s">
        <v>633</v>
      </c>
      <c r="D531" s="234" t="s">
        <v>634</v>
      </c>
      <c r="E531" s="18" t="s">
        <v>455</v>
      </c>
      <c r="F531" s="235">
        <v>1.033</v>
      </c>
      <c r="G531" s="33"/>
      <c r="H531" s="34"/>
    </row>
    <row r="532" spans="1:8" s="2" customFormat="1" ht="16.9" customHeight="1">
      <c r="A532" s="33"/>
      <c r="B532" s="34"/>
      <c r="C532" s="234" t="s">
        <v>643</v>
      </c>
      <c r="D532" s="234" t="s">
        <v>644</v>
      </c>
      <c r="E532" s="18" t="s">
        <v>455</v>
      </c>
      <c r="F532" s="235">
        <v>4.475</v>
      </c>
      <c r="G532" s="33"/>
      <c r="H532" s="34"/>
    </row>
    <row r="533" spans="1:8" s="2" customFormat="1" ht="16.9" customHeight="1">
      <c r="A533" s="33"/>
      <c r="B533" s="34"/>
      <c r="C533" s="234" t="s">
        <v>648</v>
      </c>
      <c r="D533" s="234" t="s">
        <v>649</v>
      </c>
      <c r="E533" s="18" t="s">
        <v>455</v>
      </c>
      <c r="F533" s="235">
        <v>1.377</v>
      </c>
      <c r="G533" s="33"/>
      <c r="H533" s="34"/>
    </row>
    <row r="534" spans="1:8" s="2" customFormat="1" ht="16.9" customHeight="1">
      <c r="A534" s="33"/>
      <c r="B534" s="34"/>
      <c r="C534" s="234" t="s">
        <v>453</v>
      </c>
      <c r="D534" s="234" t="s">
        <v>454</v>
      </c>
      <c r="E534" s="18" t="s">
        <v>455</v>
      </c>
      <c r="F534" s="235">
        <v>6.884</v>
      </c>
      <c r="G534" s="33"/>
      <c r="H534" s="34"/>
    </row>
    <row r="535" spans="1:8" s="2" customFormat="1" ht="16.9" customHeight="1">
      <c r="A535" s="33"/>
      <c r="B535" s="34"/>
      <c r="C535" s="234" t="s">
        <v>664</v>
      </c>
      <c r="D535" s="234" t="s">
        <v>665</v>
      </c>
      <c r="E535" s="18" t="s">
        <v>455</v>
      </c>
      <c r="F535" s="235">
        <v>6.884</v>
      </c>
      <c r="G535" s="33"/>
      <c r="H535" s="34"/>
    </row>
    <row r="536" spans="1:8" s="2" customFormat="1" ht="16.9" customHeight="1">
      <c r="A536" s="33"/>
      <c r="B536" s="34"/>
      <c r="C536" s="230" t="s">
        <v>194</v>
      </c>
      <c r="D536" s="231" t="s">
        <v>1</v>
      </c>
      <c r="E536" s="232" t="s">
        <v>1</v>
      </c>
      <c r="F536" s="233">
        <v>9</v>
      </c>
      <c r="G536" s="33"/>
      <c r="H536" s="34"/>
    </row>
    <row r="537" spans="1:8" s="2" customFormat="1" ht="16.9" customHeight="1">
      <c r="A537" s="33"/>
      <c r="B537" s="34"/>
      <c r="C537" s="234" t="s">
        <v>1</v>
      </c>
      <c r="D537" s="234" t="s">
        <v>636</v>
      </c>
      <c r="E537" s="18" t="s">
        <v>1</v>
      </c>
      <c r="F537" s="235">
        <v>0</v>
      </c>
      <c r="G537" s="33"/>
      <c r="H537" s="34"/>
    </row>
    <row r="538" spans="1:8" s="2" customFormat="1" ht="16.9" customHeight="1">
      <c r="A538" s="33"/>
      <c r="B538" s="34"/>
      <c r="C538" s="234" t="s">
        <v>1</v>
      </c>
      <c r="D538" s="234" t="s">
        <v>637</v>
      </c>
      <c r="E538" s="18" t="s">
        <v>1</v>
      </c>
      <c r="F538" s="235">
        <v>9</v>
      </c>
      <c r="G538" s="33"/>
      <c r="H538" s="34"/>
    </row>
    <row r="539" spans="1:8" s="2" customFormat="1" ht="16.9" customHeight="1">
      <c r="A539" s="33"/>
      <c r="B539" s="34"/>
      <c r="C539" s="234" t="s">
        <v>194</v>
      </c>
      <c r="D539" s="234" t="s">
        <v>260</v>
      </c>
      <c r="E539" s="18" t="s">
        <v>1</v>
      </c>
      <c r="F539" s="235">
        <v>9</v>
      </c>
      <c r="G539" s="33"/>
      <c r="H539" s="34"/>
    </row>
    <row r="540" spans="1:8" s="2" customFormat="1" ht="16.9" customHeight="1">
      <c r="A540" s="33"/>
      <c r="B540" s="34"/>
      <c r="C540" s="236" t="s">
        <v>1624</v>
      </c>
      <c r="D540" s="33"/>
      <c r="E540" s="33"/>
      <c r="F540" s="33"/>
      <c r="G540" s="33"/>
      <c r="H540" s="34"/>
    </row>
    <row r="541" spans="1:8" s="2" customFormat="1" ht="16.9" customHeight="1">
      <c r="A541" s="33"/>
      <c r="B541" s="34"/>
      <c r="C541" s="234" t="s">
        <v>633</v>
      </c>
      <c r="D541" s="234" t="s">
        <v>634</v>
      </c>
      <c r="E541" s="18" t="s">
        <v>455</v>
      </c>
      <c r="F541" s="235">
        <v>1.033</v>
      </c>
      <c r="G541" s="33"/>
      <c r="H541" s="34"/>
    </row>
    <row r="542" spans="1:8" s="2" customFormat="1" ht="16.9" customHeight="1">
      <c r="A542" s="33"/>
      <c r="B542" s="34"/>
      <c r="C542" s="234" t="s">
        <v>703</v>
      </c>
      <c r="D542" s="234" t="s">
        <v>704</v>
      </c>
      <c r="E542" s="18" t="s">
        <v>455</v>
      </c>
      <c r="F542" s="235">
        <v>132.752</v>
      </c>
      <c r="G542" s="33"/>
      <c r="H542" s="34"/>
    </row>
    <row r="543" spans="1:8" s="2" customFormat="1" ht="16.9" customHeight="1">
      <c r="A543" s="33"/>
      <c r="B543" s="34"/>
      <c r="C543" s="230" t="s">
        <v>196</v>
      </c>
      <c r="D543" s="231" t="s">
        <v>1</v>
      </c>
      <c r="E543" s="232" t="s">
        <v>1</v>
      </c>
      <c r="F543" s="233">
        <v>160.267</v>
      </c>
      <c r="G543" s="33"/>
      <c r="H543" s="34"/>
    </row>
    <row r="544" spans="1:8" s="2" customFormat="1" ht="16.9" customHeight="1">
      <c r="A544" s="33"/>
      <c r="B544" s="34"/>
      <c r="C544" s="234" t="s">
        <v>1</v>
      </c>
      <c r="D544" s="234" t="s">
        <v>457</v>
      </c>
      <c r="E544" s="18" t="s">
        <v>1</v>
      </c>
      <c r="F544" s="235">
        <v>0</v>
      </c>
      <c r="G544" s="33"/>
      <c r="H544" s="34"/>
    </row>
    <row r="545" spans="1:8" s="2" customFormat="1" ht="16.9" customHeight="1">
      <c r="A545" s="33"/>
      <c r="B545" s="34"/>
      <c r="C545" s="234" t="s">
        <v>1</v>
      </c>
      <c r="D545" s="234" t="s">
        <v>458</v>
      </c>
      <c r="E545" s="18" t="s">
        <v>1</v>
      </c>
      <c r="F545" s="235">
        <v>0</v>
      </c>
      <c r="G545" s="33"/>
      <c r="H545" s="34"/>
    </row>
    <row r="546" spans="1:8" s="2" customFormat="1" ht="16.9" customHeight="1">
      <c r="A546" s="33"/>
      <c r="B546" s="34"/>
      <c r="C546" s="234" t="s">
        <v>1</v>
      </c>
      <c r="D546" s="234" t="s">
        <v>459</v>
      </c>
      <c r="E546" s="18" t="s">
        <v>1</v>
      </c>
      <c r="F546" s="235">
        <v>26.565</v>
      </c>
      <c r="G546" s="33"/>
      <c r="H546" s="34"/>
    </row>
    <row r="547" spans="1:8" s="2" customFormat="1" ht="16.9" customHeight="1">
      <c r="A547" s="33"/>
      <c r="B547" s="34"/>
      <c r="C547" s="234" t="s">
        <v>1</v>
      </c>
      <c r="D547" s="234" t="s">
        <v>460</v>
      </c>
      <c r="E547" s="18" t="s">
        <v>1</v>
      </c>
      <c r="F547" s="235">
        <v>0</v>
      </c>
      <c r="G547" s="33"/>
      <c r="H547" s="34"/>
    </row>
    <row r="548" spans="1:8" s="2" customFormat="1" ht="16.9" customHeight="1">
      <c r="A548" s="33"/>
      <c r="B548" s="34"/>
      <c r="C548" s="234" t="s">
        <v>1</v>
      </c>
      <c r="D548" s="234" t="s">
        <v>461</v>
      </c>
      <c r="E548" s="18" t="s">
        <v>1</v>
      </c>
      <c r="F548" s="235">
        <v>-14.168</v>
      </c>
      <c r="G548" s="33"/>
      <c r="H548" s="34"/>
    </row>
    <row r="549" spans="1:8" s="2" customFormat="1" ht="16.9" customHeight="1">
      <c r="A549" s="33"/>
      <c r="B549" s="34"/>
      <c r="C549" s="234" t="s">
        <v>1</v>
      </c>
      <c r="D549" s="234" t="s">
        <v>462</v>
      </c>
      <c r="E549" s="18" t="s">
        <v>1</v>
      </c>
      <c r="F549" s="235">
        <v>1.914</v>
      </c>
      <c r="G549" s="33"/>
      <c r="H549" s="34"/>
    </row>
    <row r="550" spans="1:8" s="2" customFormat="1" ht="16.9" customHeight="1">
      <c r="A550" s="33"/>
      <c r="B550" s="34"/>
      <c r="C550" s="234" t="s">
        <v>1</v>
      </c>
      <c r="D550" s="234" t="s">
        <v>463</v>
      </c>
      <c r="E550" s="18" t="s">
        <v>1</v>
      </c>
      <c r="F550" s="235">
        <v>-1.914</v>
      </c>
      <c r="G550" s="33"/>
      <c r="H550" s="34"/>
    </row>
    <row r="551" spans="1:8" s="2" customFormat="1" ht="16.9" customHeight="1">
      <c r="A551" s="33"/>
      <c r="B551" s="34"/>
      <c r="C551" s="234" t="s">
        <v>1</v>
      </c>
      <c r="D551" s="234" t="s">
        <v>464</v>
      </c>
      <c r="E551" s="18" t="s">
        <v>1</v>
      </c>
      <c r="F551" s="235">
        <v>4.433</v>
      </c>
      <c r="G551" s="33"/>
      <c r="H551" s="34"/>
    </row>
    <row r="552" spans="1:8" s="2" customFormat="1" ht="16.9" customHeight="1">
      <c r="A552" s="33"/>
      <c r="B552" s="34"/>
      <c r="C552" s="234" t="s">
        <v>1</v>
      </c>
      <c r="D552" s="234" t="s">
        <v>465</v>
      </c>
      <c r="E552" s="18" t="s">
        <v>1</v>
      </c>
      <c r="F552" s="235">
        <v>-2.063</v>
      </c>
      <c r="G552" s="33"/>
      <c r="H552" s="34"/>
    </row>
    <row r="553" spans="1:8" s="2" customFormat="1" ht="16.9" customHeight="1">
      <c r="A553" s="33"/>
      <c r="B553" s="34"/>
      <c r="C553" s="234" t="s">
        <v>1</v>
      </c>
      <c r="D553" s="234" t="s">
        <v>466</v>
      </c>
      <c r="E553" s="18" t="s">
        <v>1</v>
      </c>
      <c r="F553" s="235">
        <v>39.875</v>
      </c>
      <c r="G553" s="33"/>
      <c r="H553" s="34"/>
    </row>
    <row r="554" spans="1:8" s="2" customFormat="1" ht="16.9" customHeight="1">
      <c r="A554" s="33"/>
      <c r="B554" s="34"/>
      <c r="C554" s="234" t="s">
        <v>1</v>
      </c>
      <c r="D554" s="234" t="s">
        <v>467</v>
      </c>
      <c r="E554" s="18" t="s">
        <v>1</v>
      </c>
      <c r="F554" s="235">
        <v>-35.75</v>
      </c>
      <c r="G554" s="33"/>
      <c r="H554" s="34"/>
    </row>
    <row r="555" spans="1:8" s="2" customFormat="1" ht="16.9" customHeight="1">
      <c r="A555" s="33"/>
      <c r="B555" s="34"/>
      <c r="C555" s="234" t="s">
        <v>1</v>
      </c>
      <c r="D555" s="234" t="s">
        <v>468</v>
      </c>
      <c r="E555" s="18" t="s">
        <v>1</v>
      </c>
      <c r="F555" s="235">
        <v>0</v>
      </c>
      <c r="G555" s="33"/>
      <c r="H555" s="34"/>
    </row>
    <row r="556" spans="1:8" s="2" customFormat="1" ht="16.9" customHeight="1">
      <c r="A556" s="33"/>
      <c r="B556" s="34"/>
      <c r="C556" s="234" t="s">
        <v>1</v>
      </c>
      <c r="D556" s="234" t="s">
        <v>469</v>
      </c>
      <c r="E556" s="18" t="s">
        <v>1</v>
      </c>
      <c r="F556" s="235">
        <v>114.824</v>
      </c>
      <c r="G556" s="33"/>
      <c r="H556" s="34"/>
    </row>
    <row r="557" spans="1:8" s="2" customFormat="1" ht="16.9" customHeight="1">
      <c r="A557" s="33"/>
      <c r="B557" s="34"/>
      <c r="C557" s="234" t="s">
        <v>1</v>
      </c>
      <c r="D557" s="234" t="s">
        <v>470</v>
      </c>
      <c r="E557" s="18" t="s">
        <v>1</v>
      </c>
      <c r="F557" s="235">
        <v>26.551</v>
      </c>
      <c r="G557" s="33"/>
      <c r="H557" s="34"/>
    </row>
    <row r="558" spans="1:8" s="2" customFormat="1" ht="16.9" customHeight="1">
      <c r="A558" s="33"/>
      <c r="B558" s="34"/>
      <c r="C558" s="234" t="s">
        <v>196</v>
      </c>
      <c r="D558" s="234" t="s">
        <v>242</v>
      </c>
      <c r="E558" s="18" t="s">
        <v>1</v>
      </c>
      <c r="F558" s="235">
        <v>160.267</v>
      </c>
      <c r="G558" s="33"/>
      <c r="H558" s="34"/>
    </row>
    <row r="559" spans="1:8" s="2" customFormat="1" ht="16.9" customHeight="1">
      <c r="A559" s="33"/>
      <c r="B559" s="34"/>
      <c r="C559" s="236" t="s">
        <v>1624</v>
      </c>
      <c r="D559" s="33"/>
      <c r="E559" s="33"/>
      <c r="F559" s="33"/>
      <c r="G559" s="33"/>
      <c r="H559" s="34"/>
    </row>
    <row r="560" spans="1:8" s="2" customFormat="1" ht="16.9" customHeight="1">
      <c r="A560" s="33"/>
      <c r="B560" s="34"/>
      <c r="C560" s="234" t="s">
        <v>453</v>
      </c>
      <c r="D560" s="234" t="s">
        <v>454</v>
      </c>
      <c r="E560" s="18" t="s">
        <v>455</v>
      </c>
      <c r="F560" s="235">
        <v>160.267</v>
      </c>
      <c r="G560" s="33"/>
      <c r="H560" s="34"/>
    </row>
    <row r="561" spans="1:8" s="2" customFormat="1" ht="22.5">
      <c r="A561" s="33"/>
      <c r="B561" s="34"/>
      <c r="C561" s="234" t="s">
        <v>472</v>
      </c>
      <c r="D561" s="234" t="s">
        <v>473</v>
      </c>
      <c r="E561" s="18" t="s">
        <v>455</v>
      </c>
      <c r="F561" s="235">
        <v>24.04</v>
      </c>
      <c r="G561" s="33"/>
      <c r="H561" s="34"/>
    </row>
    <row r="562" spans="1:8" s="2" customFormat="1" ht="16.9" customHeight="1">
      <c r="A562" s="33"/>
      <c r="B562" s="34"/>
      <c r="C562" s="234" t="s">
        <v>488</v>
      </c>
      <c r="D562" s="234" t="s">
        <v>489</v>
      </c>
      <c r="E562" s="18" t="s">
        <v>455</v>
      </c>
      <c r="F562" s="235">
        <v>6.485</v>
      </c>
      <c r="G562" s="33"/>
      <c r="H562" s="34"/>
    </row>
    <row r="563" spans="1:8" s="2" customFormat="1" ht="16.9" customHeight="1">
      <c r="A563" s="33"/>
      <c r="B563" s="34"/>
      <c r="C563" s="234" t="s">
        <v>477</v>
      </c>
      <c r="D563" s="234" t="s">
        <v>478</v>
      </c>
      <c r="E563" s="18" t="s">
        <v>455</v>
      </c>
      <c r="F563" s="235">
        <v>104.174</v>
      </c>
      <c r="G563" s="33"/>
      <c r="H563" s="34"/>
    </row>
    <row r="564" spans="1:8" s="2" customFormat="1" ht="16.9" customHeight="1">
      <c r="A564" s="33"/>
      <c r="B564" s="34"/>
      <c r="C564" s="234" t="s">
        <v>483</v>
      </c>
      <c r="D564" s="234" t="s">
        <v>484</v>
      </c>
      <c r="E564" s="18" t="s">
        <v>455</v>
      </c>
      <c r="F564" s="235">
        <v>32.053</v>
      </c>
      <c r="G564" s="33"/>
      <c r="H564" s="34"/>
    </row>
    <row r="565" spans="1:8" s="2" customFormat="1" ht="16.9" customHeight="1">
      <c r="A565" s="33"/>
      <c r="B565" s="34"/>
      <c r="C565" s="230" t="s">
        <v>721</v>
      </c>
      <c r="D565" s="231" t="s">
        <v>1</v>
      </c>
      <c r="E565" s="232" t="s">
        <v>1</v>
      </c>
      <c r="F565" s="233">
        <v>132.752</v>
      </c>
      <c r="G565" s="33"/>
      <c r="H565" s="34"/>
    </row>
    <row r="566" spans="1:8" s="2" customFormat="1" ht="16.9" customHeight="1">
      <c r="A566" s="33"/>
      <c r="B566" s="34"/>
      <c r="C566" s="234" t="s">
        <v>1</v>
      </c>
      <c r="D566" s="234" t="s">
        <v>706</v>
      </c>
      <c r="E566" s="18" t="s">
        <v>1</v>
      </c>
      <c r="F566" s="235">
        <v>259.074</v>
      </c>
      <c r="G566" s="33"/>
      <c r="H566" s="34"/>
    </row>
    <row r="567" spans="1:8" s="2" customFormat="1" ht="16.9" customHeight="1">
      <c r="A567" s="33"/>
      <c r="B567" s="34"/>
      <c r="C567" s="234" t="s">
        <v>1</v>
      </c>
      <c r="D567" s="234" t="s">
        <v>707</v>
      </c>
      <c r="E567" s="18" t="s">
        <v>1</v>
      </c>
      <c r="F567" s="235">
        <v>0</v>
      </c>
      <c r="G567" s="33"/>
      <c r="H567" s="34"/>
    </row>
    <row r="568" spans="1:8" s="2" customFormat="1" ht="16.9" customHeight="1">
      <c r="A568" s="33"/>
      <c r="B568" s="34"/>
      <c r="C568" s="234" t="s">
        <v>1</v>
      </c>
      <c r="D568" s="234" t="s">
        <v>708</v>
      </c>
      <c r="E568" s="18" t="s">
        <v>1</v>
      </c>
      <c r="F568" s="235">
        <v>0</v>
      </c>
      <c r="G568" s="33"/>
      <c r="H568" s="34"/>
    </row>
    <row r="569" spans="1:8" s="2" customFormat="1" ht="16.9" customHeight="1">
      <c r="A569" s="33"/>
      <c r="B569" s="34"/>
      <c r="C569" s="234" t="s">
        <v>1</v>
      </c>
      <c r="D569" s="234" t="s">
        <v>709</v>
      </c>
      <c r="E569" s="18" t="s">
        <v>1</v>
      </c>
      <c r="F569" s="235">
        <v>-25.199</v>
      </c>
      <c r="G569" s="33"/>
      <c r="H569" s="34"/>
    </row>
    <row r="570" spans="1:8" s="2" customFormat="1" ht="16.9" customHeight="1">
      <c r="A570" s="33"/>
      <c r="B570" s="34"/>
      <c r="C570" s="234" t="s">
        <v>1</v>
      </c>
      <c r="D570" s="234" t="s">
        <v>710</v>
      </c>
      <c r="E570" s="18" t="s">
        <v>1</v>
      </c>
      <c r="F570" s="235">
        <v>-0.57</v>
      </c>
      <c r="G570" s="33"/>
      <c r="H570" s="34"/>
    </row>
    <row r="571" spans="1:8" s="2" customFormat="1" ht="16.9" customHeight="1">
      <c r="A571" s="33"/>
      <c r="B571" s="34"/>
      <c r="C571" s="234" t="s">
        <v>1</v>
      </c>
      <c r="D571" s="234" t="s">
        <v>711</v>
      </c>
      <c r="E571" s="18" t="s">
        <v>1</v>
      </c>
      <c r="F571" s="235">
        <v>-1.254</v>
      </c>
      <c r="G571" s="33"/>
      <c r="H571" s="34"/>
    </row>
    <row r="572" spans="1:8" s="2" customFormat="1" ht="16.9" customHeight="1">
      <c r="A572" s="33"/>
      <c r="B572" s="34"/>
      <c r="C572" s="234" t="s">
        <v>1</v>
      </c>
      <c r="D572" s="234" t="s">
        <v>712</v>
      </c>
      <c r="E572" s="18" t="s">
        <v>1</v>
      </c>
      <c r="F572" s="235">
        <v>0</v>
      </c>
      <c r="G572" s="33"/>
      <c r="H572" s="34"/>
    </row>
    <row r="573" spans="1:8" s="2" customFormat="1" ht="16.9" customHeight="1">
      <c r="A573" s="33"/>
      <c r="B573" s="34"/>
      <c r="C573" s="234" t="s">
        <v>1</v>
      </c>
      <c r="D573" s="234" t="s">
        <v>713</v>
      </c>
      <c r="E573" s="18" t="s">
        <v>1</v>
      </c>
      <c r="F573" s="235">
        <v>-47.917</v>
      </c>
      <c r="G573" s="33"/>
      <c r="H573" s="34"/>
    </row>
    <row r="574" spans="1:8" s="2" customFormat="1" ht="16.9" customHeight="1">
      <c r="A574" s="33"/>
      <c r="B574" s="34"/>
      <c r="C574" s="234" t="s">
        <v>1</v>
      </c>
      <c r="D574" s="234" t="s">
        <v>514</v>
      </c>
      <c r="E574" s="18" t="s">
        <v>1</v>
      </c>
      <c r="F574" s="235">
        <v>0</v>
      </c>
      <c r="G574" s="33"/>
      <c r="H574" s="34"/>
    </row>
    <row r="575" spans="1:8" s="2" customFormat="1" ht="16.9" customHeight="1">
      <c r="A575" s="33"/>
      <c r="B575" s="34"/>
      <c r="C575" s="234" t="s">
        <v>1</v>
      </c>
      <c r="D575" s="234" t="s">
        <v>714</v>
      </c>
      <c r="E575" s="18" t="s">
        <v>1</v>
      </c>
      <c r="F575" s="235">
        <v>-1.881</v>
      </c>
      <c r="G575" s="33"/>
      <c r="H575" s="34"/>
    </row>
    <row r="576" spans="1:8" s="2" customFormat="1" ht="16.9" customHeight="1">
      <c r="A576" s="33"/>
      <c r="B576" s="34"/>
      <c r="C576" s="234" t="s">
        <v>1</v>
      </c>
      <c r="D576" s="234" t="s">
        <v>516</v>
      </c>
      <c r="E576" s="18" t="s">
        <v>1</v>
      </c>
      <c r="F576" s="235">
        <v>0</v>
      </c>
      <c r="G576" s="33"/>
      <c r="H576" s="34"/>
    </row>
    <row r="577" spans="1:8" s="2" customFormat="1" ht="16.9" customHeight="1">
      <c r="A577" s="33"/>
      <c r="B577" s="34"/>
      <c r="C577" s="234" t="s">
        <v>1</v>
      </c>
      <c r="D577" s="234" t="s">
        <v>715</v>
      </c>
      <c r="E577" s="18" t="s">
        <v>1</v>
      </c>
      <c r="F577" s="235">
        <v>-1.14</v>
      </c>
      <c r="G577" s="33"/>
      <c r="H577" s="34"/>
    </row>
    <row r="578" spans="1:8" s="2" customFormat="1" ht="16.9" customHeight="1">
      <c r="A578" s="33"/>
      <c r="B578" s="34"/>
      <c r="C578" s="234" t="s">
        <v>1</v>
      </c>
      <c r="D578" s="234" t="s">
        <v>518</v>
      </c>
      <c r="E578" s="18" t="s">
        <v>1</v>
      </c>
      <c r="F578" s="235">
        <v>0</v>
      </c>
      <c r="G578" s="33"/>
      <c r="H578" s="34"/>
    </row>
    <row r="579" spans="1:8" s="2" customFormat="1" ht="16.9" customHeight="1">
      <c r="A579" s="33"/>
      <c r="B579" s="34"/>
      <c r="C579" s="234" t="s">
        <v>1</v>
      </c>
      <c r="D579" s="234" t="s">
        <v>716</v>
      </c>
      <c r="E579" s="18" t="s">
        <v>1</v>
      </c>
      <c r="F579" s="235">
        <v>-4.821</v>
      </c>
      <c r="G579" s="33"/>
      <c r="H579" s="34"/>
    </row>
    <row r="580" spans="1:8" s="2" customFormat="1" ht="16.9" customHeight="1">
      <c r="A580" s="33"/>
      <c r="B580" s="34"/>
      <c r="C580" s="234" t="s">
        <v>1</v>
      </c>
      <c r="D580" s="234" t="s">
        <v>717</v>
      </c>
      <c r="E580" s="18" t="s">
        <v>1</v>
      </c>
      <c r="F580" s="235">
        <v>-14.453</v>
      </c>
      <c r="G580" s="33"/>
      <c r="H580" s="34"/>
    </row>
    <row r="581" spans="1:8" s="2" customFormat="1" ht="16.9" customHeight="1">
      <c r="A581" s="33"/>
      <c r="B581" s="34"/>
      <c r="C581" s="234" t="s">
        <v>1</v>
      </c>
      <c r="D581" s="234" t="s">
        <v>718</v>
      </c>
      <c r="E581" s="18" t="s">
        <v>1</v>
      </c>
      <c r="F581" s="235">
        <v>-27.478</v>
      </c>
      <c r="G581" s="33"/>
      <c r="H581" s="34"/>
    </row>
    <row r="582" spans="1:8" s="2" customFormat="1" ht="16.9" customHeight="1">
      <c r="A582" s="33"/>
      <c r="B582" s="34"/>
      <c r="C582" s="234" t="s">
        <v>1</v>
      </c>
      <c r="D582" s="234" t="s">
        <v>719</v>
      </c>
      <c r="E582" s="18" t="s">
        <v>1</v>
      </c>
      <c r="F582" s="235">
        <v>-0.951</v>
      </c>
      <c r="G582" s="33"/>
      <c r="H582" s="34"/>
    </row>
    <row r="583" spans="1:8" s="2" customFormat="1" ht="16.9" customHeight="1">
      <c r="A583" s="33"/>
      <c r="B583" s="34"/>
      <c r="C583" s="234" t="s">
        <v>1</v>
      </c>
      <c r="D583" s="234" t="s">
        <v>720</v>
      </c>
      <c r="E583" s="18" t="s">
        <v>1</v>
      </c>
      <c r="F583" s="235">
        <v>-0.658</v>
      </c>
      <c r="G583" s="33"/>
      <c r="H583" s="34"/>
    </row>
    <row r="584" spans="1:8" s="2" customFormat="1" ht="16.9" customHeight="1">
      <c r="A584" s="33"/>
      <c r="B584" s="34"/>
      <c r="C584" s="234" t="s">
        <v>721</v>
      </c>
      <c r="D584" s="234" t="s">
        <v>242</v>
      </c>
      <c r="E584" s="18" t="s">
        <v>1</v>
      </c>
      <c r="F584" s="235">
        <v>132.752</v>
      </c>
      <c r="G584" s="33"/>
      <c r="H584" s="34"/>
    </row>
    <row r="585" spans="1:8" s="2" customFormat="1" ht="26.45" customHeight="1">
      <c r="A585" s="33"/>
      <c r="B585" s="34"/>
      <c r="C585" s="229" t="s">
        <v>1627</v>
      </c>
      <c r="D585" s="229" t="s">
        <v>94</v>
      </c>
      <c r="E585" s="33"/>
      <c r="F585" s="33"/>
      <c r="G585" s="33"/>
      <c r="H585" s="34"/>
    </row>
    <row r="586" spans="1:8" s="2" customFormat="1" ht="16.9" customHeight="1">
      <c r="A586" s="33"/>
      <c r="B586" s="34"/>
      <c r="C586" s="230" t="s">
        <v>1380</v>
      </c>
      <c r="D586" s="231" t="s">
        <v>1</v>
      </c>
      <c r="E586" s="232" t="s">
        <v>1</v>
      </c>
      <c r="F586" s="233">
        <v>0.44</v>
      </c>
      <c r="G586" s="33"/>
      <c r="H586" s="34"/>
    </row>
    <row r="587" spans="1:8" s="2" customFormat="1" ht="16.9" customHeight="1">
      <c r="A587" s="33"/>
      <c r="B587" s="34"/>
      <c r="C587" s="234" t="s">
        <v>1</v>
      </c>
      <c r="D587" s="234" t="s">
        <v>1414</v>
      </c>
      <c r="E587" s="18" t="s">
        <v>1</v>
      </c>
      <c r="F587" s="235">
        <v>0.44</v>
      </c>
      <c r="G587" s="33"/>
      <c r="H587" s="34"/>
    </row>
    <row r="588" spans="1:8" s="2" customFormat="1" ht="16.9" customHeight="1">
      <c r="A588" s="33"/>
      <c r="B588" s="34"/>
      <c r="C588" s="234" t="s">
        <v>1380</v>
      </c>
      <c r="D588" s="234" t="s">
        <v>242</v>
      </c>
      <c r="E588" s="18" t="s">
        <v>1</v>
      </c>
      <c r="F588" s="235">
        <v>0.44</v>
      </c>
      <c r="G588" s="33"/>
      <c r="H588" s="34"/>
    </row>
    <row r="589" spans="1:8" s="2" customFormat="1" ht="16.9" customHeight="1">
      <c r="A589" s="33"/>
      <c r="B589" s="34"/>
      <c r="C589" s="236" t="s">
        <v>1624</v>
      </c>
      <c r="D589" s="33"/>
      <c r="E589" s="33"/>
      <c r="F589" s="33"/>
      <c r="G589" s="33"/>
      <c r="H589" s="34"/>
    </row>
    <row r="590" spans="1:8" s="2" customFormat="1" ht="16.9" customHeight="1">
      <c r="A590" s="33"/>
      <c r="B590" s="34"/>
      <c r="C590" s="234" t="s">
        <v>830</v>
      </c>
      <c r="D590" s="234" t="s">
        <v>831</v>
      </c>
      <c r="E590" s="18" t="s">
        <v>455</v>
      </c>
      <c r="F590" s="235">
        <v>0.44</v>
      </c>
      <c r="G590" s="33"/>
      <c r="H590" s="34"/>
    </row>
    <row r="591" spans="1:8" s="2" customFormat="1" ht="16.9" customHeight="1">
      <c r="A591" s="33"/>
      <c r="B591" s="34"/>
      <c r="C591" s="234" t="s">
        <v>841</v>
      </c>
      <c r="D591" s="234" t="s">
        <v>842</v>
      </c>
      <c r="E591" s="18" t="s">
        <v>455</v>
      </c>
      <c r="F591" s="235">
        <v>0.44</v>
      </c>
      <c r="G591" s="33"/>
      <c r="H591" s="34"/>
    </row>
    <row r="592" spans="1:8" s="2" customFormat="1" ht="16.9" customHeight="1">
      <c r="A592" s="33"/>
      <c r="B592" s="34"/>
      <c r="C592" s="230" t="s">
        <v>1412</v>
      </c>
      <c r="D592" s="231" t="s">
        <v>1</v>
      </c>
      <c r="E592" s="232" t="s">
        <v>1</v>
      </c>
      <c r="F592" s="233">
        <v>1.461</v>
      </c>
      <c r="G592" s="33"/>
      <c r="H592" s="34"/>
    </row>
    <row r="593" spans="1:8" s="2" customFormat="1" ht="16.9" customHeight="1">
      <c r="A593" s="33"/>
      <c r="B593" s="34"/>
      <c r="C593" s="234" t="s">
        <v>1</v>
      </c>
      <c r="D593" s="234" t="s">
        <v>1411</v>
      </c>
      <c r="E593" s="18" t="s">
        <v>1</v>
      </c>
      <c r="F593" s="235">
        <v>1.461</v>
      </c>
      <c r="G593" s="33"/>
      <c r="H593" s="34"/>
    </row>
    <row r="594" spans="1:8" s="2" customFormat="1" ht="16.9" customHeight="1">
      <c r="A594" s="33"/>
      <c r="B594" s="34"/>
      <c r="C594" s="234" t="s">
        <v>1412</v>
      </c>
      <c r="D594" s="234" t="s">
        <v>242</v>
      </c>
      <c r="E594" s="18" t="s">
        <v>1</v>
      </c>
      <c r="F594" s="235">
        <v>1.461</v>
      </c>
      <c r="G594" s="33"/>
      <c r="H594" s="34"/>
    </row>
    <row r="595" spans="1:8" s="2" customFormat="1" ht="16.9" customHeight="1">
      <c r="A595" s="33"/>
      <c r="B595" s="34"/>
      <c r="C595" s="230" t="s">
        <v>1382</v>
      </c>
      <c r="D595" s="231" t="s">
        <v>1</v>
      </c>
      <c r="E595" s="232" t="s">
        <v>1</v>
      </c>
      <c r="F595" s="233">
        <v>4.183</v>
      </c>
      <c r="G595" s="33"/>
      <c r="H595" s="34"/>
    </row>
    <row r="596" spans="1:8" s="2" customFormat="1" ht="16.9" customHeight="1">
      <c r="A596" s="33"/>
      <c r="B596" s="34"/>
      <c r="C596" s="234" t="s">
        <v>1</v>
      </c>
      <c r="D596" s="234" t="s">
        <v>1397</v>
      </c>
      <c r="E596" s="18" t="s">
        <v>1</v>
      </c>
      <c r="F596" s="235">
        <v>0</v>
      </c>
      <c r="G596" s="33"/>
      <c r="H596" s="34"/>
    </row>
    <row r="597" spans="1:8" s="2" customFormat="1" ht="16.9" customHeight="1">
      <c r="A597" s="33"/>
      <c r="B597" s="34"/>
      <c r="C597" s="234" t="s">
        <v>1</v>
      </c>
      <c r="D597" s="234" t="s">
        <v>186</v>
      </c>
      <c r="E597" s="18" t="s">
        <v>1</v>
      </c>
      <c r="F597" s="235">
        <v>4.183</v>
      </c>
      <c r="G597" s="33"/>
      <c r="H597" s="34"/>
    </row>
    <row r="598" spans="1:8" s="2" customFormat="1" ht="16.9" customHeight="1">
      <c r="A598" s="33"/>
      <c r="B598" s="34"/>
      <c r="C598" s="234" t="s">
        <v>1382</v>
      </c>
      <c r="D598" s="234" t="s">
        <v>242</v>
      </c>
      <c r="E598" s="18" t="s">
        <v>1</v>
      </c>
      <c r="F598" s="235">
        <v>4.183</v>
      </c>
      <c r="G598" s="33"/>
      <c r="H598" s="34"/>
    </row>
    <row r="599" spans="1:8" s="2" customFormat="1" ht="16.9" customHeight="1">
      <c r="A599" s="33"/>
      <c r="B599" s="34"/>
      <c r="C599" s="236" t="s">
        <v>1624</v>
      </c>
      <c r="D599" s="33"/>
      <c r="E599" s="33"/>
      <c r="F599" s="33"/>
      <c r="G599" s="33"/>
      <c r="H599" s="34"/>
    </row>
    <row r="600" spans="1:8" s="2" customFormat="1" ht="16.9" customHeight="1">
      <c r="A600" s="33"/>
      <c r="B600" s="34"/>
      <c r="C600" s="234" t="s">
        <v>672</v>
      </c>
      <c r="D600" s="234" t="s">
        <v>673</v>
      </c>
      <c r="E600" s="18" t="s">
        <v>455</v>
      </c>
      <c r="F600" s="235">
        <v>3.346</v>
      </c>
      <c r="G600" s="33"/>
      <c r="H600" s="34"/>
    </row>
    <row r="601" spans="1:8" s="2" customFormat="1" ht="16.9" customHeight="1">
      <c r="A601" s="33"/>
      <c r="B601" s="34"/>
      <c r="C601" s="234" t="s">
        <v>682</v>
      </c>
      <c r="D601" s="234" t="s">
        <v>683</v>
      </c>
      <c r="E601" s="18" t="s">
        <v>455</v>
      </c>
      <c r="F601" s="235">
        <v>0.837</v>
      </c>
      <c r="G601" s="33"/>
      <c r="H601" s="34"/>
    </row>
    <row r="602" spans="1:8" s="2" customFormat="1" ht="16.9" customHeight="1">
      <c r="A602" s="33"/>
      <c r="B602" s="34"/>
      <c r="C602" s="230" t="s">
        <v>1384</v>
      </c>
      <c r="D602" s="231" t="s">
        <v>1</v>
      </c>
      <c r="E602" s="232" t="s">
        <v>1</v>
      </c>
      <c r="F602" s="233">
        <v>4</v>
      </c>
      <c r="G602" s="33"/>
      <c r="H602" s="34"/>
    </row>
    <row r="603" spans="1:8" s="2" customFormat="1" ht="16.9" customHeight="1">
      <c r="A603" s="33"/>
      <c r="B603" s="34"/>
      <c r="C603" s="234" t="s">
        <v>1</v>
      </c>
      <c r="D603" s="234" t="s">
        <v>1419</v>
      </c>
      <c r="E603" s="18" t="s">
        <v>1</v>
      </c>
      <c r="F603" s="235">
        <v>4</v>
      </c>
      <c r="G603" s="33"/>
      <c r="H603" s="34"/>
    </row>
    <row r="604" spans="1:8" s="2" customFormat="1" ht="16.9" customHeight="1">
      <c r="A604" s="33"/>
      <c r="B604" s="34"/>
      <c r="C604" s="234" t="s">
        <v>1384</v>
      </c>
      <c r="D604" s="234" t="s">
        <v>242</v>
      </c>
      <c r="E604" s="18" t="s">
        <v>1</v>
      </c>
      <c r="F604" s="235">
        <v>4</v>
      </c>
      <c r="G604" s="33"/>
      <c r="H604" s="34"/>
    </row>
    <row r="605" spans="1:8" s="2" customFormat="1" ht="16.9" customHeight="1">
      <c r="A605" s="33"/>
      <c r="B605" s="34"/>
      <c r="C605" s="236" t="s">
        <v>1624</v>
      </c>
      <c r="D605" s="33"/>
      <c r="E605" s="33"/>
      <c r="F605" s="33"/>
      <c r="G605" s="33"/>
      <c r="H605" s="34"/>
    </row>
    <row r="606" spans="1:8" s="2" customFormat="1" ht="16.9" customHeight="1">
      <c r="A606" s="33"/>
      <c r="B606" s="34"/>
      <c r="C606" s="234" t="s">
        <v>1416</v>
      </c>
      <c r="D606" s="234" t="s">
        <v>1417</v>
      </c>
      <c r="E606" s="18" t="s">
        <v>237</v>
      </c>
      <c r="F606" s="235">
        <v>4</v>
      </c>
      <c r="G606" s="33"/>
      <c r="H606" s="34"/>
    </row>
    <row r="607" spans="1:8" s="2" customFormat="1" ht="16.9" customHeight="1">
      <c r="A607" s="33"/>
      <c r="B607" s="34"/>
      <c r="C607" s="234" t="s">
        <v>703</v>
      </c>
      <c r="D607" s="234" t="s">
        <v>704</v>
      </c>
      <c r="E607" s="18" t="s">
        <v>455</v>
      </c>
      <c r="F607" s="235">
        <v>2.282</v>
      </c>
      <c r="G607" s="33"/>
      <c r="H607" s="34"/>
    </row>
    <row r="608" spans="1:8" s="2" customFormat="1" ht="16.9" customHeight="1">
      <c r="A608" s="33"/>
      <c r="B608" s="34"/>
      <c r="C608" s="234" t="s">
        <v>737</v>
      </c>
      <c r="D608" s="234" t="s">
        <v>738</v>
      </c>
      <c r="E608" s="18" t="s">
        <v>455</v>
      </c>
      <c r="F608" s="235">
        <v>1.461</v>
      </c>
      <c r="G608" s="33"/>
      <c r="H608" s="34"/>
    </row>
    <row r="609" spans="1:8" s="2" customFormat="1" ht="16.9" customHeight="1">
      <c r="A609" s="33"/>
      <c r="B609" s="34"/>
      <c r="C609" s="234" t="s">
        <v>830</v>
      </c>
      <c r="D609" s="234" t="s">
        <v>831</v>
      </c>
      <c r="E609" s="18" t="s">
        <v>455</v>
      </c>
      <c r="F609" s="235">
        <v>0.44</v>
      </c>
      <c r="G609" s="33"/>
      <c r="H609" s="34"/>
    </row>
    <row r="610" spans="1:8" s="2" customFormat="1" ht="16.9" customHeight="1">
      <c r="A610" s="33"/>
      <c r="B610" s="34"/>
      <c r="C610" s="234" t="s">
        <v>1444</v>
      </c>
      <c r="D610" s="234" t="s">
        <v>1445</v>
      </c>
      <c r="E610" s="18" t="s">
        <v>237</v>
      </c>
      <c r="F610" s="235">
        <v>4</v>
      </c>
      <c r="G610" s="33"/>
      <c r="H610" s="34"/>
    </row>
    <row r="611" spans="1:8" s="2" customFormat="1" ht="16.9" customHeight="1">
      <c r="A611" s="33"/>
      <c r="B611" s="34"/>
      <c r="C611" s="230" t="s">
        <v>186</v>
      </c>
      <c r="D611" s="231" t="s">
        <v>1</v>
      </c>
      <c r="E611" s="232" t="s">
        <v>1</v>
      </c>
      <c r="F611" s="233">
        <v>4.183</v>
      </c>
      <c r="G611" s="33"/>
      <c r="H611" s="34"/>
    </row>
    <row r="612" spans="1:8" s="2" customFormat="1" ht="16.9" customHeight="1">
      <c r="A612" s="33"/>
      <c r="B612" s="34"/>
      <c r="C612" s="234" t="s">
        <v>1</v>
      </c>
      <c r="D612" s="234" t="s">
        <v>1389</v>
      </c>
      <c r="E612" s="18" t="s">
        <v>1</v>
      </c>
      <c r="F612" s="235">
        <v>0</v>
      </c>
      <c r="G612" s="33"/>
      <c r="H612" s="34"/>
    </row>
    <row r="613" spans="1:8" s="2" customFormat="1" ht="16.9" customHeight="1">
      <c r="A613" s="33"/>
      <c r="B613" s="34"/>
      <c r="C613" s="234" t="s">
        <v>1</v>
      </c>
      <c r="D613" s="234" t="s">
        <v>1390</v>
      </c>
      <c r="E613" s="18" t="s">
        <v>1</v>
      </c>
      <c r="F613" s="235">
        <v>0</v>
      </c>
      <c r="G613" s="33"/>
      <c r="H613" s="34"/>
    </row>
    <row r="614" spans="1:8" s="2" customFormat="1" ht="16.9" customHeight="1">
      <c r="A614" s="33"/>
      <c r="B614" s="34"/>
      <c r="C614" s="234" t="s">
        <v>1</v>
      </c>
      <c r="D614" s="234" t="s">
        <v>1391</v>
      </c>
      <c r="E614" s="18" t="s">
        <v>1</v>
      </c>
      <c r="F614" s="235">
        <v>4.183</v>
      </c>
      <c r="G614" s="33"/>
      <c r="H614" s="34"/>
    </row>
    <row r="615" spans="1:8" s="2" customFormat="1" ht="16.9" customHeight="1">
      <c r="A615" s="33"/>
      <c r="B615" s="34"/>
      <c r="C615" s="234" t="s">
        <v>186</v>
      </c>
      <c r="D615" s="234" t="s">
        <v>242</v>
      </c>
      <c r="E615" s="18" t="s">
        <v>1</v>
      </c>
      <c r="F615" s="235">
        <v>4.183</v>
      </c>
      <c r="G615" s="33"/>
      <c r="H615" s="34"/>
    </row>
    <row r="616" spans="1:8" s="2" customFormat="1" ht="16.9" customHeight="1">
      <c r="A616" s="33"/>
      <c r="B616" s="34"/>
      <c r="C616" s="236" t="s">
        <v>1624</v>
      </c>
      <c r="D616" s="33"/>
      <c r="E616" s="33"/>
      <c r="F616" s="33"/>
      <c r="G616" s="33"/>
      <c r="H616" s="34"/>
    </row>
    <row r="617" spans="1:8" s="2" customFormat="1" ht="16.9" customHeight="1">
      <c r="A617" s="33"/>
      <c r="B617" s="34"/>
      <c r="C617" s="234" t="s">
        <v>1387</v>
      </c>
      <c r="D617" s="234" t="s">
        <v>1388</v>
      </c>
      <c r="E617" s="18" t="s">
        <v>455</v>
      </c>
      <c r="F617" s="235">
        <v>0.627</v>
      </c>
      <c r="G617" s="33"/>
      <c r="H617" s="34"/>
    </row>
    <row r="618" spans="1:8" s="2" customFormat="1" ht="16.9" customHeight="1">
      <c r="A618" s="33"/>
      <c r="B618" s="34"/>
      <c r="C618" s="234" t="s">
        <v>1392</v>
      </c>
      <c r="D618" s="234" t="s">
        <v>1393</v>
      </c>
      <c r="E618" s="18" t="s">
        <v>455</v>
      </c>
      <c r="F618" s="235">
        <v>2.719</v>
      </c>
      <c r="G618" s="33"/>
      <c r="H618" s="34"/>
    </row>
    <row r="619" spans="1:8" s="2" customFormat="1" ht="16.9" customHeight="1">
      <c r="A619" s="33"/>
      <c r="B619" s="34"/>
      <c r="C619" s="234" t="s">
        <v>1394</v>
      </c>
      <c r="D619" s="234" t="s">
        <v>1395</v>
      </c>
      <c r="E619" s="18" t="s">
        <v>455</v>
      </c>
      <c r="F619" s="235">
        <v>0.837</v>
      </c>
      <c r="G619" s="33"/>
      <c r="H619" s="34"/>
    </row>
    <row r="620" spans="1:8" s="2" customFormat="1" ht="16.9" customHeight="1">
      <c r="A620" s="33"/>
      <c r="B620" s="34"/>
      <c r="C620" s="234" t="s">
        <v>672</v>
      </c>
      <c r="D620" s="234" t="s">
        <v>673</v>
      </c>
      <c r="E620" s="18" t="s">
        <v>455</v>
      </c>
      <c r="F620" s="235">
        <v>3.346</v>
      </c>
      <c r="G620" s="33"/>
      <c r="H620" s="34"/>
    </row>
    <row r="621" spans="1:8" s="2" customFormat="1" ht="16.9" customHeight="1">
      <c r="A621" s="33"/>
      <c r="B621" s="34"/>
      <c r="C621" s="230" t="s">
        <v>188</v>
      </c>
      <c r="D621" s="231" t="s">
        <v>1</v>
      </c>
      <c r="E621" s="232" t="s">
        <v>1</v>
      </c>
      <c r="F621" s="233">
        <v>4.183</v>
      </c>
      <c r="G621" s="33"/>
      <c r="H621" s="34"/>
    </row>
    <row r="622" spans="1:8" s="2" customFormat="1" ht="16.9" customHeight="1">
      <c r="A622" s="33"/>
      <c r="B622" s="34"/>
      <c r="C622" s="234" t="s">
        <v>1</v>
      </c>
      <c r="D622" s="234" t="s">
        <v>1389</v>
      </c>
      <c r="E622" s="18" t="s">
        <v>1</v>
      </c>
      <c r="F622" s="235">
        <v>0</v>
      </c>
      <c r="G622" s="33"/>
      <c r="H622" s="34"/>
    </row>
    <row r="623" spans="1:8" s="2" customFormat="1" ht="16.9" customHeight="1">
      <c r="A623" s="33"/>
      <c r="B623" s="34"/>
      <c r="C623" s="234" t="s">
        <v>1</v>
      </c>
      <c r="D623" s="234" t="s">
        <v>1390</v>
      </c>
      <c r="E623" s="18" t="s">
        <v>1</v>
      </c>
      <c r="F623" s="235">
        <v>0</v>
      </c>
      <c r="G623" s="33"/>
      <c r="H623" s="34"/>
    </row>
    <row r="624" spans="1:8" s="2" customFormat="1" ht="16.9" customHeight="1">
      <c r="A624" s="33"/>
      <c r="B624" s="34"/>
      <c r="C624" s="234" t="s">
        <v>1</v>
      </c>
      <c r="D624" s="234" t="s">
        <v>1391</v>
      </c>
      <c r="E624" s="18" t="s">
        <v>1</v>
      </c>
      <c r="F624" s="235">
        <v>4.183</v>
      </c>
      <c r="G624" s="33"/>
      <c r="H624" s="34"/>
    </row>
    <row r="625" spans="1:8" s="2" customFormat="1" ht="16.9" customHeight="1">
      <c r="A625" s="33"/>
      <c r="B625" s="34"/>
      <c r="C625" s="234" t="s">
        <v>188</v>
      </c>
      <c r="D625" s="234" t="s">
        <v>260</v>
      </c>
      <c r="E625" s="18" t="s">
        <v>1</v>
      </c>
      <c r="F625" s="235">
        <v>4.183</v>
      </c>
      <c r="G625" s="33"/>
      <c r="H625" s="34"/>
    </row>
    <row r="626" spans="1:8" s="2" customFormat="1" ht="16.9" customHeight="1">
      <c r="A626" s="33"/>
      <c r="B626" s="34"/>
      <c r="C626" s="236" t="s">
        <v>1624</v>
      </c>
      <c r="D626" s="33"/>
      <c r="E626" s="33"/>
      <c r="F626" s="33"/>
      <c r="G626" s="33"/>
      <c r="H626" s="34"/>
    </row>
    <row r="627" spans="1:8" s="2" customFormat="1" ht="16.9" customHeight="1">
      <c r="A627" s="33"/>
      <c r="B627" s="34"/>
      <c r="C627" s="234" t="s">
        <v>1387</v>
      </c>
      <c r="D627" s="234" t="s">
        <v>1388</v>
      </c>
      <c r="E627" s="18" t="s">
        <v>455</v>
      </c>
      <c r="F627" s="235">
        <v>0.627</v>
      </c>
      <c r="G627" s="33"/>
      <c r="H627" s="34"/>
    </row>
    <row r="628" spans="1:8" s="2" customFormat="1" ht="16.9" customHeight="1">
      <c r="A628" s="33"/>
      <c r="B628" s="34"/>
      <c r="C628" s="234" t="s">
        <v>703</v>
      </c>
      <c r="D628" s="234" t="s">
        <v>704</v>
      </c>
      <c r="E628" s="18" t="s">
        <v>455</v>
      </c>
      <c r="F628" s="235">
        <v>2.282</v>
      </c>
      <c r="G628" s="33"/>
      <c r="H628" s="34"/>
    </row>
    <row r="629" spans="1:8" s="2" customFormat="1" ht="16.9" customHeight="1">
      <c r="A629" s="33"/>
      <c r="B629" s="34"/>
      <c r="C629" s="230" t="s">
        <v>721</v>
      </c>
      <c r="D629" s="231" t="s">
        <v>1</v>
      </c>
      <c r="E629" s="232" t="s">
        <v>1</v>
      </c>
      <c r="F629" s="233">
        <v>2.282</v>
      </c>
      <c r="G629" s="33"/>
      <c r="H629" s="34"/>
    </row>
    <row r="630" spans="1:8" s="2" customFormat="1" ht="16.9" customHeight="1">
      <c r="A630" s="33"/>
      <c r="B630" s="34"/>
      <c r="C630" s="234" t="s">
        <v>1</v>
      </c>
      <c r="D630" s="234" t="s">
        <v>1406</v>
      </c>
      <c r="E630" s="18" t="s">
        <v>1</v>
      </c>
      <c r="F630" s="235">
        <v>4.183</v>
      </c>
      <c r="G630" s="33"/>
      <c r="H630" s="34"/>
    </row>
    <row r="631" spans="1:8" s="2" customFormat="1" ht="16.9" customHeight="1">
      <c r="A631" s="33"/>
      <c r="B631" s="34"/>
      <c r="C631" s="234" t="s">
        <v>1</v>
      </c>
      <c r="D631" s="234" t="s">
        <v>707</v>
      </c>
      <c r="E631" s="18" t="s">
        <v>1</v>
      </c>
      <c r="F631" s="235">
        <v>0</v>
      </c>
      <c r="G631" s="33"/>
      <c r="H631" s="34"/>
    </row>
    <row r="632" spans="1:8" s="2" customFormat="1" ht="16.9" customHeight="1">
      <c r="A632" s="33"/>
      <c r="B632" s="34"/>
      <c r="C632" s="234" t="s">
        <v>1</v>
      </c>
      <c r="D632" s="234" t="s">
        <v>1407</v>
      </c>
      <c r="E632" s="18" t="s">
        <v>1</v>
      </c>
      <c r="F632" s="235">
        <v>-1.901</v>
      </c>
      <c r="G632" s="33"/>
      <c r="H632" s="34"/>
    </row>
    <row r="633" spans="1:8" s="2" customFormat="1" ht="16.9" customHeight="1">
      <c r="A633" s="33"/>
      <c r="B633" s="34"/>
      <c r="C633" s="234" t="s">
        <v>721</v>
      </c>
      <c r="D633" s="234" t="s">
        <v>242</v>
      </c>
      <c r="E633" s="18" t="s">
        <v>1</v>
      </c>
      <c r="F633" s="235">
        <v>2.282</v>
      </c>
      <c r="G633" s="33"/>
      <c r="H633" s="34"/>
    </row>
    <row r="634" spans="1:8" s="2" customFormat="1" ht="26.45" customHeight="1">
      <c r="A634" s="33"/>
      <c r="B634" s="34"/>
      <c r="C634" s="229" t="s">
        <v>1628</v>
      </c>
      <c r="D634" s="229" t="s">
        <v>97</v>
      </c>
      <c r="E634" s="33"/>
      <c r="F634" s="33"/>
      <c r="G634" s="33"/>
      <c r="H634" s="34"/>
    </row>
    <row r="635" spans="1:8" s="2" customFormat="1" ht="16.9" customHeight="1">
      <c r="A635" s="33"/>
      <c r="B635" s="34"/>
      <c r="C635" s="230" t="s">
        <v>115</v>
      </c>
      <c r="D635" s="231" t="s">
        <v>1</v>
      </c>
      <c r="E635" s="232" t="s">
        <v>1</v>
      </c>
      <c r="F635" s="233">
        <v>14</v>
      </c>
      <c r="G635" s="33"/>
      <c r="H635" s="34"/>
    </row>
    <row r="636" spans="1:8" s="2" customFormat="1" ht="16.9" customHeight="1">
      <c r="A636" s="33"/>
      <c r="B636" s="34"/>
      <c r="C636" s="234" t="s">
        <v>1</v>
      </c>
      <c r="D636" s="234" t="s">
        <v>1505</v>
      </c>
      <c r="E636" s="18" t="s">
        <v>1</v>
      </c>
      <c r="F636" s="235">
        <v>14</v>
      </c>
      <c r="G636" s="33"/>
      <c r="H636" s="34"/>
    </row>
    <row r="637" spans="1:8" s="2" customFormat="1" ht="16.9" customHeight="1">
      <c r="A637" s="33"/>
      <c r="B637" s="34"/>
      <c r="C637" s="234" t="s">
        <v>115</v>
      </c>
      <c r="D637" s="234" t="s">
        <v>242</v>
      </c>
      <c r="E637" s="18" t="s">
        <v>1</v>
      </c>
      <c r="F637" s="235">
        <v>14</v>
      </c>
      <c r="G637" s="33"/>
      <c r="H637" s="34"/>
    </row>
    <row r="638" spans="1:8" s="2" customFormat="1" ht="16.9" customHeight="1">
      <c r="A638" s="33"/>
      <c r="B638" s="34"/>
      <c r="C638" s="236" t="s">
        <v>1624</v>
      </c>
      <c r="D638" s="33"/>
      <c r="E638" s="33"/>
      <c r="F638" s="33"/>
      <c r="G638" s="33"/>
      <c r="H638" s="34"/>
    </row>
    <row r="639" spans="1:8" s="2" customFormat="1" ht="16.9" customHeight="1">
      <c r="A639" s="33"/>
      <c r="B639" s="34"/>
      <c r="C639" s="234" t="s">
        <v>445</v>
      </c>
      <c r="D639" s="234" t="s">
        <v>446</v>
      </c>
      <c r="E639" s="18" t="s">
        <v>237</v>
      </c>
      <c r="F639" s="235">
        <v>14</v>
      </c>
      <c r="G639" s="33"/>
      <c r="H639" s="34"/>
    </row>
    <row r="640" spans="1:8" s="2" customFormat="1" ht="16.9" customHeight="1">
      <c r="A640" s="33"/>
      <c r="B640" s="34"/>
      <c r="C640" s="234" t="s">
        <v>453</v>
      </c>
      <c r="D640" s="234" t="s">
        <v>454</v>
      </c>
      <c r="E640" s="18" t="s">
        <v>455</v>
      </c>
      <c r="F640" s="235">
        <v>16.275</v>
      </c>
      <c r="G640" s="33"/>
      <c r="H640" s="34"/>
    </row>
    <row r="641" spans="1:8" s="2" customFormat="1" ht="16.9" customHeight="1">
      <c r="A641" s="33"/>
      <c r="B641" s="34"/>
      <c r="C641" s="234" t="s">
        <v>1368</v>
      </c>
      <c r="D641" s="234" t="s">
        <v>1369</v>
      </c>
      <c r="E641" s="18" t="s">
        <v>237</v>
      </c>
      <c r="F641" s="235">
        <v>21.7</v>
      </c>
      <c r="G641" s="33"/>
      <c r="H641" s="34"/>
    </row>
    <row r="642" spans="1:8" s="2" customFormat="1" ht="16.9" customHeight="1">
      <c r="A642" s="33"/>
      <c r="B642" s="34"/>
      <c r="C642" s="234" t="s">
        <v>1375</v>
      </c>
      <c r="D642" s="234" t="s">
        <v>1376</v>
      </c>
      <c r="E642" s="18" t="s">
        <v>237</v>
      </c>
      <c r="F642" s="235">
        <v>14</v>
      </c>
      <c r="G642" s="33"/>
      <c r="H642" s="34"/>
    </row>
    <row r="643" spans="1:8" s="2" customFormat="1" ht="16.9" customHeight="1">
      <c r="A643" s="33"/>
      <c r="B643" s="34"/>
      <c r="C643" s="230" t="s">
        <v>1380</v>
      </c>
      <c r="D643" s="231" t="s">
        <v>1</v>
      </c>
      <c r="E643" s="232" t="s">
        <v>1</v>
      </c>
      <c r="F643" s="233">
        <v>1.32</v>
      </c>
      <c r="G643" s="33"/>
      <c r="H643" s="34"/>
    </row>
    <row r="644" spans="1:8" s="2" customFormat="1" ht="16.9" customHeight="1">
      <c r="A644" s="33"/>
      <c r="B644" s="34"/>
      <c r="C644" s="234" t="s">
        <v>1</v>
      </c>
      <c r="D644" s="234" t="s">
        <v>1546</v>
      </c>
      <c r="E644" s="18" t="s">
        <v>1</v>
      </c>
      <c r="F644" s="235">
        <v>1.32</v>
      </c>
      <c r="G644" s="33"/>
      <c r="H644" s="34"/>
    </row>
    <row r="645" spans="1:8" s="2" customFormat="1" ht="16.9" customHeight="1">
      <c r="A645" s="33"/>
      <c r="B645" s="34"/>
      <c r="C645" s="234" t="s">
        <v>1380</v>
      </c>
      <c r="D645" s="234" t="s">
        <v>242</v>
      </c>
      <c r="E645" s="18" t="s">
        <v>1</v>
      </c>
      <c r="F645" s="235">
        <v>1.32</v>
      </c>
      <c r="G645" s="33"/>
      <c r="H645" s="34"/>
    </row>
    <row r="646" spans="1:8" s="2" customFormat="1" ht="16.9" customHeight="1">
      <c r="A646" s="33"/>
      <c r="B646" s="34"/>
      <c r="C646" s="236" t="s">
        <v>1624</v>
      </c>
      <c r="D646" s="33"/>
      <c r="E646" s="33"/>
      <c r="F646" s="33"/>
      <c r="G646" s="33"/>
      <c r="H646" s="34"/>
    </row>
    <row r="647" spans="1:8" s="2" customFormat="1" ht="16.9" customHeight="1">
      <c r="A647" s="33"/>
      <c r="B647" s="34"/>
      <c r="C647" s="234" t="s">
        <v>830</v>
      </c>
      <c r="D647" s="234" t="s">
        <v>831</v>
      </c>
      <c r="E647" s="18" t="s">
        <v>455</v>
      </c>
      <c r="F647" s="235">
        <v>1.32</v>
      </c>
      <c r="G647" s="33"/>
      <c r="H647" s="34"/>
    </row>
    <row r="648" spans="1:8" s="2" customFormat="1" ht="16.9" customHeight="1">
      <c r="A648" s="33"/>
      <c r="B648" s="34"/>
      <c r="C648" s="234" t="s">
        <v>841</v>
      </c>
      <c r="D648" s="234" t="s">
        <v>842</v>
      </c>
      <c r="E648" s="18" t="s">
        <v>455</v>
      </c>
      <c r="F648" s="235">
        <v>1.32</v>
      </c>
      <c r="G648" s="33"/>
      <c r="H648" s="34"/>
    </row>
    <row r="649" spans="1:8" s="2" customFormat="1" ht="16.9" customHeight="1">
      <c r="A649" s="33"/>
      <c r="B649" s="34"/>
      <c r="C649" s="230" t="s">
        <v>1412</v>
      </c>
      <c r="D649" s="231" t="s">
        <v>1</v>
      </c>
      <c r="E649" s="232" t="s">
        <v>1</v>
      </c>
      <c r="F649" s="233">
        <v>4.382</v>
      </c>
      <c r="G649" s="33"/>
      <c r="H649" s="34"/>
    </row>
    <row r="650" spans="1:8" s="2" customFormat="1" ht="16.9" customHeight="1">
      <c r="A650" s="33"/>
      <c r="B650" s="34"/>
      <c r="C650" s="234" t="s">
        <v>1</v>
      </c>
      <c r="D650" s="234" t="s">
        <v>740</v>
      </c>
      <c r="E650" s="18" t="s">
        <v>1</v>
      </c>
      <c r="F650" s="235">
        <v>0</v>
      </c>
      <c r="G650" s="33"/>
      <c r="H650" s="34"/>
    </row>
    <row r="651" spans="1:8" s="2" customFormat="1" ht="16.9" customHeight="1">
      <c r="A651" s="33"/>
      <c r="B651" s="34"/>
      <c r="C651" s="234" t="s">
        <v>1</v>
      </c>
      <c r="D651" s="234" t="s">
        <v>1541</v>
      </c>
      <c r="E651" s="18" t="s">
        <v>1</v>
      </c>
      <c r="F651" s="235">
        <v>4.382</v>
      </c>
      <c r="G651" s="33"/>
      <c r="H651" s="34"/>
    </row>
    <row r="652" spans="1:8" s="2" customFormat="1" ht="16.9" customHeight="1">
      <c r="A652" s="33"/>
      <c r="B652" s="34"/>
      <c r="C652" s="234" t="s">
        <v>1412</v>
      </c>
      <c r="D652" s="234" t="s">
        <v>242</v>
      </c>
      <c r="E652" s="18" t="s">
        <v>1</v>
      </c>
      <c r="F652" s="235">
        <v>4.382</v>
      </c>
      <c r="G652" s="33"/>
      <c r="H652" s="34"/>
    </row>
    <row r="653" spans="1:8" s="2" customFormat="1" ht="16.9" customHeight="1">
      <c r="A653" s="33"/>
      <c r="B653" s="34"/>
      <c r="C653" s="230" t="s">
        <v>1382</v>
      </c>
      <c r="D653" s="231" t="s">
        <v>1</v>
      </c>
      <c r="E653" s="232" t="s">
        <v>1</v>
      </c>
      <c r="F653" s="233">
        <v>0</v>
      </c>
      <c r="G653" s="33"/>
      <c r="H653" s="34"/>
    </row>
    <row r="654" spans="1:8" s="2" customFormat="1" ht="16.9" customHeight="1">
      <c r="A654" s="33"/>
      <c r="B654" s="34"/>
      <c r="C654" s="230" t="s">
        <v>1486</v>
      </c>
      <c r="D654" s="231" t="s">
        <v>1</v>
      </c>
      <c r="E654" s="232" t="s">
        <v>1</v>
      </c>
      <c r="F654" s="233">
        <v>7.7</v>
      </c>
      <c r="G654" s="33"/>
      <c r="H654" s="34"/>
    </row>
    <row r="655" spans="1:8" s="2" customFormat="1" ht="16.9" customHeight="1">
      <c r="A655" s="33"/>
      <c r="B655" s="34"/>
      <c r="C655" s="234" t="s">
        <v>1</v>
      </c>
      <c r="D655" s="234" t="s">
        <v>1504</v>
      </c>
      <c r="E655" s="18" t="s">
        <v>1</v>
      </c>
      <c r="F655" s="235">
        <v>7.7</v>
      </c>
      <c r="G655" s="33"/>
      <c r="H655" s="34"/>
    </row>
    <row r="656" spans="1:8" s="2" customFormat="1" ht="16.9" customHeight="1">
      <c r="A656" s="33"/>
      <c r="B656" s="34"/>
      <c r="C656" s="234" t="s">
        <v>1486</v>
      </c>
      <c r="D656" s="234" t="s">
        <v>242</v>
      </c>
      <c r="E656" s="18" t="s">
        <v>1</v>
      </c>
      <c r="F656" s="235">
        <v>7.7</v>
      </c>
      <c r="G656" s="33"/>
      <c r="H656" s="34"/>
    </row>
    <row r="657" spans="1:8" s="2" customFormat="1" ht="16.9" customHeight="1">
      <c r="A657" s="33"/>
      <c r="B657" s="34"/>
      <c r="C657" s="236" t="s">
        <v>1624</v>
      </c>
      <c r="D657" s="33"/>
      <c r="E657" s="33"/>
      <c r="F657" s="33"/>
      <c r="G657" s="33"/>
      <c r="H657" s="34"/>
    </row>
    <row r="658" spans="1:8" s="2" customFormat="1" ht="16.9" customHeight="1">
      <c r="A658" s="33"/>
      <c r="B658" s="34"/>
      <c r="C658" s="234" t="s">
        <v>415</v>
      </c>
      <c r="D658" s="234" t="s">
        <v>416</v>
      </c>
      <c r="E658" s="18" t="s">
        <v>237</v>
      </c>
      <c r="F658" s="235">
        <v>7.7</v>
      </c>
      <c r="G658" s="33"/>
      <c r="H658" s="34"/>
    </row>
    <row r="659" spans="1:8" s="2" customFormat="1" ht="16.9" customHeight="1">
      <c r="A659" s="33"/>
      <c r="B659" s="34"/>
      <c r="C659" s="234" t="s">
        <v>453</v>
      </c>
      <c r="D659" s="234" t="s">
        <v>454</v>
      </c>
      <c r="E659" s="18" t="s">
        <v>455</v>
      </c>
      <c r="F659" s="235">
        <v>16.275</v>
      </c>
      <c r="G659" s="33"/>
      <c r="H659" s="34"/>
    </row>
    <row r="660" spans="1:8" s="2" customFormat="1" ht="16.9" customHeight="1">
      <c r="A660" s="33"/>
      <c r="B660" s="34"/>
      <c r="C660" s="234" t="s">
        <v>1368</v>
      </c>
      <c r="D660" s="234" t="s">
        <v>1369</v>
      </c>
      <c r="E660" s="18" t="s">
        <v>237</v>
      </c>
      <c r="F660" s="235">
        <v>21.7</v>
      </c>
      <c r="G660" s="33"/>
      <c r="H660" s="34"/>
    </row>
    <row r="661" spans="1:8" s="2" customFormat="1" ht="16.9" customHeight="1">
      <c r="A661" s="33"/>
      <c r="B661" s="34"/>
      <c r="C661" s="230" t="s">
        <v>170</v>
      </c>
      <c r="D661" s="231" t="s">
        <v>1</v>
      </c>
      <c r="E661" s="232" t="s">
        <v>1</v>
      </c>
      <c r="F661" s="233">
        <v>1.91</v>
      </c>
      <c r="G661" s="33"/>
      <c r="H661" s="34"/>
    </row>
    <row r="662" spans="1:8" s="2" customFormat="1" ht="16.9" customHeight="1">
      <c r="A662" s="33"/>
      <c r="B662" s="34"/>
      <c r="C662" s="234" t="s">
        <v>1</v>
      </c>
      <c r="D662" s="234" t="s">
        <v>256</v>
      </c>
      <c r="E662" s="18" t="s">
        <v>1</v>
      </c>
      <c r="F662" s="235">
        <v>0</v>
      </c>
      <c r="G662" s="33"/>
      <c r="H662" s="34"/>
    </row>
    <row r="663" spans="1:8" s="2" customFormat="1" ht="16.9" customHeight="1">
      <c r="A663" s="33"/>
      <c r="B663" s="34"/>
      <c r="C663" s="234" t="s">
        <v>1</v>
      </c>
      <c r="D663" s="234" t="s">
        <v>1498</v>
      </c>
      <c r="E663" s="18" t="s">
        <v>1</v>
      </c>
      <c r="F663" s="235">
        <v>1.91</v>
      </c>
      <c r="G663" s="33"/>
      <c r="H663" s="34"/>
    </row>
    <row r="664" spans="1:8" s="2" customFormat="1" ht="16.9" customHeight="1">
      <c r="A664" s="33"/>
      <c r="B664" s="34"/>
      <c r="C664" s="234" t="s">
        <v>170</v>
      </c>
      <c r="D664" s="234" t="s">
        <v>242</v>
      </c>
      <c r="E664" s="18" t="s">
        <v>1</v>
      </c>
      <c r="F664" s="235">
        <v>1.91</v>
      </c>
      <c r="G664" s="33"/>
      <c r="H664" s="34"/>
    </row>
    <row r="665" spans="1:8" s="2" customFormat="1" ht="16.9" customHeight="1">
      <c r="A665" s="33"/>
      <c r="B665" s="34"/>
      <c r="C665" s="230" t="s">
        <v>1488</v>
      </c>
      <c r="D665" s="231" t="s">
        <v>1</v>
      </c>
      <c r="E665" s="232" t="s">
        <v>1</v>
      </c>
      <c r="F665" s="233">
        <v>1.91</v>
      </c>
      <c r="G665" s="33"/>
      <c r="H665" s="34"/>
    </row>
    <row r="666" spans="1:8" s="2" customFormat="1" ht="16.9" customHeight="1">
      <c r="A666" s="33"/>
      <c r="B666" s="34"/>
      <c r="C666" s="234" t="s">
        <v>1</v>
      </c>
      <c r="D666" s="234" t="s">
        <v>256</v>
      </c>
      <c r="E666" s="18" t="s">
        <v>1</v>
      </c>
      <c r="F666" s="235">
        <v>0</v>
      </c>
      <c r="G666" s="33"/>
      <c r="H666" s="34"/>
    </row>
    <row r="667" spans="1:8" s="2" customFormat="1" ht="16.9" customHeight="1">
      <c r="A667" s="33"/>
      <c r="B667" s="34"/>
      <c r="C667" s="234" t="s">
        <v>1</v>
      </c>
      <c r="D667" s="234" t="s">
        <v>1498</v>
      </c>
      <c r="E667" s="18" t="s">
        <v>1</v>
      </c>
      <c r="F667" s="235">
        <v>1.91</v>
      </c>
      <c r="G667" s="33"/>
      <c r="H667" s="34"/>
    </row>
    <row r="668" spans="1:8" s="2" customFormat="1" ht="16.9" customHeight="1">
      <c r="A668" s="33"/>
      <c r="B668" s="34"/>
      <c r="C668" s="234" t="s">
        <v>1488</v>
      </c>
      <c r="D668" s="234" t="s">
        <v>260</v>
      </c>
      <c r="E668" s="18" t="s">
        <v>1</v>
      </c>
      <c r="F668" s="235">
        <v>1.91</v>
      </c>
      <c r="G668" s="33"/>
      <c r="H668" s="34"/>
    </row>
    <row r="669" spans="1:8" s="2" customFormat="1" ht="16.9" customHeight="1">
      <c r="A669" s="33"/>
      <c r="B669" s="34"/>
      <c r="C669" s="236" t="s">
        <v>1624</v>
      </c>
      <c r="D669" s="33"/>
      <c r="E669" s="33"/>
      <c r="F669" s="33"/>
      <c r="G669" s="33"/>
      <c r="H669" s="34"/>
    </row>
    <row r="670" spans="1:8" s="2" customFormat="1" ht="16.9" customHeight="1">
      <c r="A670" s="33"/>
      <c r="B670" s="34"/>
      <c r="C670" s="234" t="s">
        <v>252</v>
      </c>
      <c r="D670" s="234" t="s">
        <v>253</v>
      </c>
      <c r="E670" s="18" t="s">
        <v>254</v>
      </c>
      <c r="F670" s="235">
        <v>3.938</v>
      </c>
      <c r="G670" s="33"/>
      <c r="H670" s="34"/>
    </row>
    <row r="671" spans="1:8" s="2" customFormat="1" ht="16.9" customHeight="1">
      <c r="A671" s="33"/>
      <c r="B671" s="34"/>
      <c r="C671" s="234" t="s">
        <v>633</v>
      </c>
      <c r="D671" s="234" t="s">
        <v>1517</v>
      </c>
      <c r="E671" s="18" t="s">
        <v>455</v>
      </c>
      <c r="F671" s="235">
        <v>0.68</v>
      </c>
      <c r="G671" s="33"/>
      <c r="H671" s="34"/>
    </row>
    <row r="672" spans="1:8" s="2" customFormat="1" ht="16.9" customHeight="1">
      <c r="A672" s="33"/>
      <c r="B672" s="34"/>
      <c r="C672" s="230" t="s">
        <v>173</v>
      </c>
      <c r="D672" s="231" t="s">
        <v>1</v>
      </c>
      <c r="E672" s="232" t="s">
        <v>1</v>
      </c>
      <c r="F672" s="233">
        <v>2.834</v>
      </c>
      <c r="G672" s="33"/>
      <c r="H672" s="34"/>
    </row>
    <row r="673" spans="1:8" s="2" customFormat="1" ht="16.9" customHeight="1">
      <c r="A673" s="33"/>
      <c r="B673" s="34"/>
      <c r="C673" s="234" t="s">
        <v>1</v>
      </c>
      <c r="D673" s="234" t="s">
        <v>308</v>
      </c>
      <c r="E673" s="18" t="s">
        <v>1</v>
      </c>
      <c r="F673" s="235">
        <v>0</v>
      </c>
      <c r="G673" s="33"/>
      <c r="H673" s="34"/>
    </row>
    <row r="674" spans="1:8" s="2" customFormat="1" ht="16.9" customHeight="1">
      <c r="A674" s="33"/>
      <c r="B674" s="34"/>
      <c r="C674" s="234" t="s">
        <v>1</v>
      </c>
      <c r="D674" s="234" t="s">
        <v>1502</v>
      </c>
      <c r="E674" s="18" t="s">
        <v>1</v>
      </c>
      <c r="F674" s="235">
        <v>2.834</v>
      </c>
      <c r="G674" s="33"/>
      <c r="H674" s="34"/>
    </row>
    <row r="675" spans="1:8" s="2" customFormat="1" ht="16.9" customHeight="1">
      <c r="A675" s="33"/>
      <c r="B675" s="34"/>
      <c r="C675" s="234" t="s">
        <v>173</v>
      </c>
      <c r="D675" s="234" t="s">
        <v>260</v>
      </c>
      <c r="E675" s="18" t="s">
        <v>1</v>
      </c>
      <c r="F675" s="235">
        <v>2.834</v>
      </c>
      <c r="G675" s="33"/>
      <c r="H675" s="34"/>
    </row>
    <row r="676" spans="1:8" s="2" customFormat="1" ht="16.9" customHeight="1">
      <c r="A676" s="33"/>
      <c r="B676" s="34"/>
      <c r="C676" s="236" t="s">
        <v>1624</v>
      </c>
      <c r="D676" s="33"/>
      <c r="E676" s="33"/>
      <c r="F676" s="33"/>
      <c r="G676" s="33"/>
      <c r="H676" s="34"/>
    </row>
    <row r="677" spans="1:8" s="2" customFormat="1" ht="16.9" customHeight="1">
      <c r="A677" s="33"/>
      <c r="B677" s="34"/>
      <c r="C677" s="234" t="s">
        <v>297</v>
      </c>
      <c r="D677" s="234" t="s">
        <v>298</v>
      </c>
      <c r="E677" s="18" t="s">
        <v>254</v>
      </c>
      <c r="F677" s="235">
        <v>2.834</v>
      </c>
      <c r="G677" s="33"/>
      <c r="H677" s="34"/>
    </row>
    <row r="678" spans="1:8" s="2" customFormat="1" ht="16.9" customHeight="1">
      <c r="A678" s="33"/>
      <c r="B678" s="34"/>
      <c r="C678" s="234" t="s">
        <v>907</v>
      </c>
      <c r="D678" s="234" t="s">
        <v>908</v>
      </c>
      <c r="E678" s="18" t="s">
        <v>254</v>
      </c>
      <c r="F678" s="235">
        <v>2.834</v>
      </c>
      <c r="G678" s="33"/>
      <c r="H678" s="34"/>
    </row>
    <row r="679" spans="1:8" s="2" customFormat="1" ht="16.9" customHeight="1">
      <c r="A679" s="33"/>
      <c r="B679" s="34"/>
      <c r="C679" s="230" t="s">
        <v>175</v>
      </c>
      <c r="D679" s="231" t="s">
        <v>1</v>
      </c>
      <c r="E679" s="232" t="s">
        <v>1</v>
      </c>
      <c r="F679" s="233">
        <v>3.938</v>
      </c>
      <c r="G679" s="33"/>
      <c r="H679" s="34"/>
    </row>
    <row r="680" spans="1:8" s="2" customFormat="1" ht="16.9" customHeight="1">
      <c r="A680" s="33"/>
      <c r="B680" s="34"/>
      <c r="C680" s="234" t="s">
        <v>1</v>
      </c>
      <c r="D680" s="234" t="s">
        <v>308</v>
      </c>
      <c r="E680" s="18" t="s">
        <v>1</v>
      </c>
      <c r="F680" s="235">
        <v>0</v>
      </c>
      <c r="G680" s="33"/>
      <c r="H680" s="34"/>
    </row>
    <row r="681" spans="1:8" s="2" customFormat="1" ht="16.9" customHeight="1">
      <c r="A681" s="33"/>
      <c r="B681" s="34"/>
      <c r="C681" s="234" t="s">
        <v>1</v>
      </c>
      <c r="D681" s="234" t="s">
        <v>1499</v>
      </c>
      <c r="E681" s="18" t="s">
        <v>1</v>
      </c>
      <c r="F681" s="235">
        <v>3.938</v>
      </c>
      <c r="G681" s="33"/>
      <c r="H681" s="34"/>
    </row>
    <row r="682" spans="1:8" s="2" customFormat="1" ht="16.9" customHeight="1">
      <c r="A682" s="33"/>
      <c r="B682" s="34"/>
      <c r="C682" s="234" t="s">
        <v>175</v>
      </c>
      <c r="D682" s="234" t="s">
        <v>242</v>
      </c>
      <c r="E682" s="18" t="s">
        <v>1</v>
      </c>
      <c r="F682" s="235">
        <v>3.938</v>
      </c>
      <c r="G682" s="33"/>
      <c r="H682" s="34"/>
    </row>
    <row r="683" spans="1:8" s="2" customFormat="1" ht="16.9" customHeight="1">
      <c r="A683" s="33"/>
      <c r="B683" s="34"/>
      <c r="C683" s="236" t="s">
        <v>1624</v>
      </c>
      <c r="D683" s="33"/>
      <c r="E683" s="33"/>
      <c r="F683" s="33"/>
      <c r="G683" s="33"/>
      <c r="H683" s="34"/>
    </row>
    <row r="684" spans="1:8" s="2" customFormat="1" ht="16.9" customHeight="1">
      <c r="A684" s="33"/>
      <c r="B684" s="34"/>
      <c r="C684" s="234" t="s">
        <v>252</v>
      </c>
      <c r="D684" s="234" t="s">
        <v>253</v>
      </c>
      <c r="E684" s="18" t="s">
        <v>254</v>
      </c>
      <c r="F684" s="235">
        <v>3.938</v>
      </c>
      <c r="G684" s="33"/>
      <c r="H684" s="34"/>
    </row>
    <row r="685" spans="1:8" s="2" customFormat="1" ht="16.9" customHeight="1">
      <c r="A685" s="33"/>
      <c r="B685" s="34"/>
      <c r="C685" s="234" t="s">
        <v>911</v>
      </c>
      <c r="D685" s="234" t="s">
        <v>1547</v>
      </c>
      <c r="E685" s="18" t="s">
        <v>254</v>
      </c>
      <c r="F685" s="235">
        <v>3.938</v>
      </c>
      <c r="G685" s="33"/>
      <c r="H685" s="34"/>
    </row>
    <row r="686" spans="1:8" s="2" customFormat="1" ht="16.9" customHeight="1">
      <c r="A686" s="33"/>
      <c r="B686" s="34"/>
      <c r="C686" s="234" t="s">
        <v>283</v>
      </c>
      <c r="D686" s="234" t="s">
        <v>284</v>
      </c>
      <c r="E686" s="18" t="s">
        <v>254</v>
      </c>
      <c r="F686" s="235">
        <v>3.938</v>
      </c>
      <c r="G686" s="33"/>
      <c r="H686" s="34"/>
    </row>
    <row r="687" spans="1:8" s="2" customFormat="1" ht="16.9" customHeight="1">
      <c r="A687" s="33"/>
      <c r="B687" s="34"/>
      <c r="C687" s="230" t="s">
        <v>1500</v>
      </c>
      <c r="D687" s="231" t="s">
        <v>1</v>
      </c>
      <c r="E687" s="232" t="s">
        <v>1</v>
      </c>
      <c r="F687" s="233">
        <v>3.938</v>
      </c>
      <c r="G687" s="33"/>
      <c r="H687" s="34"/>
    </row>
    <row r="688" spans="1:8" s="2" customFormat="1" ht="16.9" customHeight="1">
      <c r="A688" s="33"/>
      <c r="B688" s="34"/>
      <c r="C688" s="234" t="s">
        <v>1</v>
      </c>
      <c r="D688" s="234" t="s">
        <v>308</v>
      </c>
      <c r="E688" s="18" t="s">
        <v>1</v>
      </c>
      <c r="F688" s="235">
        <v>0</v>
      </c>
      <c r="G688" s="33"/>
      <c r="H688" s="34"/>
    </row>
    <row r="689" spans="1:8" s="2" customFormat="1" ht="16.9" customHeight="1">
      <c r="A689" s="33"/>
      <c r="B689" s="34"/>
      <c r="C689" s="234" t="s">
        <v>1</v>
      </c>
      <c r="D689" s="234" t="s">
        <v>1499</v>
      </c>
      <c r="E689" s="18" t="s">
        <v>1</v>
      </c>
      <c r="F689" s="235">
        <v>3.938</v>
      </c>
      <c r="G689" s="33"/>
      <c r="H689" s="34"/>
    </row>
    <row r="690" spans="1:8" s="2" customFormat="1" ht="16.9" customHeight="1">
      <c r="A690" s="33"/>
      <c r="B690" s="34"/>
      <c r="C690" s="234" t="s">
        <v>1500</v>
      </c>
      <c r="D690" s="234" t="s">
        <v>260</v>
      </c>
      <c r="E690" s="18" t="s">
        <v>1</v>
      </c>
      <c r="F690" s="235">
        <v>3.938</v>
      </c>
      <c r="G690" s="33"/>
      <c r="H690" s="34"/>
    </row>
    <row r="691" spans="1:8" s="2" customFormat="1" ht="16.9" customHeight="1">
      <c r="A691" s="33"/>
      <c r="B691" s="34"/>
      <c r="C691" s="230" t="s">
        <v>186</v>
      </c>
      <c r="D691" s="231" t="s">
        <v>1</v>
      </c>
      <c r="E691" s="232" t="s">
        <v>1</v>
      </c>
      <c r="F691" s="233">
        <v>1.545</v>
      </c>
      <c r="G691" s="33"/>
      <c r="H691" s="34"/>
    </row>
    <row r="692" spans="1:8" s="2" customFormat="1" ht="16.9" customHeight="1">
      <c r="A692" s="33"/>
      <c r="B692" s="34"/>
      <c r="C692" s="234" t="s">
        <v>1</v>
      </c>
      <c r="D692" s="234" t="s">
        <v>1512</v>
      </c>
      <c r="E692" s="18" t="s">
        <v>1</v>
      </c>
      <c r="F692" s="235">
        <v>0</v>
      </c>
      <c r="G692" s="33"/>
      <c r="H692" s="34"/>
    </row>
    <row r="693" spans="1:8" s="2" customFormat="1" ht="16.9" customHeight="1">
      <c r="A693" s="33"/>
      <c r="B693" s="34"/>
      <c r="C693" s="234" t="s">
        <v>1</v>
      </c>
      <c r="D693" s="234" t="s">
        <v>1513</v>
      </c>
      <c r="E693" s="18" t="s">
        <v>1</v>
      </c>
      <c r="F693" s="235">
        <v>17.82</v>
      </c>
      <c r="G693" s="33"/>
      <c r="H693" s="34"/>
    </row>
    <row r="694" spans="1:8" s="2" customFormat="1" ht="16.9" customHeight="1">
      <c r="A694" s="33"/>
      <c r="B694" s="34"/>
      <c r="C694" s="234" t="s">
        <v>1</v>
      </c>
      <c r="D694" s="234" t="s">
        <v>524</v>
      </c>
      <c r="E694" s="18" t="s">
        <v>1</v>
      </c>
      <c r="F694" s="235">
        <v>-16.275</v>
      </c>
      <c r="G694" s="33"/>
      <c r="H694" s="34"/>
    </row>
    <row r="695" spans="1:8" s="2" customFormat="1" ht="16.9" customHeight="1">
      <c r="A695" s="33"/>
      <c r="B695" s="34"/>
      <c r="C695" s="234" t="s">
        <v>186</v>
      </c>
      <c r="D695" s="234" t="s">
        <v>242</v>
      </c>
      <c r="E695" s="18" t="s">
        <v>1</v>
      </c>
      <c r="F695" s="235">
        <v>1.545</v>
      </c>
      <c r="G695" s="33"/>
      <c r="H695" s="34"/>
    </row>
    <row r="696" spans="1:8" s="2" customFormat="1" ht="16.9" customHeight="1">
      <c r="A696" s="33"/>
      <c r="B696" s="34"/>
      <c r="C696" s="236" t="s">
        <v>1624</v>
      </c>
      <c r="D696" s="33"/>
      <c r="E696" s="33"/>
      <c r="F696" s="33"/>
      <c r="G696" s="33"/>
      <c r="H696" s="34"/>
    </row>
    <row r="697" spans="1:8" s="2" customFormat="1" ht="16.9" customHeight="1">
      <c r="A697" s="33"/>
      <c r="B697" s="34"/>
      <c r="C697" s="234" t="s">
        <v>1387</v>
      </c>
      <c r="D697" s="234" t="s">
        <v>1511</v>
      </c>
      <c r="E697" s="18" t="s">
        <v>455</v>
      </c>
      <c r="F697" s="235">
        <v>0.232</v>
      </c>
      <c r="G697" s="33"/>
      <c r="H697" s="34"/>
    </row>
    <row r="698" spans="1:8" s="2" customFormat="1" ht="16.9" customHeight="1">
      <c r="A698" s="33"/>
      <c r="B698" s="34"/>
      <c r="C698" s="234" t="s">
        <v>1392</v>
      </c>
      <c r="D698" s="234" t="s">
        <v>1514</v>
      </c>
      <c r="E698" s="18" t="s">
        <v>455</v>
      </c>
      <c r="F698" s="235">
        <v>1.004</v>
      </c>
      <c r="G698" s="33"/>
      <c r="H698" s="34"/>
    </row>
    <row r="699" spans="1:8" s="2" customFormat="1" ht="16.9" customHeight="1">
      <c r="A699" s="33"/>
      <c r="B699" s="34"/>
      <c r="C699" s="234" t="s">
        <v>1394</v>
      </c>
      <c r="D699" s="234" t="s">
        <v>1515</v>
      </c>
      <c r="E699" s="18" t="s">
        <v>455</v>
      </c>
      <c r="F699" s="235">
        <v>0.309</v>
      </c>
      <c r="G699" s="33"/>
      <c r="H699" s="34"/>
    </row>
    <row r="700" spans="1:8" s="2" customFormat="1" ht="16.9" customHeight="1">
      <c r="A700" s="33"/>
      <c r="B700" s="34"/>
      <c r="C700" s="230" t="s">
        <v>188</v>
      </c>
      <c r="D700" s="231" t="s">
        <v>1</v>
      </c>
      <c r="E700" s="232" t="s">
        <v>1</v>
      </c>
      <c r="F700" s="233">
        <v>17.82</v>
      </c>
      <c r="G700" s="33"/>
      <c r="H700" s="34"/>
    </row>
    <row r="701" spans="1:8" s="2" customFormat="1" ht="16.9" customHeight="1">
      <c r="A701" s="33"/>
      <c r="B701" s="34"/>
      <c r="C701" s="234" t="s">
        <v>1</v>
      </c>
      <c r="D701" s="234" t="s">
        <v>1512</v>
      </c>
      <c r="E701" s="18" t="s">
        <v>1</v>
      </c>
      <c r="F701" s="235">
        <v>0</v>
      </c>
      <c r="G701" s="33"/>
      <c r="H701" s="34"/>
    </row>
    <row r="702" spans="1:8" s="2" customFormat="1" ht="16.9" customHeight="1">
      <c r="A702" s="33"/>
      <c r="B702" s="34"/>
      <c r="C702" s="234" t="s">
        <v>1</v>
      </c>
      <c r="D702" s="234" t="s">
        <v>1513</v>
      </c>
      <c r="E702" s="18" t="s">
        <v>1</v>
      </c>
      <c r="F702" s="235">
        <v>17.82</v>
      </c>
      <c r="G702" s="33"/>
      <c r="H702" s="34"/>
    </row>
    <row r="703" spans="1:8" s="2" customFormat="1" ht="16.9" customHeight="1">
      <c r="A703" s="33"/>
      <c r="B703" s="34"/>
      <c r="C703" s="234" t="s">
        <v>188</v>
      </c>
      <c r="D703" s="234" t="s">
        <v>260</v>
      </c>
      <c r="E703" s="18" t="s">
        <v>1</v>
      </c>
      <c r="F703" s="235">
        <v>17.82</v>
      </c>
      <c r="G703" s="33"/>
      <c r="H703" s="34"/>
    </row>
    <row r="704" spans="1:8" s="2" customFormat="1" ht="16.9" customHeight="1">
      <c r="A704" s="33"/>
      <c r="B704" s="34"/>
      <c r="C704" s="236" t="s">
        <v>1624</v>
      </c>
      <c r="D704" s="33"/>
      <c r="E704" s="33"/>
      <c r="F704" s="33"/>
      <c r="G704" s="33"/>
      <c r="H704" s="34"/>
    </row>
    <row r="705" spans="1:8" s="2" customFormat="1" ht="16.9" customHeight="1">
      <c r="A705" s="33"/>
      <c r="B705" s="34"/>
      <c r="C705" s="234" t="s">
        <v>1387</v>
      </c>
      <c r="D705" s="234" t="s">
        <v>1511</v>
      </c>
      <c r="E705" s="18" t="s">
        <v>455</v>
      </c>
      <c r="F705" s="235">
        <v>0.232</v>
      </c>
      <c r="G705" s="33"/>
      <c r="H705" s="34"/>
    </row>
    <row r="706" spans="1:8" s="2" customFormat="1" ht="16.9" customHeight="1">
      <c r="A706" s="33"/>
      <c r="B706" s="34"/>
      <c r="C706" s="234" t="s">
        <v>703</v>
      </c>
      <c r="D706" s="234" t="s">
        <v>704</v>
      </c>
      <c r="E706" s="18" t="s">
        <v>455</v>
      </c>
      <c r="F706" s="235">
        <v>12.118</v>
      </c>
      <c r="G706" s="33"/>
      <c r="H706" s="34"/>
    </row>
    <row r="707" spans="1:8" s="2" customFormat="1" ht="16.9" customHeight="1">
      <c r="A707" s="33"/>
      <c r="B707" s="34"/>
      <c r="C707" s="230" t="s">
        <v>190</v>
      </c>
      <c r="D707" s="231" t="s">
        <v>1</v>
      </c>
      <c r="E707" s="232" t="s">
        <v>1</v>
      </c>
      <c r="F707" s="233">
        <v>4.535</v>
      </c>
      <c r="G707" s="33"/>
      <c r="H707" s="34"/>
    </row>
    <row r="708" spans="1:8" s="2" customFormat="1" ht="16.9" customHeight="1">
      <c r="A708" s="33"/>
      <c r="B708" s="34"/>
      <c r="C708" s="234" t="s">
        <v>1</v>
      </c>
      <c r="D708" s="234" t="s">
        <v>1518</v>
      </c>
      <c r="E708" s="18" t="s">
        <v>1</v>
      </c>
      <c r="F708" s="235">
        <v>5.013</v>
      </c>
      <c r="G708" s="33"/>
      <c r="H708" s="34"/>
    </row>
    <row r="709" spans="1:8" s="2" customFormat="1" ht="16.9" customHeight="1">
      <c r="A709" s="33"/>
      <c r="B709" s="34"/>
      <c r="C709" s="234" t="s">
        <v>1</v>
      </c>
      <c r="D709" s="234" t="s">
        <v>638</v>
      </c>
      <c r="E709" s="18" t="s">
        <v>1</v>
      </c>
      <c r="F709" s="235">
        <v>0</v>
      </c>
      <c r="G709" s="33"/>
      <c r="H709" s="34"/>
    </row>
    <row r="710" spans="1:8" s="2" customFormat="1" ht="16.9" customHeight="1">
      <c r="A710" s="33"/>
      <c r="B710" s="34"/>
      <c r="C710" s="234" t="s">
        <v>1</v>
      </c>
      <c r="D710" s="234" t="s">
        <v>1520</v>
      </c>
      <c r="E710" s="18" t="s">
        <v>1</v>
      </c>
      <c r="F710" s="235">
        <v>-0.478</v>
      </c>
      <c r="G710" s="33"/>
      <c r="H710" s="34"/>
    </row>
    <row r="711" spans="1:8" s="2" customFormat="1" ht="16.9" customHeight="1">
      <c r="A711" s="33"/>
      <c r="B711" s="34"/>
      <c r="C711" s="234" t="s">
        <v>190</v>
      </c>
      <c r="D711" s="234" t="s">
        <v>242</v>
      </c>
      <c r="E711" s="18" t="s">
        <v>1</v>
      </c>
      <c r="F711" s="235">
        <v>4.535</v>
      </c>
      <c r="G711" s="33"/>
      <c r="H711" s="34"/>
    </row>
    <row r="712" spans="1:8" s="2" customFormat="1" ht="16.9" customHeight="1">
      <c r="A712" s="33"/>
      <c r="B712" s="34"/>
      <c r="C712" s="236" t="s">
        <v>1624</v>
      </c>
      <c r="D712" s="33"/>
      <c r="E712" s="33"/>
      <c r="F712" s="33"/>
      <c r="G712" s="33"/>
      <c r="H712" s="34"/>
    </row>
    <row r="713" spans="1:8" s="2" customFormat="1" ht="16.9" customHeight="1">
      <c r="A713" s="33"/>
      <c r="B713" s="34"/>
      <c r="C713" s="234" t="s">
        <v>633</v>
      </c>
      <c r="D713" s="234" t="s">
        <v>1517</v>
      </c>
      <c r="E713" s="18" t="s">
        <v>455</v>
      </c>
      <c r="F713" s="235">
        <v>0.68</v>
      </c>
      <c r="G713" s="33"/>
      <c r="H713" s="34"/>
    </row>
    <row r="714" spans="1:8" s="2" customFormat="1" ht="16.9" customHeight="1">
      <c r="A714" s="33"/>
      <c r="B714" s="34"/>
      <c r="C714" s="234" t="s">
        <v>643</v>
      </c>
      <c r="D714" s="234" t="s">
        <v>1521</v>
      </c>
      <c r="E714" s="18" t="s">
        <v>455</v>
      </c>
      <c r="F714" s="235">
        <v>2.948</v>
      </c>
      <c r="G714" s="33"/>
      <c r="H714" s="34"/>
    </row>
    <row r="715" spans="1:8" s="2" customFormat="1" ht="16.9" customHeight="1">
      <c r="A715" s="33"/>
      <c r="B715" s="34"/>
      <c r="C715" s="234" t="s">
        <v>648</v>
      </c>
      <c r="D715" s="234" t="s">
        <v>1523</v>
      </c>
      <c r="E715" s="18" t="s">
        <v>455</v>
      </c>
      <c r="F715" s="235">
        <v>0.907</v>
      </c>
      <c r="G715" s="33"/>
      <c r="H715" s="34"/>
    </row>
    <row r="716" spans="1:8" s="2" customFormat="1" ht="16.9" customHeight="1">
      <c r="A716" s="33"/>
      <c r="B716" s="34"/>
      <c r="C716" s="234" t="s">
        <v>664</v>
      </c>
      <c r="D716" s="234" t="s">
        <v>665</v>
      </c>
      <c r="E716" s="18" t="s">
        <v>455</v>
      </c>
      <c r="F716" s="235">
        <v>4.535</v>
      </c>
      <c r="G716" s="33"/>
      <c r="H716" s="34"/>
    </row>
    <row r="717" spans="1:8" s="2" customFormat="1" ht="16.9" customHeight="1">
      <c r="A717" s="33"/>
      <c r="B717" s="34"/>
      <c r="C717" s="230" t="s">
        <v>1519</v>
      </c>
      <c r="D717" s="231" t="s">
        <v>1</v>
      </c>
      <c r="E717" s="232" t="s">
        <v>1</v>
      </c>
      <c r="F717" s="233">
        <v>5.013</v>
      </c>
      <c r="G717" s="33"/>
      <c r="H717" s="34"/>
    </row>
    <row r="718" spans="1:8" s="2" customFormat="1" ht="16.9" customHeight="1">
      <c r="A718" s="33"/>
      <c r="B718" s="34"/>
      <c r="C718" s="234" t="s">
        <v>1</v>
      </c>
      <c r="D718" s="234" t="s">
        <v>1518</v>
      </c>
      <c r="E718" s="18" t="s">
        <v>1</v>
      </c>
      <c r="F718" s="235">
        <v>5.013</v>
      </c>
      <c r="G718" s="33"/>
      <c r="H718" s="34"/>
    </row>
    <row r="719" spans="1:8" s="2" customFormat="1" ht="16.9" customHeight="1">
      <c r="A719" s="33"/>
      <c r="B719" s="34"/>
      <c r="C719" s="234" t="s">
        <v>1519</v>
      </c>
      <c r="D719" s="234" t="s">
        <v>260</v>
      </c>
      <c r="E719" s="18" t="s">
        <v>1</v>
      </c>
      <c r="F719" s="235">
        <v>5.013</v>
      </c>
      <c r="G719" s="33"/>
      <c r="H719" s="34"/>
    </row>
    <row r="720" spans="1:8" s="2" customFormat="1" ht="16.9" customHeight="1">
      <c r="A720" s="33"/>
      <c r="B720" s="34"/>
      <c r="C720" s="230" t="s">
        <v>196</v>
      </c>
      <c r="D720" s="231" t="s">
        <v>1</v>
      </c>
      <c r="E720" s="232" t="s">
        <v>1</v>
      </c>
      <c r="F720" s="233">
        <v>16.275</v>
      </c>
      <c r="G720" s="33"/>
      <c r="H720" s="34"/>
    </row>
    <row r="721" spans="1:8" s="2" customFormat="1" ht="16.9" customHeight="1">
      <c r="A721" s="33"/>
      <c r="B721" s="34"/>
      <c r="C721" s="234" t="s">
        <v>1</v>
      </c>
      <c r="D721" s="234" t="s">
        <v>1506</v>
      </c>
      <c r="E721" s="18" t="s">
        <v>1</v>
      </c>
      <c r="F721" s="235">
        <v>5.775</v>
      </c>
      <c r="G721" s="33"/>
      <c r="H721" s="34"/>
    </row>
    <row r="722" spans="1:8" s="2" customFormat="1" ht="16.9" customHeight="1">
      <c r="A722" s="33"/>
      <c r="B722" s="34"/>
      <c r="C722" s="234" t="s">
        <v>1</v>
      </c>
      <c r="D722" s="234" t="s">
        <v>1507</v>
      </c>
      <c r="E722" s="18" t="s">
        <v>1</v>
      </c>
      <c r="F722" s="235">
        <v>10.5</v>
      </c>
      <c r="G722" s="33"/>
      <c r="H722" s="34"/>
    </row>
    <row r="723" spans="1:8" s="2" customFormat="1" ht="16.9" customHeight="1">
      <c r="A723" s="33"/>
      <c r="B723" s="34"/>
      <c r="C723" s="234" t="s">
        <v>196</v>
      </c>
      <c r="D723" s="234" t="s">
        <v>242</v>
      </c>
      <c r="E723" s="18" t="s">
        <v>1</v>
      </c>
      <c r="F723" s="235">
        <v>16.275</v>
      </c>
      <c r="G723" s="33"/>
      <c r="H723" s="34"/>
    </row>
    <row r="724" spans="1:8" s="2" customFormat="1" ht="16.9" customHeight="1">
      <c r="A724" s="33"/>
      <c r="B724" s="34"/>
      <c r="C724" s="236" t="s">
        <v>1624</v>
      </c>
      <c r="D724" s="33"/>
      <c r="E724" s="33"/>
      <c r="F724" s="33"/>
      <c r="G724" s="33"/>
      <c r="H724" s="34"/>
    </row>
    <row r="725" spans="1:8" s="2" customFormat="1" ht="16.9" customHeight="1">
      <c r="A725" s="33"/>
      <c r="B725" s="34"/>
      <c r="C725" s="234" t="s">
        <v>453</v>
      </c>
      <c r="D725" s="234" t="s">
        <v>454</v>
      </c>
      <c r="E725" s="18" t="s">
        <v>455</v>
      </c>
      <c r="F725" s="235">
        <v>16.275</v>
      </c>
      <c r="G725" s="33"/>
      <c r="H725" s="34"/>
    </row>
    <row r="726" spans="1:8" s="2" customFormat="1" ht="22.5">
      <c r="A726" s="33"/>
      <c r="B726" s="34"/>
      <c r="C726" s="234" t="s">
        <v>472</v>
      </c>
      <c r="D726" s="234" t="s">
        <v>1508</v>
      </c>
      <c r="E726" s="18" t="s">
        <v>455</v>
      </c>
      <c r="F726" s="235">
        <v>2.441</v>
      </c>
      <c r="G726" s="33"/>
      <c r="H726" s="34"/>
    </row>
    <row r="727" spans="1:8" s="2" customFormat="1" ht="16.9" customHeight="1">
      <c r="A727" s="33"/>
      <c r="B727" s="34"/>
      <c r="C727" s="234" t="s">
        <v>1387</v>
      </c>
      <c r="D727" s="234" t="s">
        <v>1511</v>
      </c>
      <c r="E727" s="18" t="s">
        <v>455</v>
      </c>
      <c r="F727" s="235">
        <v>0.232</v>
      </c>
      <c r="G727" s="33"/>
      <c r="H727" s="34"/>
    </row>
    <row r="728" spans="1:8" s="2" customFormat="1" ht="16.9" customHeight="1">
      <c r="A728" s="33"/>
      <c r="B728" s="34"/>
      <c r="C728" s="234" t="s">
        <v>477</v>
      </c>
      <c r="D728" s="234" t="s">
        <v>1509</v>
      </c>
      <c r="E728" s="18" t="s">
        <v>455</v>
      </c>
      <c r="F728" s="235">
        <v>10.579</v>
      </c>
      <c r="G728" s="33"/>
      <c r="H728" s="34"/>
    </row>
    <row r="729" spans="1:8" s="2" customFormat="1" ht="16.9" customHeight="1">
      <c r="A729" s="33"/>
      <c r="B729" s="34"/>
      <c r="C729" s="234" t="s">
        <v>483</v>
      </c>
      <c r="D729" s="234" t="s">
        <v>1510</v>
      </c>
      <c r="E729" s="18" t="s">
        <v>455</v>
      </c>
      <c r="F729" s="235">
        <v>3.255</v>
      </c>
      <c r="G729" s="33"/>
      <c r="H729" s="34"/>
    </row>
    <row r="730" spans="1:8" s="2" customFormat="1" ht="16.9" customHeight="1">
      <c r="A730" s="33"/>
      <c r="B730" s="34"/>
      <c r="C730" s="230" t="s">
        <v>721</v>
      </c>
      <c r="D730" s="231" t="s">
        <v>1</v>
      </c>
      <c r="E730" s="232" t="s">
        <v>1</v>
      </c>
      <c r="F730" s="233">
        <v>12.118</v>
      </c>
      <c r="G730" s="33"/>
      <c r="H730" s="34"/>
    </row>
    <row r="731" spans="1:8" s="2" customFormat="1" ht="16.9" customHeight="1">
      <c r="A731" s="33"/>
      <c r="B731" s="34"/>
      <c r="C731" s="234" t="s">
        <v>1</v>
      </c>
      <c r="D731" s="234" t="s">
        <v>1406</v>
      </c>
      <c r="E731" s="18" t="s">
        <v>1</v>
      </c>
      <c r="F731" s="235">
        <v>17.82</v>
      </c>
      <c r="G731" s="33"/>
      <c r="H731" s="34"/>
    </row>
    <row r="732" spans="1:8" s="2" customFormat="1" ht="16.9" customHeight="1">
      <c r="A732" s="33"/>
      <c r="B732" s="34"/>
      <c r="C732" s="234" t="s">
        <v>1</v>
      </c>
      <c r="D732" s="234" t="s">
        <v>707</v>
      </c>
      <c r="E732" s="18" t="s">
        <v>1</v>
      </c>
      <c r="F732" s="235">
        <v>0</v>
      </c>
      <c r="G732" s="33"/>
      <c r="H732" s="34"/>
    </row>
    <row r="733" spans="1:8" s="2" customFormat="1" ht="16.9" customHeight="1">
      <c r="A733" s="33"/>
      <c r="B733" s="34"/>
      <c r="C733" s="234" t="s">
        <v>1</v>
      </c>
      <c r="D733" s="234" t="s">
        <v>1537</v>
      </c>
      <c r="E733" s="18" t="s">
        <v>1</v>
      </c>
      <c r="F733" s="235">
        <v>-5.702</v>
      </c>
      <c r="G733" s="33"/>
      <c r="H733" s="34"/>
    </row>
    <row r="734" spans="1:8" s="2" customFormat="1" ht="16.9" customHeight="1">
      <c r="A734" s="33"/>
      <c r="B734" s="34"/>
      <c r="C734" s="234" t="s">
        <v>721</v>
      </c>
      <c r="D734" s="234" t="s">
        <v>242</v>
      </c>
      <c r="E734" s="18" t="s">
        <v>1</v>
      </c>
      <c r="F734" s="235">
        <v>12.118</v>
      </c>
      <c r="G734" s="33"/>
      <c r="H734" s="34"/>
    </row>
    <row r="735" spans="1:8" s="2" customFormat="1" ht="7.35" customHeight="1">
      <c r="A735" s="33"/>
      <c r="B735" s="48"/>
      <c r="C735" s="49"/>
      <c r="D735" s="49"/>
      <c r="E735" s="49"/>
      <c r="F735" s="49"/>
      <c r="G735" s="49"/>
      <c r="H735" s="34"/>
    </row>
    <row r="736" spans="1:8" s="2" customFormat="1" ht="12">
      <c r="A736" s="33"/>
      <c r="B736" s="33"/>
      <c r="C736" s="33"/>
      <c r="D736" s="33"/>
      <c r="E736" s="33"/>
      <c r="F736" s="33"/>
      <c r="G736" s="33"/>
      <c r="H736" s="33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Marek</dc:creator>
  <cp:keywords/>
  <dc:description/>
  <cp:lastModifiedBy>Pavel Marek</cp:lastModifiedBy>
  <dcterms:created xsi:type="dcterms:W3CDTF">2023-03-10T09:56:30Z</dcterms:created>
  <dcterms:modified xsi:type="dcterms:W3CDTF">2023-03-10T10:04:00Z</dcterms:modified>
  <cp:category/>
  <cp:version/>
  <cp:contentType/>
  <cp:contentStatus/>
</cp:coreProperties>
</file>