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310 - Stavební část ka..." sheetId="2" r:id="rId2"/>
    <sheet name="SO 330 - Stavební část vo..." sheetId="3" r:id="rId3"/>
    <sheet name="SO 101 - Oprava komunikace" sheetId="4" r:id="rId4"/>
    <sheet name="SO 90 - Ostatní rozpočtov..." sheetId="5" r:id="rId5"/>
    <sheet name="Pokyny pro vyplnění" sheetId="6" r:id="rId6"/>
  </sheets>
  <definedNames>
    <definedName name="_xlnm.Print_Area" localSheetId="0">'Rekapitulace stavby'!$D$4:$AO$36,'Rekapitulace stavby'!$C$42:$AQ$59</definedName>
    <definedName name="_xlnm._FilterDatabase" localSheetId="1" hidden="1">'SO 310 - Stavební část ka...'!$C$87:$K$544</definedName>
    <definedName name="_xlnm.Print_Area" localSheetId="1">'SO 310 - Stavební část ka...'!$C$4:$J$39,'SO 310 - Stavební část ka...'!$C$45:$J$69,'SO 310 - Stavební část ka...'!$C$75:$K$544</definedName>
    <definedName name="_xlnm._FilterDatabase" localSheetId="2" hidden="1">'SO 330 - Stavební část vo...'!$C$88:$K$458</definedName>
    <definedName name="_xlnm.Print_Area" localSheetId="2">'SO 330 - Stavební část vo...'!$C$4:$J$39,'SO 330 - Stavební část vo...'!$C$45:$J$70,'SO 330 - Stavební část vo...'!$C$76:$K$458</definedName>
    <definedName name="_xlnm._FilterDatabase" localSheetId="3" hidden="1">'SO 101 - Oprava komunikace'!$C$84:$K$358</definedName>
    <definedName name="_xlnm.Print_Area" localSheetId="3">'SO 101 - Oprava komunikace'!$C$4:$J$39,'SO 101 - Oprava komunikace'!$C$45:$J$66,'SO 101 - Oprava komunikace'!$C$72:$K$358</definedName>
    <definedName name="_xlnm._FilterDatabase" localSheetId="4" hidden="1">'SO 90 - Ostatní rozpočtov...'!$C$79:$K$110</definedName>
    <definedName name="_xlnm.Print_Area" localSheetId="4">'SO 90 - Ostatní rozpočtov...'!$C$4:$J$39,'SO 90 - Ostatní rozpočtov...'!$C$45:$J$61,'SO 90 - Ostatní rozpočtov...'!$C$67:$K$110</definedName>
    <definedName name="_xlnm.Print_Area" localSheetId="5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310 - Stavební část ka...'!$87:$87</definedName>
    <definedName name="_xlnm.Print_Titles" localSheetId="2">'SO 330 - Stavební část vo...'!$88:$88</definedName>
    <definedName name="_xlnm.Print_Titles" localSheetId="3">'SO 101 - Oprava komunikace'!$84:$84</definedName>
    <definedName name="_xlnm.Print_Titles" localSheetId="4">'SO 90 - Ostatní rozpočtov...'!$79:$79</definedName>
  </definedNames>
  <calcPr fullCalcOnLoad="1"/>
</workbook>
</file>

<file path=xl/sharedStrings.xml><?xml version="1.0" encoding="utf-8"?>
<sst xmlns="http://schemas.openxmlformats.org/spreadsheetml/2006/main" count="10740" uniqueCount="1452">
  <si>
    <t>Export Komplet</t>
  </si>
  <si>
    <t>VZ</t>
  </si>
  <si>
    <t>2.0</t>
  </si>
  <si>
    <t>ZAMOK</t>
  </si>
  <si>
    <t>False</t>
  </si>
  <si>
    <t>{2a90d4f7-123e-4945-83ce-cce8ba914bff}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</si>
  <si>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</si>
  <si>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</si>
  <si>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</si>
  <si>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</si>
  <si>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</si>
  <si>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</si>
  <si>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</si>
  <si>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</si>
  <si>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1610622-16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</si>
  <si>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</si>
  <si>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</si>
  <si>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Brno, Bohunická - rekonstrukce kanalizace a vodovodu, křížení splaškové a dešťové kanalizace v křižovatce Teslova</t>
  </si>
  <si>
    <t>KSO:</t>
  </si>
  <si>
    <t/>
  </si>
  <si>
    <t>CC-CZ:</t>
  </si>
  <si>
    <t>Místo:</t>
  </si>
  <si>
    <t>Horní Heršpice</t>
  </si>
  <si>
    <t>Datum:</t>
  </si>
  <si>
    <t>15. 5. 2023</t>
  </si>
  <si>
    <t>Zadavatel:</t>
  </si>
  <si>
    <t>IČ:</t>
  </si>
  <si>
    <t>44992785</t>
  </si>
  <si>
    <t>Statutární město Brno</t>
  </si>
  <si>
    <t>DIČ:</t>
  </si>
  <si>
    <t>CZ44992785</t>
  </si>
  <si>
    <t>Uchazeč:</t>
  </si>
  <si>
    <t>Vyplň údaj</t>
  </si>
  <si>
    <t>Projektant:</t>
  </si>
  <si>
    <t>46964371</t>
  </si>
  <si>
    <t>AQUA PROCON s.r.o.</t>
  </si>
  <si>
    <t>CZ46964371</t>
  </si>
  <si>
    <t>True</t>
  </si>
  <si>
    <t>Zpracovatel:</t>
  </si>
  <si>
    <t>Ing. Hana Leitgebová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</si>
  <si>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</si>
  <si>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</si>
  <si>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</si>
  <si>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</si>
  <si>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</si>
  <si>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</si>
  <si>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</si>
  <si>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</si>
  <si>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</si>
  <si>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</si>
  <si>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</si>
  <si>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</si>
  <si>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</si>
  <si>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</si>
  <si>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</si>
  <si>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</si>
  <si>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</si>
  <si>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</si>
  <si>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</si>
  <si>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</si>
  <si>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</si>
  <si>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</si>
  <si>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</si>
  <si>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</si>
  <si>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</si>
  <si>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</si>
  <si>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</si>
  <si>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</si>
  <si>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</si>
  <si>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</si>
  <si>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</si>
  <si>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</si>
  <si>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</si>
  <si>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</si>
  <si>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</si>
  <si>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</si>
  <si>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</si>
  <si>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</si>
  <si>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</si>
  <si>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</si>
  <si>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</si>
  <si>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310</t>
  </si>
  <si>
    <t xml:space="preserve">Stavební část kanalizace - stoky </t>
  </si>
  <si>
    <t>STA</t>
  </si>
  <si>
    <t>1</t>
  </si>
  <si>
    <t>{6ff3cbec-38d7-480a-8d7d-2753313fb228}</t>
  </si>
  <si>
    <t>2</t>
  </si>
  <si>
    <t>SO 330</t>
  </si>
  <si>
    <t>Stavební část vodovodu - přeložka vodovodu</t>
  </si>
  <si>
    <t>{1af9836f-aa79-42bd-9cd2-8553468bbacb}</t>
  </si>
  <si>
    <t>SO 101</t>
  </si>
  <si>
    <t>Oprava komunikace</t>
  </si>
  <si>
    <t>{c363fd40-c8b6-4fbc-9b42-5be3223a6a1e}</t>
  </si>
  <si>
    <t>SO 90</t>
  </si>
  <si>
    <t>Ostatní rozpočtové náklady</t>
  </si>
  <si>
    <t>{4d9620e7-5b44-439f-a775-c815fde98e1c}</t>
  </si>
  <si>
    <t>KRYCÍ LIST SOUPISU PRACÍ</t>
  </si>
  <si>
    <t>Objekt:</t>
  </si>
  <si>
    <t xml:space="preserve">SO 310 - Stavební část kanalizace - stoky 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</si>
  <si>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</si>
  <si>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</si>
  <si>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</si>
  <si>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</si>
  <si>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</si>
  <si>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</si>
  <si>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</si>
  <si>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</si>
  <si>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</si>
  <si>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</si>
  <si>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</si>
  <si>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M - Práce a dodávky M</t>
  </si>
  <si>
    <t xml:space="preserve">    46-M - Zemní práce při extr.mont.pracích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</si>
  <si>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</si>
  <si>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</si>
  <si>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</si>
  <si>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</si>
  <si>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</si>
  <si>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</si>
  <si>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</si>
  <si>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</si>
  <si>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</si>
  <si>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</si>
  <si>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</si>
  <si>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</si>
  <si>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</si>
  <si>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</si>
  <si>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</si>
  <si>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</si>
  <si>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</si>
  <si>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</si>
  <si>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113106343</t>
  </si>
  <si>
    <t>Rozebrání dlažeb při překopech komunikací pro pěší ze zámkové dlažby strojně pl do 15 m2</t>
  </si>
  <si>
    <t>m2</t>
  </si>
  <si>
    <t>CS ÚRS 2023 01</t>
  </si>
  <si>
    <t>4</t>
  </si>
  <si>
    <t>331898127</t>
  </si>
  <si>
    <t>PP</t>
  </si>
  <si>
    <t>Rozebrání dlažeb a dílců při překopech inženýrských sítí s přemístěním hmot na skládku na vzdálenost do 3 m nebo s naložením na dopravní prostředek strojně plochy jednotlivě do 15 m2 komunikací pro pěší s ložem z kameniva nebo živice a s výplní spár ze zámkové dlažby</t>
  </si>
  <si>
    <t>Online PSC</t>
  </si>
  <si>
    <t>https://podminky.urs.cz/item/CS_URS_2023_01/113106343</t>
  </si>
  <si>
    <t>VV</t>
  </si>
  <si>
    <t>"chodník zámk. dl. - poškozená na skládku"  10,0</t>
  </si>
  <si>
    <t>R-113-ZD.09</t>
  </si>
  <si>
    <t>Rozebrání dlažeb při překopech komunikací pro pěší ze zámkové dlažby strojně pl přes 15 m2, bez odvozu, k opětovnému použití</t>
  </si>
  <si>
    <t>-1586977244</t>
  </si>
  <si>
    <t>Rozebrání dlažeb a dílců při překopech inženýrských sítí s přemístěním hmot na skládku na vzdálenost do 3 m nebo s naložením na dopravní prostředek strojně plochy jednotlivě přes 15 m2 komunikací pro pěší s ložem z kameniva nebo živice a s výplní spár ze zámkové dlažby, bez odvozu, k opětovnému použití</t>
  </si>
  <si>
    <t>"chodník zámk. dl. "  10,643</t>
  </si>
  <si>
    <t>"ZD - poškozená na skládku"  -10,0</t>
  </si>
  <si>
    <t>Součet</t>
  </si>
  <si>
    <t>3</t>
  </si>
  <si>
    <t>113107523</t>
  </si>
  <si>
    <t>Odstranění podkladu z kameniva drceného tl přes 200 do 300 mm při překopech strojně pl přes 15 m2</t>
  </si>
  <si>
    <t>1386871893</t>
  </si>
  <si>
    <t>Odstranění podkladů nebo krytů při překopech inženýrských sítí s přemístěním hmot na skládku ve vzdálenosti do 3 m nebo s naložením na dopravní prostředek strojně plochy jednotlivě přes 15 m2 z kameniva hrubého drceného, o tl. vrstvy přes 200 do 300 mm</t>
  </si>
  <si>
    <t>https://podminky.urs.cz/item/CS_URS_2023_01/113107523</t>
  </si>
  <si>
    <t>"asf.silnice - štěrkodrť 250mm"  54,748</t>
  </si>
  <si>
    <t>113107532</t>
  </si>
  <si>
    <t>Odstranění podkladu z betonu prostého tl přes 150 do 300 mm při překopech strojně pl přes 15 m2</t>
  </si>
  <si>
    <t>1056521681</t>
  </si>
  <si>
    <t>Odstranění podkladů nebo krytů při překopech inženýrských sítí s přemístěním hmot na skládku ve vzdálenosti do 3 m nebo s naložením na dopravní prostředek strojně plochy jednotlivě přes 15 m2 z betonu prostého, o tl. vrstvy přes 150 do 300 mm</t>
  </si>
  <si>
    <t>https://podminky.urs.cz/item/CS_URS_2023_01/113107532</t>
  </si>
  <si>
    <t>"asf.silnice - směs smelená cementem 180mm"  54,748</t>
  </si>
  <si>
    <t>5</t>
  </si>
  <si>
    <t>113107543</t>
  </si>
  <si>
    <t>Odstranění podkladu živičných tl přes 100 do 150 mm při překopech strojně pl přes 15 m2</t>
  </si>
  <si>
    <t>-1356482216</t>
  </si>
  <si>
    <t>Odstranění podkladů nebo krytů při překopech inženýrských sítí s přemístěním hmot na skládku ve vzdálenosti do 3 m nebo s naložením na dopravní prostředek strojně plochy jednotlivě přes 15 m2 živičných, o tl. vrstvy přes 100 do 150 mm</t>
  </si>
  <si>
    <t>https://podminky.urs.cz/item/CS_URS_2023_01/113107543</t>
  </si>
  <si>
    <t>asf.silnice - asf. beton 140mm</t>
  </si>
  <si>
    <t>13,9*1,7</t>
  </si>
  <si>
    <t>19,95*1,2</t>
  </si>
  <si>
    <t>(2,9*2,9-2,9/2*1,7)/2</t>
  </si>
  <si>
    <t>(2,9*2,9-2,9/2*1,7-2,9/2*1,2)</t>
  </si>
  <si>
    <t>6</t>
  </si>
  <si>
    <t>113107422</t>
  </si>
  <si>
    <t>Odstranění podkladu z kameniva drceného tl přes 100 do 200 mm při překopech strojně pl do 15 m2</t>
  </si>
  <si>
    <t>-2074689648</t>
  </si>
  <si>
    <t>Odstranění podkladů nebo krytů při překopech inženýrských sítí s přemístěním hmot na skládku ve vzdálenosti do 3 m nebo s naložením na dopravní prostředek strojně plochy jednotlivě do 15 m2 z kameniva hrubého drceného, o tl. vrstvy přes 100 do 200 mm</t>
  </si>
  <si>
    <t>https://podminky.urs.cz/item/CS_URS_2023_01/113107422</t>
  </si>
  <si>
    <t>chodník zámk. dl.</t>
  </si>
  <si>
    <t>3,1*1,7</t>
  </si>
  <si>
    <t>2,0*1,2</t>
  </si>
  <si>
    <t>7</t>
  </si>
  <si>
    <t>113154112</t>
  </si>
  <si>
    <t>Frézování živičného krytu tl 40 mm pruh š 0,5 m pl do 500 m2 bez překážek v trase</t>
  </si>
  <si>
    <t>-1712907551</t>
  </si>
  <si>
    <t>Frézování živičného podkladu nebo krytu s naložením na dopravní prostředek plochy do 500 m2 bez překážek v trase pruhu šířky do 0,5 m, tloušťky vrstvy 40 mm</t>
  </si>
  <si>
    <t>https://podminky.urs.cz/item/CS_URS_2023_01/113154112</t>
  </si>
  <si>
    <t>"asf.silnice - AB kryt 40mm"  54,748</t>
  </si>
  <si>
    <t>8</t>
  </si>
  <si>
    <t>113202111</t>
  </si>
  <si>
    <t>Vytrhání obrub krajníků obrubníků stojatých</t>
  </si>
  <si>
    <t>m</t>
  </si>
  <si>
    <t>-652934998</t>
  </si>
  <si>
    <t>Vytrhání obrub s vybouráním lože, s přemístěním hmot na skládku na vzdálenost do 3 m nebo s naložením na dopravní prostředek z krajníků nebo obrubníků stojatých</t>
  </si>
  <si>
    <t>https://podminky.urs.cz/item/CS_URS_2023_01/113202111</t>
  </si>
  <si>
    <t>cca 50% k likvidaci</t>
  </si>
  <si>
    <t>"obrubník silniční"  40,0*0,50</t>
  </si>
  <si>
    <t>"obrubník chodníkový"  2,0*0,50</t>
  </si>
  <si>
    <t>9</t>
  </si>
  <si>
    <t>R-113-BO.09</t>
  </si>
  <si>
    <t>Vytrhání obrub krajníků obrubníků stojatých, bez odvozu, k opětovnému použití</t>
  </si>
  <si>
    <t>2089692881</t>
  </si>
  <si>
    <t>Vytrhání obrub s vybouráním lože, s přemístěním hmot na skládku na vzdálenost do 3 m nebo s naložením na dopravní prostředek z krajníků nebo obrubníků stojatých, bez odvozu, k opětovnému použití</t>
  </si>
  <si>
    <t>cca 50% k opětovnému použití</t>
  </si>
  <si>
    <t>10</t>
  </si>
  <si>
    <t>115101201</t>
  </si>
  <si>
    <t>Čerpání vody na dopravní výšku do 10 m průměrný přítok do 500 l/min</t>
  </si>
  <si>
    <t>hod</t>
  </si>
  <si>
    <t>-1885105635</t>
  </si>
  <si>
    <t>Čerpání vody na dopravní výšku do 10 m s uvažovaným průměrným přítokem do 500 l/min</t>
  </si>
  <si>
    <t>https://podminky.urs.cz/item/CS_URS_2023_01/115101201</t>
  </si>
  <si>
    <t>"Čerpání dle přílohy Technická zpráva"</t>
  </si>
  <si>
    <t>"vyčerpání vody z výkopu vzniklé z přívalového deště"  50</t>
  </si>
  <si>
    <t>11</t>
  </si>
  <si>
    <t>115101301</t>
  </si>
  <si>
    <t>Pohotovost čerpací soupravy pro dopravní výšku do 10 m přítok do 500 l/min</t>
  </si>
  <si>
    <t>den</t>
  </si>
  <si>
    <t>1573936986</t>
  </si>
  <si>
    <t>Pohotovost záložní čerpací soupravy pro dopravní výšku do 10 m s uvažovaným průměrným přítokem do 500 l/min</t>
  </si>
  <si>
    <t>https://podminky.urs.cz/item/CS_URS_2023_01/115101301</t>
  </si>
  <si>
    <t>"vyčerpání vody z výkopu vzniklé z přívalového deště"  50/4</t>
  </si>
  <si>
    <t>12</t>
  </si>
  <si>
    <t>119001402</t>
  </si>
  <si>
    <t>Dočasné zajištění potrubí ocelového nebo litinového DN přes 200 do 500 mm</t>
  </si>
  <si>
    <t>-1376709897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</si>
  <si>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ocelového nebo litinového, jmenovité světlosti DN přes 200 do 500 mm</t>
  </si>
  <si>
    <t>https://podminky.urs.cz/item/CS_URS_2023_01/119001402</t>
  </si>
  <si>
    <t>"plynovod NTL ocel DN300" 1,7*1</t>
  </si>
  <si>
    <t>"plynovod STL ocel DN300"  1,7*1</t>
  </si>
  <si>
    <t>"vodovod TLT DN250"  1,7*1</t>
  </si>
  <si>
    <t>"přeložka vodovodu ocel DN500"  1,7*1</t>
  </si>
  <si>
    <t>"plynovod STL ocel DN300" 1,2*1</t>
  </si>
  <si>
    <t>13</t>
  </si>
  <si>
    <t>119001405</t>
  </si>
  <si>
    <t>Dočasné zajištění potrubí z PE DN do 200 mm</t>
  </si>
  <si>
    <t>-1685101731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</si>
  <si>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plastového, jmenovité světlosti DN do 200 mm</t>
  </si>
  <si>
    <t>https://podminky.urs.cz/item/CS_URS_2023_01/119001405</t>
  </si>
  <si>
    <t>"kanalizační přípojka DN 150" 1,7*1</t>
  </si>
  <si>
    <t>"vodovodní přípojka  HDPE 40"  1,7*1</t>
  </si>
  <si>
    <t>14</t>
  </si>
  <si>
    <t>119001421</t>
  </si>
  <si>
    <t>Dočasné zajištění kabelů a kabelových tratí ze 3 volně ložených kabelů</t>
  </si>
  <si>
    <t>-1938924757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</si>
  <si>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do 3 kabelů</t>
  </si>
  <si>
    <t>https://podminky.urs.cz/item/CS_URS_2023_01/119001421</t>
  </si>
  <si>
    <t>"kabel VO podz."  1,7*1</t>
  </si>
  <si>
    <t>"kabel NN 2x podz. - chránička"  1,7*1</t>
  </si>
  <si>
    <t>"kabel sdělovací CETIN podz."  1,7*2</t>
  </si>
  <si>
    <t>"kabel VN podz. - chránička" 1,2*1</t>
  </si>
  <si>
    <t>121151105</t>
  </si>
  <si>
    <t>Sejmutí ornice plochy do 100 m2 tl vrstvy přes 250 do 300 mm strojně</t>
  </si>
  <si>
    <t>358663080</t>
  </si>
  <si>
    <t>Sejmutí ornice strojně při souvislé ploše do 100 m2, tl. vrstvy přes 250 do 300 mm</t>
  </si>
  <si>
    <t>https://podminky.urs.cz/item/CS_URS_2023_01/121151105</t>
  </si>
  <si>
    <t>nezpevněný terén</t>
  </si>
  <si>
    <t>2,05*1,2</t>
  </si>
  <si>
    <t>16</t>
  </si>
  <si>
    <t>132254204</t>
  </si>
  <si>
    <t>Hloubení zapažených rýh š do 2000 mm v hornině třídy těžitelnosti I skupiny 3 objem do 500 m3</t>
  </si>
  <si>
    <t>m3</t>
  </si>
  <si>
    <t>1209332487</t>
  </si>
  <si>
    <t>Hloubení zapažených rýh šířky přes 800 do 2 000 mm strojně s urovnáním dna do předepsaného profilu a spádu v hornině třídy těžitelnosti I skupiny 3 přes 100 do 500 m3</t>
  </si>
  <si>
    <t>https://podminky.urs.cz/item/CS_URS_2023_01/132254204</t>
  </si>
  <si>
    <t>výkop rýh</t>
  </si>
  <si>
    <t>dešťová kanalizace</t>
  </si>
  <si>
    <t>"souběh 2x PP DN 300"  17,0*1,7*(3,78+3,25)/2</t>
  </si>
  <si>
    <t>"PP DN 400"  24,0*1,2*(3,25+2,45)/2</t>
  </si>
  <si>
    <t>"Š1"  2,9*2,9*4,13-2,9/2*1,7*3,78</t>
  </si>
  <si>
    <t>"Š2"  2,9*2,9*3,6-2,9/2*1,7*3,25-2,9/2*1,2*3,25</t>
  </si>
  <si>
    <t>odpočet povrchu</t>
  </si>
  <si>
    <t>asf.silnice</t>
  </si>
  <si>
    <t>-13,9*1,7*0,61</t>
  </si>
  <si>
    <t>-19,95*1,2*0,61</t>
  </si>
  <si>
    <t>-(2,9*2,9-2,9/2*1,7)*0,61/2</t>
  </si>
  <si>
    <t>-(2,9*2,9-2,9/2*1,7-2,9/2*1,2)*0,61</t>
  </si>
  <si>
    <t>-3,1*1,7*0,25</t>
  </si>
  <si>
    <t>-2,0*1,2*0,25</t>
  </si>
  <si>
    <t>-(2,9*2,9-2,9/2*1,7)*0,25/2</t>
  </si>
  <si>
    <t>-2,05*1,2*0,3</t>
  </si>
  <si>
    <t>odpočet objemu rušeného potrubí zasahujícího do výkopu</t>
  </si>
  <si>
    <t>"bet DN400"  -3,1416*0,265*0,265*18,6</t>
  </si>
  <si>
    <t xml:space="preserve">"stáv. RŠ"  </t>
  </si>
  <si>
    <t>-3,1416*0,52*0,52*0,6</t>
  </si>
  <si>
    <t>-3,1416*0,62*0,62*2,06</t>
  </si>
  <si>
    <t xml:space="preserve"> -3,1416*0,65*0,65*1,2</t>
  </si>
  <si>
    <t>"objem výkopu"  188,896</t>
  </si>
  <si>
    <t>"objem rušeného potrubí" -8,695</t>
  </si>
  <si>
    <t>tř. 3 (sprašová hlína) - 85%</t>
  </si>
  <si>
    <t>180,201*0,85</t>
  </si>
  <si>
    <t>17</t>
  </si>
  <si>
    <t>132354204</t>
  </si>
  <si>
    <t>Hloubení zapažených rýh š do 2000 mm v hornině třídy těžitelnosti II skupiny 4 objem do 500 m3</t>
  </si>
  <si>
    <t>638021722</t>
  </si>
  <si>
    <t>Hloubení zapažených rýh šířky přes 800 do 2 000 mm strojně s urovnáním dna do předepsaného profilu a spádu v hornině třídy těžitelnosti II skupiny 4 přes 100 do 500 m3</t>
  </si>
  <si>
    <t>https://podminky.urs.cz/item/CS_URS_2023_01/132354204</t>
  </si>
  <si>
    <t>tř. 4 (navážka, zásypová zemina) - 15%</t>
  </si>
  <si>
    <t>180,201*0,15</t>
  </si>
  <si>
    <t>18</t>
  </si>
  <si>
    <t>139001101</t>
  </si>
  <si>
    <t>Příplatek za ztížení vykopávky v blízkosti podzemního vedení</t>
  </si>
  <si>
    <t>131609532</t>
  </si>
  <si>
    <t>Příplatek k cenám hloubených vykopávek za ztížení vykopávky v blízkosti podzemního vedení nebo výbušnin pro jakoukoliv třídu horniny</t>
  </si>
  <si>
    <t>https://podminky.urs.cz/item/CS_URS_2023_01/139001101</t>
  </si>
  <si>
    <t>"kanalizační přípojka DN 150" 1,7*1,15*1,65</t>
  </si>
  <si>
    <t>"vodovodní přípojka  HDPE 40"  1,7*1,04*1,54</t>
  </si>
  <si>
    <t>"kabel VO podz."  1,7*1,0*1,5</t>
  </si>
  <si>
    <t>"kabel NN 2x podz. - chránička"  1,7*1,0*1,5</t>
  </si>
  <si>
    <t>"plynovod NTL ocel DN300" 1,7*1,075*1,8</t>
  </si>
  <si>
    <t>"plynovod STL ocel DN300"  1,7*1,075*1,8</t>
  </si>
  <si>
    <t>"kabel sdělovací CETIN podz. 2x"  1,7*0,35*1,5</t>
  </si>
  <si>
    <t>"vodovod TLT DN250"  1,7*1,25*0,89</t>
  </si>
  <si>
    <t>"přeložka vodovodu ocel DN500"  1,7*1,5*2,0</t>
  </si>
  <si>
    <t>"plynovod STL ocel DN300" 1,2*1,3*1,8</t>
  </si>
  <si>
    <t>"kabel VN podz. - chránička" 1,2*1,0*1,5</t>
  </si>
  <si>
    <t>19</t>
  </si>
  <si>
    <t>151101102</t>
  </si>
  <si>
    <t>Zřízení příložného pažení a rozepření stěn rýh hl přes 2 do 4 m</t>
  </si>
  <si>
    <t>272230323</t>
  </si>
  <si>
    <t>Zřízení pažení a rozepření stěn rýh pro podzemní vedení příložné pro jakoukoliv mezerovitost, hloubky přes 2 do 4 m</t>
  </si>
  <si>
    <t>https://podminky.urs.cz/item/CS_URS_2023_01/151101102</t>
  </si>
  <si>
    <t>"souběh 2x PP DN 300"  17,0*2*(3,78+3,25)/2</t>
  </si>
  <si>
    <t>"PP DN 400"  24,0*2*(3,25+2,45)/2</t>
  </si>
  <si>
    <t>"Š1"  4*2,9*4,13-2*2,9/2*3,78-1,7*3,78</t>
  </si>
  <si>
    <t>"Š2"  4*2,9*3,6-2*2,9*3,25-1,7*3,25-1,2*3,25</t>
  </si>
  <si>
    <t>20</t>
  </si>
  <si>
    <t>151101112</t>
  </si>
  <si>
    <t>Odstranění příložného pažení a rozepření stěn rýh hl přes 2 do 4 m</t>
  </si>
  <si>
    <t>582198975</t>
  </si>
  <si>
    <t>Odstranění pažení a rozepření stěn rýh pro podzemní vedení s uložením materiálu na vzdálenost do 3 m od kraje výkopu příložné, hloubky přes 2 do 4 m</t>
  </si>
  <si>
    <t>https://podminky.urs.cz/item/CS_URS_2023_01/151101112</t>
  </si>
  <si>
    <t>162751114</t>
  </si>
  <si>
    <t>Vodorovné přemístění přes 6 000 do 7000 m výkopku/sypaniny z horniny třídy těžitelnosti I skupiny 1 až 3</t>
  </si>
  <si>
    <t>1348397239</t>
  </si>
  <si>
    <t>Vodorovné přemístění výkopku nebo sypaniny po suchu na obvyklém dopravním prostředku, bez naložení výkopku, avšak se složením bez rozhrnutí z horniny třídy těžitelnosti I skupiny 1 až 3 na vzdálenost přes 6 000 do 7 000 m</t>
  </si>
  <si>
    <t>https://podminky.urs.cz/item/CS_URS_2023_01/162751114</t>
  </si>
  <si>
    <t>22</t>
  </si>
  <si>
    <t>162751134</t>
  </si>
  <si>
    <t>Vodorovné přemístění přes 6 000 do 7000 m výkopku/sypaniny z horniny třídy těžitelnosti II skupiny 4 a 5</t>
  </si>
  <si>
    <t>-2029972134</t>
  </si>
  <si>
    <t>Vodorovné přemístění výkopku nebo sypaniny po suchu na obvyklém dopravním prostředku, bez naložení výkopku, avšak se složením bez rozhrnutí z horniny třídy těžitelnosti II skupiny 4 a 5 na vzdálenost přes 6 000 do 7 000 m</t>
  </si>
  <si>
    <t>https://podminky.urs.cz/item/CS_URS_2023_01/162751134</t>
  </si>
  <si>
    <t>23</t>
  </si>
  <si>
    <t>171201231</t>
  </si>
  <si>
    <t>Poplatek za uložení zeminy a kamení na recyklační skládce (skládkovné) kód odpadu 17 05 04</t>
  </si>
  <si>
    <t>t</t>
  </si>
  <si>
    <t>285704811</t>
  </si>
  <si>
    <t>Poplatek za uložení stavebního odpadu na recyklační skládce (skládkovné) zeminy a kamení zatříděného do Katalogu odpadů pod kódem 17 05 04</t>
  </si>
  <si>
    <t>https://podminky.urs.cz/item/CS_URS_2023_01/171201231</t>
  </si>
  <si>
    <t xml:space="preserve">"vytěžená zemina" </t>
  </si>
  <si>
    <t>"tř. 3 (sprašová hlína)"  153,171*1,83</t>
  </si>
  <si>
    <t>"tř. 4 (navážka, zásypová zemina)"  27,03*1,95</t>
  </si>
  <si>
    <t>24</t>
  </si>
  <si>
    <t>174151101</t>
  </si>
  <si>
    <t>Zásyp jam, šachet rýh nebo kolem objektů sypaninou se zhutněním</t>
  </si>
  <si>
    <t>-1806121710</t>
  </si>
  <si>
    <t>Zásyp sypaninou z jakékoliv horniny strojně s uložením výkopku ve vrstvách se zhutněním jam, šachet, rýh nebo kolem objektů v těchto vykopávkách</t>
  </si>
  <si>
    <t>https://podminky.urs.cz/item/CS_URS_2023_01/174151101</t>
  </si>
  <si>
    <t>"objem výkopů"  188,896</t>
  </si>
  <si>
    <t>"vytlačená zemina"</t>
  </si>
  <si>
    <t>lože+obsyp+potrubí</t>
  </si>
  <si>
    <t>"PP DN 400"  -24,0*1,2*(0,1+0,4+0,3)</t>
  </si>
  <si>
    <t>"souběh 2x PP DN 300"  -17,0*1,7*(0,1+0,3+0,3)</t>
  </si>
  <si>
    <t>"šachty - podkl.bet."  -2,0*2,0*0,1*2</t>
  </si>
  <si>
    <t>"šachty - podsyp"  -2,9*2,9*0,15*2</t>
  </si>
  <si>
    <t>"Š1"  -3,1416*0,62*0,62*(4,13-0,15-0,1-2,065-0,61)</t>
  </si>
  <si>
    <t>"Š2"  -3,1416*0,62*0,62*(3,6-0,15-0,1-2,065-0,61)</t>
  </si>
  <si>
    <t>"Š1 dno"  -1,8*1,8*2,065</t>
  </si>
  <si>
    <t>"Š2 dno"  -1,8*1,8*2,065</t>
  </si>
  <si>
    <t>25</t>
  </si>
  <si>
    <t>M</t>
  </si>
  <si>
    <t>58344197</t>
  </si>
  <si>
    <t>štěrkodrť frakce 0/63</t>
  </si>
  <si>
    <t>272276349</t>
  </si>
  <si>
    <t>P</t>
  </si>
  <si>
    <t>Poznámka k položce:
nesoudržný, nesedavý materiál (štěrk, štěrkopísek)</t>
  </si>
  <si>
    <t>zásyp</t>
  </si>
  <si>
    <t>126,651*1,1*1,05*1,7</t>
  </si>
  <si>
    <t>26</t>
  </si>
  <si>
    <t>175151101</t>
  </si>
  <si>
    <t>Obsypání potrubí strojně sypaninou bez prohození, uloženou do 3 m</t>
  </si>
  <si>
    <t>-2114274348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</si>
  <si>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</si>
  <si>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https://podminky.urs.cz/item/CS_URS_2023_01/175151101</t>
  </si>
  <si>
    <t>dle přílohy Vzorové uložení potrubí</t>
  </si>
  <si>
    <t>"PP DN 400"  24,0*1,2*(0,4+0,3)-3,1416*0,2*0,2*24,0</t>
  </si>
  <si>
    <t>"souběh 2x PP DN 300"  17,0*1,7*(0,3+0,3)-3,1416*0,15*0,15*17,0*2</t>
  </si>
  <si>
    <t>27</t>
  </si>
  <si>
    <t>58331200</t>
  </si>
  <si>
    <t>štěrkopísek netříděný</t>
  </si>
  <si>
    <t>612993011</t>
  </si>
  <si>
    <t xml:space="preserve">obsyp potrubí </t>
  </si>
  <si>
    <t>32,081*1,1*1,05*1,8</t>
  </si>
  <si>
    <t>Vodorovné konstrukce</t>
  </si>
  <si>
    <t>28</t>
  </si>
  <si>
    <t>451541111</t>
  </si>
  <si>
    <t>Lože pod potrubí otevřený výkop ze štěrkodrtě</t>
  </si>
  <si>
    <t>-1035502855</t>
  </si>
  <si>
    <t>Lože pod potrubí, stoky a drobné objekty v otevřeném výkopu ze štěrkodrtě 0-63 mm</t>
  </si>
  <si>
    <t>https://podminky.urs.cz/item/CS_URS_2023_01/451541111</t>
  </si>
  <si>
    <t>Poznámka k položce:
štěrk fr. 16-32 mm</t>
  </si>
  <si>
    <t>lože pod potrubí</t>
  </si>
  <si>
    <t>"PP DN 400"  24,0*1,2*0,1</t>
  </si>
  <si>
    <t>"souběh 2x PP DN 300"  17,0*1,7*0,1</t>
  </si>
  <si>
    <t>podsyp pro šachty</t>
  </si>
  <si>
    <t>"Š1"  2,9*2,9*0,15</t>
  </si>
  <si>
    <t>"Š2"  2,9*2,9*0,15</t>
  </si>
  <si>
    <t>29</t>
  </si>
  <si>
    <t>452112112</t>
  </si>
  <si>
    <t>Osazení betonových prstenců nebo rámů v do 100 mm</t>
  </si>
  <si>
    <t>kus</t>
  </si>
  <si>
    <t>1462122722</t>
  </si>
  <si>
    <t>Osazení betonových dílců prstenců nebo rámů pod poklopy a mříže, výšky do 100 mm</t>
  </si>
  <si>
    <t>https://podminky.urs.cz/item/CS_URS_2023_01/452112112</t>
  </si>
  <si>
    <t>dle Výpisu prefabrikátů</t>
  </si>
  <si>
    <t>"100 mm"  1</t>
  </si>
  <si>
    <t>30</t>
  </si>
  <si>
    <t>59224187</t>
  </si>
  <si>
    <t>prstenec šachtový vyrovnávací betonový 625x120x100mm</t>
  </si>
  <si>
    <t>-1079356541</t>
  </si>
  <si>
    <t>1*1,01 'Přepočtené koeficientem množství</t>
  </si>
  <si>
    <t>31</t>
  </si>
  <si>
    <t>452112122</t>
  </si>
  <si>
    <t>Osazení betonových prstenců nebo rámů v do 200 mm</t>
  </si>
  <si>
    <t>-378671115</t>
  </si>
  <si>
    <t>Osazení betonových dílců prstenců nebo rámů pod poklopy a mříže, výšky přes 100 do 200 mm</t>
  </si>
  <si>
    <t>https://podminky.urs.cz/item/CS_URS_2023_01/452112122</t>
  </si>
  <si>
    <t>"120 mm"  1</t>
  </si>
  <si>
    <t>32</t>
  </si>
  <si>
    <t>59224188</t>
  </si>
  <si>
    <t>prstenec šachtový vyrovnávací betonový 625x120x120mm</t>
  </si>
  <si>
    <t>969928004</t>
  </si>
  <si>
    <t>33</t>
  </si>
  <si>
    <t>452311131</t>
  </si>
  <si>
    <t>Podkladní desky z betonu prostého bez zvýšených nároků na prostředí tř. C 12/15 otevřený výkop</t>
  </si>
  <si>
    <t>504402013</t>
  </si>
  <si>
    <t>Podkladní a zajišťovací konstrukce z betonu prostého v otevřeném výkopu bez zvýšených nároků na prostředí desky pod potrubí, stoky a drobné objekty z betonu tř. C 12/15</t>
  </si>
  <si>
    <t>https://podminky.urs.cz/item/CS_URS_2023_01/452311131</t>
  </si>
  <si>
    <t>podkladní beton pod šachty</t>
  </si>
  <si>
    <t>"Š1"  2,0*2,0*0,1</t>
  </si>
  <si>
    <t>"Š2"  2,0*2,0*0,1</t>
  </si>
  <si>
    <t>Trubní vedení</t>
  </si>
  <si>
    <t>34</t>
  </si>
  <si>
    <t>810391811</t>
  </si>
  <si>
    <t>Bourání stávajícího potrubí z betonu DN přes 200 do 400</t>
  </si>
  <si>
    <t>484722450</t>
  </si>
  <si>
    <t>Bourání stávajícího potrubí z betonu v otevřeném výkopu DN přes 200 do 400</t>
  </si>
  <si>
    <t>https://podminky.urs.cz/item/CS_URS_2023_01/810391811</t>
  </si>
  <si>
    <t>rušené potrubí zasahující do výkopu</t>
  </si>
  <si>
    <t>"bet DN400"  18,6</t>
  </si>
  <si>
    <t>35</t>
  </si>
  <si>
    <t>871370330</t>
  </si>
  <si>
    <t>Montáž kanalizačního potrubí hladkého plnostěnného SN 16 z polypropylenu DN 300</t>
  </si>
  <si>
    <t>-278358362</t>
  </si>
  <si>
    <t>Montáž kanalizačního potrubí z plastů z polypropylenu PP hladkého plnostěnného SN 16 DN 300</t>
  </si>
  <si>
    <t>https://podminky.urs.cz/item/CS_URS_2023_01/871370330</t>
  </si>
  <si>
    <t>"PP DN 300"  34,0</t>
  </si>
  <si>
    <t>36</t>
  </si>
  <si>
    <t>R-286-PP300</t>
  </si>
  <si>
    <t>trubka kanalizační PP hladká DN 300mm SN16</t>
  </si>
  <si>
    <t>-1713284211</t>
  </si>
  <si>
    <t>34*1,015 'Přepočtené koeficientem množství</t>
  </si>
  <si>
    <t>37</t>
  </si>
  <si>
    <t>871390330</t>
  </si>
  <si>
    <t>Montáž kanalizačního potrubí hladkého plnostěnného SN 16 z polypropylenu DN 400</t>
  </si>
  <si>
    <t>-973259273</t>
  </si>
  <si>
    <t>Montáž kanalizačního potrubí z plastů z polypropylenu PP hladkého plnostěnného SN 16 DN 400</t>
  </si>
  <si>
    <t>https://podminky.urs.cz/item/CS_URS_2023_01/871390330</t>
  </si>
  <si>
    <t>"PP DN 400"  24,0</t>
  </si>
  <si>
    <t>38</t>
  </si>
  <si>
    <t>R-286-PP400</t>
  </si>
  <si>
    <t>trubka kanalizační PP hladká DN 400mm SN16</t>
  </si>
  <si>
    <t>1187830546</t>
  </si>
  <si>
    <t>24*1,015 'Přepočtené koeficientem množství</t>
  </si>
  <si>
    <t>39</t>
  </si>
  <si>
    <t>890451851</t>
  </si>
  <si>
    <t>Bourání šachet z prefabrikovaných skruží strojně obestavěného prostoru přes 3 do 5 m3</t>
  </si>
  <si>
    <t>1959043356</t>
  </si>
  <si>
    <t>Bourání šachet a jímek strojně velikosti obestavěného prostoru přes 3 do 5 m3 z prefabrikovaných skruží</t>
  </si>
  <si>
    <t>https://podminky.urs.cz/item/CS_URS_2023_01/890451851</t>
  </si>
  <si>
    <t>3,1416*0,52*0,52*0,6</t>
  </si>
  <si>
    <t>3,1416*0,62*0,62*2,06</t>
  </si>
  <si>
    <t>3,1416*0,65*0,65*1,2</t>
  </si>
  <si>
    <t>40</t>
  </si>
  <si>
    <t>894411311</t>
  </si>
  <si>
    <t>Osazení betonových nebo železobetonových dílců pro šachty skruží rovných</t>
  </si>
  <si>
    <t>1870503250</t>
  </si>
  <si>
    <t>https://podminky.urs.cz/item/CS_URS_2023_01/894411311</t>
  </si>
  <si>
    <t>"skruž 100/50"  1</t>
  </si>
  <si>
    <t>"skruž 100/100"  1</t>
  </si>
  <si>
    <t>41</t>
  </si>
  <si>
    <t>59224068</t>
  </si>
  <si>
    <t>skruž betonová DN 1000x500 PS, 100x50x12cm</t>
  </si>
  <si>
    <t>-1240493434</t>
  </si>
  <si>
    <t>42</t>
  </si>
  <si>
    <t>59224070</t>
  </si>
  <si>
    <t>skruž betonová DN 1000x1000 PS, 100x100x12cm</t>
  </si>
  <si>
    <t>-683638508</t>
  </si>
  <si>
    <t>43</t>
  </si>
  <si>
    <t>59224348</t>
  </si>
  <si>
    <t>těsnění elastomerové pro spojení šachetních dílů DN 1000</t>
  </si>
  <si>
    <t>-1698011752</t>
  </si>
  <si>
    <t>dle Výpisu prefabrikátů a Výpisu materiálu</t>
  </si>
  <si>
    <t>"těsnění pro DN 1000"  2</t>
  </si>
  <si>
    <t>2*1,01 'Přepočtené koeficientem množství</t>
  </si>
  <si>
    <t>44</t>
  </si>
  <si>
    <t>894412411</t>
  </si>
  <si>
    <t>Osazení betonových nebo železobetonových dílců pro šachty skruží přechodových</t>
  </si>
  <si>
    <t>1351680445</t>
  </si>
  <si>
    <t>https://podminky.urs.cz/item/CS_URS_2023_01/894412411</t>
  </si>
  <si>
    <t>"kónus"  2</t>
  </si>
  <si>
    <t>45</t>
  </si>
  <si>
    <t>59224312</t>
  </si>
  <si>
    <t>kónus šachetní betonový kapsové plastové stupadlo 100x62,5x58cm</t>
  </si>
  <si>
    <t>-1429924298</t>
  </si>
  <si>
    <t>46</t>
  </si>
  <si>
    <t>-885786687</t>
  </si>
  <si>
    <t>47</t>
  </si>
  <si>
    <t>894414111</t>
  </si>
  <si>
    <t>Osazení betonových nebo železobetonových dílců pro šachty skruží základových (dno)</t>
  </si>
  <si>
    <t>1545975996</t>
  </si>
  <si>
    <t>https://podminky.urs.cz/item/CS_URS_2023_01/894414111</t>
  </si>
  <si>
    <t>"dno čtvercové 150/160"  2</t>
  </si>
  <si>
    <t>48</t>
  </si>
  <si>
    <t>R-592-RŠD150</t>
  </si>
  <si>
    <t xml:space="preserve">dno šachetní betonové čtvercové sv.1500 mm kanalizační  výšky 1600 mm, 1500/1800/1600 </t>
  </si>
  <si>
    <t>-1588743184</t>
  </si>
  <si>
    <t>Poznámka k položce:
soutoková nebo rozdělovací šachta vč. betonového žlábku</t>
  </si>
  <si>
    <t>49</t>
  </si>
  <si>
    <t>R-592-RŠT-1500</t>
  </si>
  <si>
    <t>těsnění pro čtvercové dno 1500x1500 mm</t>
  </si>
  <si>
    <t>1457939414</t>
  </si>
  <si>
    <t>"těsnění pro čtvercové dno 1500x1500"  2</t>
  </si>
  <si>
    <t>50</t>
  </si>
  <si>
    <t>894414211</t>
  </si>
  <si>
    <t>Osazení betonových nebo železobetonových dílců pro šachty desek zákrytových</t>
  </si>
  <si>
    <t>-1004946468</t>
  </si>
  <si>
    <t>https://podminky.urs.cz/item/CS_URS_2023_01/894414211</t>
  </si>
  <si>
    <t>"přechodová deska 150-100/27"  2</t>
  </si>
  <si>
    <t>51</t>
  </si>
  <si>
    <t>R-592-RŠPD-150</t>
  </si>
  <si>
    <t>deska šachetní betonová přechodová čtvercová sv.1500 mm výšky 265 mm otvor 1000 mm, 1500/1800/1000</t>
  </si>
  <si>
    <t>-517016957</t>
  </si>
  <si>
    <t>52</t>
  </si>
  <si>
    <t>899102211</t>
  </si>
  <si>
    <t>Demontáž poklopů litinových nebo ocelových včetně rámů hmotnosti přes 50 do 100 kg</t>
  </si>
  <si>
    <t>391463852</t>
  </si>
  <si>
    <t>Demontáž poklopů litinových a ocelových včetně rámů, hmotnosti jednotlivě přes 50 do 100 Kg</t>
  </si>
  <si>
    <t>https://podminky.urs.cz/item/CS_URS_2023_01/899102211</t>
  </si>
  <si>
    <t>"stáv. RŠ"  1</t>
  </si>
  <si>
    <t>53</t>
  </si>
  <si>
    <t>899104112</t>
  </si>
  <si>
    <t>Osazení poklopů litinových nebo ocelových včetně rámů pro třídu zatížení D400, E600</t>
  </si>
  <si>
    <t>-1949091620</t>
  </si>
  <si>
    <t>Osazení poklopů litinových a ocelových včetně rámů pro třídu zatížení D400, E600</t>
  </si>
  <si>
    <t>https://podminky.urs.cz/item/CS_URS_2023_01/899104112</t>
  </si>
  <si>
    <t>"poklop lit. tř.400 vzor Brno"  2</t>
  </si>
  <si>
    <t>54</t>
  </si>
  <si>
    <t>R-552-RŠPLT-600</t>
  </si>
  <si>
    <t>poklop litinový šachtový s rámem třída D 400 - vzor Brno, h=115 mm</t>
  </si>
  <si>
    <t>1698899383</t>
  </si>
  <si>
    <t>55</t>
  </si>
  <si>
    <t>899910201</t>
  </si>
  <si>
    <t>Výplň potrubí spádem cementopopílkovou suspenzí délky potrubí do 50 m</t>
  </si>
  <si>
    <t>347252206</t>
  </si>
  <si>
    <t>Výplň potrubí trub betonových, litinových nebo kameninových cementopopílkovou suspenzí spádem, délky do 50 m</t>
  </si>
  <si>
    <t>https://podminky.urs.cz/item/CS_URS_2023_01/899910201</t>
  </si>
  <si>
    <t xml:space="preserve">"dle Technické zprávy"  </t>
  </si>
  <si>
    <t>"zalití stáv. potrubí plast DN 150"  3,1416*0,075*0,075*2,0</t>
  </si>
  <si>
    <t>"zalití stáv. potrubí beton DN 400"  3,1416*0,2*0,2*21,2</t>
  </si>
  <si>
    <t>56</t>
  </si>
  <si>
    <t>R-899-PC01</t>
  </si>
  <si>
    <t>Napojení potrubí PP DN 400 do stáv. šachty do otvoru po vybouraném bet. potrubí DN 400, D+M</t>
  </si>
  <si>
    <t>kpl</t>
  </si>
  <si>
    <t>1299702553</t>
  </si>
  <si>
    <t>Poznámka k položce:
vč. všech souvisejících prací</t>
  </si>
  <si>
    <t>viz. příloha TZ</t>
  </si>
  <si>
    <t>"napojení potrubí PP DN 400 do stáv. šachty"  1</t>
  </si>
  <si>
    <t>57</t>
  </si>
  <si>
    <t>R-899-PC03</t>
  </si>
  <si>
    <t>Opakované použití plastového potrubí DN 300 do 6 m, D+M</t>
  </si>
  <si>
    <t>-578637225</t>
  </si>
  <si>
    <t>viz.příloha TZ</t>
  </si>
  <si>
    <t>dočasné provizorní potrubí</t>
  </si>
  <si>
    <t>"převedení dešť. vod během stavby"  1,0</t>
  </si>
  <si>
    <t>58</t>
  </si>
  <si>
    <t>R-899-PC02</t>
  </si>
  <si>
    <t>Ochranný a uzavírací nátěr na betonové konstrukce vhodný pro styk s odpadní vodou, D+M</t>
  </si>
  <si>
    <t>181846649</t>
  </si>
  <si>
    <t>Poznámka k položce:
vč. zamazání spár mezi šachtovými prefa dílci maltovou směsí</t>
  </si>
  <si>
    <t>"vnitřní povrch prefa šachet"</t>
  </si>
  <si>
    <t>Š1</t>
  </si>
  <si>
    <t>"dno" 1,5*1,5-0,3*0,4-1,2*0,3*2</t>
  </si>
  <si>
    <t>"kyneta"  3,1416*0,4*0,3/2+0,3*0,1*2</t>
  </si>
  <si>
    <t>"kyneta"  (3,1416*0,3*1,2/2+1,2*0,15*2)*2</t>
  </si>
  <si>
    <t>"dno-stěny" 4*1,5*(1,6-0,3)</t>
  </si>
  <si>
    <t>"strop" 1,5*1,5-3,1416*0,5*0,5+3,1416*1,0*0,265</t>
  </si>
  <si>
    <t>"skruž"  3,1416*1,0*1,0</t>
  </si>
  <si>
    <t>"konus"  3,1416*(1,0+0,63)/2*0,58</t>
  </si>
  <si>
    <t>"prstenec" 3,1416*0,63*0,12</t>
  </si>
  <si>
    <t>Š2</t>
  </si>
  <si>
    <t>"skruž"  3,1416*1,0*0,5</t>
  </si>
  <si>
    <t>"prstenec" 3,1416*0,63*0,1</t>
  </si>
  <si>
    <t>Ostatní konstrukce a práce, bourání</t>
  </si>
  <si>
    <t>59</t>
  </si>
  <si>
    <t>919735113</t>
  </si>
  <si>
    <t>Řezání stávajícího živičného krytu hl přes 100 do 150 mm</t>
  </si>
  <si>
    <t>-1084776911</t>
  </si>
  <si>
    <t>Řezání stávajícího živičného krytu nebo podkladu hloubky přes 100 do 150 mm</t>
  </si>
  <si>
    <t>https://podminky.urs.cz/item/CS_URS_2023_01/919735113</t>
  </si>
  <si>
    <t>13,9*2</t>
  </si>
  <si>
    <t>19,95*2</t>
  </si>
  <si>
    <t>(4*2,9-2*2,9/2-1,7)/2</t>
  </si>
  <si>
    <t>4*2,9-2*2,9-1,7-1,2</t>
  </si>
  <si>
    <t>60</t>
  </si>
  <si>
    <t>919735124</t>
  </si>
  <si>
    <t>Řezání stávajícího betonového krytu hl přes 150 do 200 mm</t>
  </si>
  <si>
    <t>-951714928</t>
  </si>
  <si>
    <t>Řezání stávajícího betonového krytu nebo podkladu hloubky přes 150 do 200 mm</t>
  </si>
  <si>
    <t>https://podminky.urs.cz/item/CS_URS_2023_01/919735124</t>
  </si>
  <si>
    <t xml:space="preserve">"asf.silnice - směs smelená cementem 180mm" </t>
  </si>
  <si>
    <t>997</t>
  </si>
  <si>
    <t>Přesun sutě</t>
  </si>
  <si>
    <t>61</t>
  </si>
  <si>
    <t>997221551</t>
  </si>
  <si>
    <t>Vodorovná doprava suti ze sypkých materiálů do 1 km</t>
  </si>
  <si>
    <t>-699182741</t>
  </si>
  <si>
    <t>Vodorovná doprava suti bez naložení, ale se složením a s hrubým urovnáním ze sypkých materiálů, na vzdálenost do 1 km</t>
  </si>
  <si>
    <t>https://podminky.urs.cz/item/CS_URS_2023_01/997221551</t>
  </si>
  <si>
    <t>62</t>
  </si>
  <si>
    <t>997221559</t>
  </si>
  <si>
    <t>Příplatek ZKD 1 km u vodorovné dopravy suti ze sypkých materiálů</t>
  </si>
  <si>
    <t>61402126</t>
  </si>
  <si>
    <t>Vodorovná doprava suti bez naložení, ale se složením a s hrubým urovnáním Příplatek k ceně za každý další i započatý 1 km přes 1 km</t>
  </si>
  <si>
    <t>https://podminky.urs.cz/item/CS_URS_2023_01/997221559</t>
  </si>
  <si>
    <t>32,212*6 'Přepočtené koeficientem množství</t>
  </si>
  <si>
    <t>63</t>
  </si>
  <si>
    <t>997221561</t>
  </si>
  <si>
    <t>Vodorovná doprava suti z kusových materiálů do 1 km</t>
  </si>
  <si>
    <t>491565706</t>
  </si>
  <si>
    <t>Vodorovná doprava suti bez naložení, ale se složením a s hrubým urovnáním z kusových materiálů, na vzdálenost do 1 km</t>
  </si>
  <si>
    <t>https://podminky.urs.cz/item/CS_URS_2023_01/997221561</t>
  </si>
  <si>
    <t>64</t>
  </si>
  <si>
    <t>997221569</t>
  </si>
  <si>
    <t>Příplatek ZKD 1 km u vodorovné dopravy suti z kusových materiálů</t>
  </si>
  <si>
    <t>-566194918</t>
  </si>
  <si>
    <t>https://podminky.urs.cz/item/CS_URS_2023_01/997221569</t>
  </si>
  <si>
    <t>66,028*6 'Přepočtené koeficientem množství</t>
  </si>
  <si>
    <t>65</t>
  </si>
  <si>
    <t>997221571</t>
  </si>
  <si>
    <t>Vodorovná doprava vybouraných hmot do 1 km</t>
  </si>
  <si>
    <t>1198233696</t>
  </si>
  <si>
    <t>Vodorovná doprava vybouraných hmot bez naložení, ale se složením a s hrubým urovnáním na vzdálenost do 1 km</t>
  </si>
  <si>
    <t>https://podminky.urs.cz/item/CS_URS_2023_01/997221571</t>
  </si>
  <si>
    <t>66</t>
  </si>
  <si>
    <t>997221579</t>
  </si>
  <si>
    <t>Příplatek ZKD 1 km u vodorovné dopravy vybouraných hmot</t>
  </si>
  <si>
    <t>-1878156496</t>
  </si>
  <si>
    <t>Vodorovná doprava vybouraných hmot bez naložení, ale se složením a s hrubým urovnáním na vzdálenost Příplatek k ceně za každý další i započatý 1 km přes 1 km</t>
  </si>
  <si>
    <t>https://podminky.urs.cz/item/CS_URS_2023_01/997221579</t>
  </si>
  <si>
    <t>0,1*6 'Přepočtené koeficientem množství</t>
  </si>
  <si>
    <t>67</t>
  </si>
  <si>
    <t>997221861</t>
  </si>
  <si>
    <t>Poplatek za uložení stavebního odpadu na recyklační skládce (skládkovné) z prostého betonu pod kódem 17 01 01</t>
  </si>
  <si>
    <t>1158544282</t>
  </si>
  <si>
    <t>Poplatek za uložení stavebního odpadu na recyklační skládce (skládkovné) z prostého betonu zatříděného do Katalogu odpadů pod kódem 17 01 01</t>
  </si>
  <si>
    <t>https://podminky.urs.cz/item/CS_URS_2023_01/997221861</t>
  </si>
  <si>
    <t>68</t>
  </si>
  <si>
    <t>997221873</t>
  </si>
  <si>
    <t>-123026721</t>
  </si>
  <si>
    <t>https://podminky.urs.cz/item/CS_URS_2023_01/997221873</t>
  </si>
  <si>
    <t>69</t>
  </si>
  <si>
    <t>997221875</t>
  </si>
  <si>
    <t>Poplatek za uložení stavebního odpadu na recyklační skládce (skládkovné) asfaltového bez obsahu dehtu zatříděného do Katalogu odpadů pod kódem 17 03 02</t>
  </si>
  <si>
    <t>789929888</t>
  </si>
  <si>
    <t>https://podminky.urs.cz/item/CS_URS_2023_01/997221875</t>
  </si>
  <si>
    <t>70</t>
  </si>
  <si>
    <t>R-997-PK01</t>
  </si>
  <si>
    <t>Poplatek za uložení stavebního odpadu na recyklační skládce (skládkovné) kovy</t>
  </si>
  <si>
    <t>-1913837277</t>
  </si>
  <si>
    <t>998</t>
  </si>
  <si>
    <t>Přesun hmot</t>
  </si>
  <si>
    <t>71</t>
  </si>
  <si>
    <t>998276101</t>
  </si>
  <si>
    <t>Přesun hmot pro trubní vedení z trub z plastických hmot otevřený výkop</t>
  </si>
  <si>
    <t>733248108</t>
  </si>
  <si>
    <t>Přesun hmot pro trubní vedení hloubené z trub z plastických hmot nebo sklolaminátových pro vodovody nebo kanalizace v otevřeném výkopu dopravní vzdálenost do 15 m</t>
  </si>
  <si>
    <t>https://podminky.urs.cz/item/CS_URS_2023_01/998276101</t>
  </si>
  <si>
    <t>Práce a dodávky M</t>
  </si>
  <si>
    <t>46-M</t>
  </si>
  <si>
    <t>Zemní práce při extr.mont.pracích</t>
  </si>
  <si>
    <t>72</t>
  </si>
  <si>
    <t>460671112</t>
  </si>
  <si>
    <t>Výstražná fólie pro krytí kabelů šířky 25 cm</t>
  </si>
  <si>
    <t>-1266061955</t>
  </si>
  <si>
    <t>Výstražná fólie z PVC pro krytí kabelů včetně vyrovnání povrchu rýhy, rozvinutí a uložení fólie šířky do 25 cm</t>
  </si>
  <si>
    <t>https://podminky.urs.cz/item/CS_URS_2023_01/460671112</t>
  </si>
  <si>
    <t>73</t>
  </si>
  <si>
    <t>460751111</t>
  </si>
  <si>
    <t>Osazení kabelových kanálů do rýhy z prefabrikovaných betonových žlabů vnější šířky do 20 cm</t>
  </si>
  <si>
    <t>-1376216342</t>
  </si>
  <si>
    <t>Osazení kabelových kanálů včetně utěsnění, vyspárování a zakrytí víkem z prefabrikovaných betonových žlabů do rýhy, bez výkopových prací vnější šířky do 20 cm</t>
  </si>
  <si>
    <t>https://podminky.urs.cz/item/CS_URS_2023_01/460751111</t>
  </si>
  <si>
    <t>"kabel VO podz."  (1,0+1,7+1,0)*1</t>
  </si>
  <si>
    <t>"kabel NN 2x podz. - chránička"  (1,0+1,7+1,0)*1</t>
  </si>
  <si>
    <t>"kabel sdělovací CETIN podz."  (1,0+1,7+1,0)*2</t>
  </si>
  <si>
    <t>"kabel VN podz. - chránička" (1,0+1,2+1,0)*1</t>
  </si>
  <si>
    <t>74</t>
  </si>
  <si>
    <t>59213009</t>
  </si>
  <si>
    <t>žlab kabelový betonový k ochraně zemního drátovodného vedení 100x17x14cm</t>
  </si>
  <si>
    <t>128</t>
  </si>
  <si>
    <t>-1427356649</t>
  </si>
  <si>
    <t>75</t>
  </si>
  <si>
    <t>59213344</t>
  </si>
  <si>
    <t>poklop kabelového žlabu betonový 500x160x35mm</t>
  </si>
  <si>
    <t>-29487070</t>
  </si>
  <si>
    <t>18*2 'Přepočtené koeficientem množství</t>
  </si>
  <si>
    <t>SO 330 - Stavební část vodovodu - přeložka vodovodu</t>
  </si>
  <si>
    <t xml:space="preserve">    23-M - Montáže potrubí</t>
  </si>
  <si>
    <t>-179266875</t>
  </si>
  <si>
    <t>"asf.silnice - štěrkodrť 250mm"  20,7</t>
  </si>
  <si>
    <t>-1053092304</t>
  </si>
  <si>
    <t>"asf.silnice - směs smelená cementem 180mm"  20,7</t>
  </si>
  <si>
    <t>-90253655</t>
  </si>
  <si>
    <t>"přeložka vodovodu"  13,5*1,4</t>
  </si>
  <si>
    <t>"propoj"  1,5*1,2</t>
  </si>
  <si>
    <t>-1044257916</t>
  </si>
  <si>
    <t>"asf.silnice - AB kryt 40mm"  20,7</t>
  </si>
  <si>
    <t>171518370</t>
  </si>
  <si>
    <t>"plynovod STL ocel DN300" 1,4*1</t>
  </si>
  <si>
    <t>"vodovod TLT DN250" 1,4*1</t>
  </si>
  <si>
    <t>132254202</t>
  </si>
  <si>
    <t>Hloubení zapažených rýh š do 2000 mm v hornině třídy těžitelnosti I skupiny 3 objem do 50 m3</t>
  </si>
  <si>
    <t>57317933</t>
  </si>
  <si>
    <t>Hloubení zapažených rýh šířky přes 800 do 2 000 mm strojně s urovnáním dna do předepsaného profilu a spádu v hornině třídy těžitelnosti I skupiny 3 přes 20 do 50 m3</t>
  </si>
  <si>
    <t>https://podminky.urs.cz/item/CS_URS_2023_01/132254202</t>
  </si>
  <si>
    <t>"přeložka vodovodu"</t>
  </si>
  <si>
    <t xml:space="preserve">"ocel DN500" </t>
  </si>
  <si>
    <t>13,5*1,4*(2,96+3,04)/2</t>
  </si>
  <si>
    <t>"propoj"</t>
  </si>
  <si>
    <t>"ocel DN250"</t>
  </si>
  <si>
    <t>1,5*1,2*3,0</t>
  </si>
  <si>
    <t>-13,5*1,4*0,61</t>
  </si>
  <si>
    <t>-1,5*1,2*0,61</t>
  </si>
  <si>
    <t>"LT DN800"  -3,1416*0,4*0,4*13,3</t>
  </si>
  <si>
    <t>"LT DN250"  -3,1416*0,125*0,125*2,7</t>
  </si>
  <si>
    <t>"objem výkopu"  49,473</t>
  </si>
  <si>
    <t>"objem rušeného potrubí" -6,818</t>
  </si>
  <si>
    <t>přeložka vodovodu, propoj</t>
  </si>
  <si>
    <t>tř. 3 (sprašová hlína) - 90%</t>
  </si>
  <si>
    <t>42,655*0,90</t>
  </si>
  <si>
    <t>132354202</t>
  </si>
  <si>
    <t>Hloubení zapažených rýh š do 2000 mm v hornině třídy těžitelnosti II skupiny 4 objem do 50 m3</t>
  </si>
  <si>
    <t>-858536984</t>
  </si>
  <si>
    <t>Hloubení zapažených rýh šířky přes 800 do 2 000 mm strojně s urovnáním dna do předepsaného profilu a spádu v hornině třídy těžitelnosti II skupiny 4 přes 20 do 50 m3</t>
  </si>
  <si>
    <t>https://podminky.urs.cz/item/CS_URS_2023_01/132354202</t>
  </si>
  <si>
    <t>tř. 4 (navážka, zásypová zemina) - 10%</t>
  </si>
  <si>
    <t>42,655*0,10</t>
  </si>
  <si>
    <t>-1865125639</t>
  </si>
  <si>
    <t>"plynovod STL ocel DN300" 1,4*1,3*1,8</t>
  </si>
  <si>
    <t>"vodovod TLT DN250" 1,4*1,25*1,75</t>
  </si>
  <si>
    <t>-158497380</t>
  </si>
  <si>
    <t>13,5*2*(2,96+3,04)/2</t>
  </si>
  <si>
    <t>1,5*2*3,0</t>
  </si>
  <si>
    <t>-252378156</t>
  </si>
  <si>
    <t>-1592292653</t>
  </si>
  <si>
    <t>-383782817</t>
  </si>
  <si>
    <t>1502880098</t>
  </si>
  <si>
    <t>"tř. 3 (sprašová hlína)"  38,39*1,83</t>
  </si>
  <si>
    <t>"tř. 4 (navážka, zásypová zemina)"  4,266*1,95</t>
  </si>
  <si>
    <t>810246117</t>
  </si>
  <si>
    <t>"lože+obsyp vč. potrubí"</t>
  </si>
  <si>
    <t>"přeložka vodovodu - ocel DN500"  -13,5*1,4*(0,1+0,5+0,3)</t>
  </si>
  <si>
    <t>"propoj - ocel DN250" -1,5*1,2*(0,1+0,25+0,3)</t>
  </si>
  <si>
    <t>-199904787</t>
  </si>
  <si>
    <t>zásyp v asf. kom.</t>
  </si>
  <si>
    <t>31,293*1,1*1,05*1,7</t>
  </si>
  <si>
    <t>1772273880</t>
  </si>
  <si>
    <t>Obsyp potrubí viz. Vzorový příčný řez uložením potrubí</t>
  </si>
  <si>
    <t>"přeložka vodovodu - ocel DN500"  13,5*1,4*(0,5+0,3)-3,1416*0,25*0,25*13,5</t>
  </si>
  <si>
    <t>"propoj - ocel DN250" 1,5*1,2*(0,25+0,3)-3,1416*0,125*0,125*1,5</t>
  </si>
  <si>
    <t>-220653430</t>
  </si>
  <si>
    <t>Poznámka k položce:
nesoudržný, nesedavý vhodný obsypový materiál - štěrkopísek max. zrno 50 mm</t>
  </si>
  <si>
    <t>obsyp v asf. kom.</t>
  </si>
  <si>
    <t>13,385*1,1*1,05*1,8</t>
  </si>
  <si>
    <t>451573111</t>
  </si>
  <si>
    <t>Lože pod potrubí otevřený výkop ze štěrkopísku</t>
  </si>
  <si>
    <t>-2027236927</t>
  </si>
  <si>
    <t>Lože pod potrubí, stoky a drobné objekty v otevřeném výkopu z písku a štěrkopísku do 63 mm</t>
  </si>
  <si>
    <t>https://podminky.urs.cz/item/CS_URS_2023_01/451573111</t>
  </si>
  <si>
    <t>Poznámka k položce:
písek, štěrkopísek - max. zrno 20 mm</t>
  </si>
  <si>
    <t>Podsyp potrubí viz. Vzorový příčný řez uložením potrubí</t>
  </si>
  <si>
    <t>"přeložka vodovodu - ocel DN500"  13,5*1,4*0,1</t>
  </si>
  <si>
    <t>"propoj - ocel DN250" 1,5*1,2*0,1</t>
  </si>
  <si>
    <t>857362122</t>
  </si>
  <si>
    <t>Montáž litinových tvarovek jednoosých přírubových otevřený výkop DN 250</t>
  </si>
  <si>
    <t>1459025691</t>
  </si>
  <si>
    <t>Montáž litinových tvarovek na potrubí litinovém tlakovém jednoosých na potrubí z trub přírubových v otevřeném výkopu, kanálu nebo v šachtě DN 250</t>
  </si>
  <si>
    <t>https://podminky.urs.cz/item/CS_URS_2023_01/857362122</t>
  </si>
  <si>
    <t>Poznámka k položce:
vč. šroubů a podložek z nerezové oceli a matek z mosazi, těsnění s kovovou vložkou</t>
  </si>
  <si>
    <t>"viz. přílohy Technická zpráva, Kladečské schéma a  Výpis materiálu"</t>
  </si>
  <si>
    <t>"přeložka vodovodu, propoj"</t>
  </si>
  <si>
    <t>"P-kus s otočnými přírubami DN250 TLT PN 10"  1</t>
  </si>
  <si>
    <t>R-552-PK-250</t>
  </si>
  <si>
    <t>P-kus s otočnými přírubami DN250 TLT PN 10</t>
  </si>
  <si>
    <t>1148039558</t>
  </si>
  <si>
    <t>Poznámka k položce:
vnější a vnitřní povrchová ochrana, krycí modrý epoxid o síle min. 250 µm podle ČSN 
EN 14901</t>
  </si>
  <si>
    <t>857424122</t>
  </si>
  <si>
    <t>Montáž litinových tvarovek odbočných přírubových otevřený výkop DN 500</t>
  </si>
  <si>
    <t>-486321516</t>
  </si>
  <si>
    <t>Montáž litinových tvarovek na potrubí litinovém tlakovém odbočných na potrubí z trub přírubových v otevřeném výkopu, kanálu nebo v šachtě DN 500</t>
  </si>
  <si>
    <t>https://podminky.urs.cz/item/CS_URS_2023_01/857424122</t>
  </si>
  <si>
    <t>"T-kus DN500/250 TLT PN 10"  1</t>
  </si>
  <si>
    <t>R-552-TKP500</t>
  </si>
  <si>
    <t>tvarovka přírubová s přírubovou odbočkou T-kus DN 500/250 TLT PN 10</t>
  </si>
  <si>
    <t>444024252</t>
  </si>
  <si>
    <t>857472122</t>
  </si>
  <si>
    <t>Montáž litinových tvarovek jednoosých přírubových otevřený výkop DN 800</t>
  </si>
  <si>
    <t>-359574499</t>
  </si>
  <si>
    <t>Montáž litinových tvarovek na potrubí litinovém tlakovém jednoosých na potrubí z trub přírubových v otevřeném výkopu, kanálu nebo v šachtě DN 800</t>
  </si>
  <si>
    <t>https://podminky.urs.cz/item/CS_URS_2023_01/857472122</t>
  </si>
  <si>
    <t>"RP nesouosá DN800/500 TLT PN 10"  2</t>
  </si>
  <si>
    <t>R-552-RPN800</t>
  </si>
  <si>
    <t>přechod přírubový nesouosý RP-kus  DN 800/500 TLT PN 10</t>
  </si>
  <si>
    <t>851265324</t>
  </si>
  <si>
    <t>891361112</t>
  </si>
  <si>
    <t>Montáž vodovodních šoupátek otevřený výkop DN 250</t>
  </si>
  <si>
    <t>-1630212329</t>
  </si>
  <si>
    <t>Montáž vodovodních armatur na potrubí šoupátek nebo klapek uzavíracích v otevřeném výkopu nebo v šachtách s osazením zemní soupravy (bez poklopů) DN 250</t>
  </si>
  <si>
    <t>https://podminky.urs.cz/item/CS_URS_2023_01/891361112</t>
  </si>
  <si>
    <t>Dle výpisu materiálu a Kladečského schématu</t>
  </si>
  <si>
    <t>"Š DN 250"  1</t>
  </si>
  <si>
    <t>R-422-0Š1</t>
  </si>
  <si>
    <t>šoupátko přírubové DN250 mm F5</t>
  </si>
  <si>
    <t>-1886805613</t>
  </si>
  <si>
    <t>R-422-ZS1</t>
  </si>
  <si>
    <t>souprava zemní teleskopická pro vodu, pro ovládání uzávěrů armatur zakopaných v zemi; DN 250 šoupátka</t>
  </si>
  <si>
    <t>-369280366</t>
  </si>
  <si>
    <t>899401112</t>
  </si>
  <si>
    <t>Osazení poklopů litinových šoupátkových</t>
  </si>
  <si>
    <t>117764602</t>
  </si>
  <si>
    <t>https://podminky.urs.cz/item/CS_URS_2023_01/899401112</t>
  </si>
  <si>
    <t>R-422-PT1</t>
  </si>
  <si>
    <t xml:space="preserve">poklop lit. šoupátkový teleskopický </t>
  </si>
  <si>
    <t>-1753544283</t>
  </si>
  <si>
    <t>R-422-PD1</t>
  </si>
  <si>
    <t>deska podkladová pro šoupátkové poklopy integrovaná</t>
  </si>
  <si>
    <t>-1258532599</t>
  </si>
  <si>
    <t>899712111</t>
  </si>
  <si>
    <t>Orientační tabulky na zdivu</t>
  </si>
  <si>
    <t>135588063</t>
  </si>
  <si>
    <t>Orientační tabulky na vodovodních a kanalizačních řadech na zdivu</t>
  </si>
  <si>
    <t>https://podminky.urs.cz/item/CS_URS_2023_01/899712111</t>
  </si>
  <si>
    <t>dle Výpisu materiálu</t>
  </si>
  <si>
    <t>"modrá"  1</t>
  </si>
  <si>
    <t>899721112</t>
  </si>
  <si>
    <t>Signalizační vodič DN přes 150 mm na potrubí</t>
  </si>
  <si>
    <t>-2104487859</t>
  </si>
  <si>
    <t>Signalizační vodič na potrubí DN nad 150 mm</t>
  </si>
  <si>
    <t>https://podminky.urs.cz/item/CS_URS_2023_01/899721112</t>
  </si>
  <si>
    <t>Poznámka k položce:
signalizační vodič 2x Cu 4 mm2 vč. plastových pásků pro uchycení k potrubí</t>
  </si>
  <si>
    <t>"signalizační vodič"  22,0*2</t>
  </si>
  <si>
    <t>-1645227175</t>
  </si>
  <si>
    <t xml:space="preserve">"dle Technické zprávy a Výpisu materiálu"  </t>
  </si>
  <si>
    <t>"zalití stáv. potrubí LT DN 250"  3,1416*0,125*0,125*2,7</t>
  </si>
  <si>
    <t>R-899-001</t>
  </si>
  <si>
    <t>Krytí potrubí výstražnou fólií modré barvy s nápisem „Pozor vodovod“</t>
  </si>
  <si>
    <t>679874459</t>
  </si>
  <si>
    <t>"výstražná fólie"  15,0</t>
  </si>
  <si>
    <t>891361811</t>
  </si>
  <si>
    <t>Demontáž vodovodních šoupátek otevřený výkop DN 250</t>
  </si>
  <si>
    <t>-1224073485</t>
  </si>
  <si>
    <t>Demontáž vodovodních armatur na potrubí šoupátek nebo klapek uzavíracích v otevřeném výkopu nebo v šachtách DN 250</t>
  </si>
  <si>
    <t>https://podminky.urs.cz/item/CS_URS_2023_01/891361811</t>
  </si>
  <si>
    <t>"dle Technické zprávy a Výpisu materiálu"  1</t>
  </si>
  <si>
    <t>899101211</t>
  </si>
  <si>
    <t>Demontáž poklopů litinových nebo ocelových včetně rámů hmotnosti do 50 kg</t>
  </si>
  <si>
    <t>-111938971</t>
  </si>
  <si>
    <t>Demontáž poklopů litinových a ocelových včetně rámů, hmotnosti jednotlivě do 50 kg</t>
  </si>
  <si>
    <t>https://podminky.urs.cz/item/CS_URS_2023_01/899101211</t>
  </si>
  <si>
    <t>dmtz šoupátek dle Technické zprávy a Výpisu materiálu</t>
  </si>
  <si>
    <t>"DN250"  1</t>
  </si>
  <si>
    <t>-1318079210</t>
  </si>
  <si>
    <t>"přeložka vodovodu"  13,5*2</t>
  </si>
  <si>
    <t>"propoj"  1,5*2</t>
  </si>
  <si>
    <t>-2035116596</t>
  </si>
  <si>
    <t>R-009-001</t>
  </si>
  <si>
    <t>Demontáž stávajícího vodovod.potrubí ocel DN800 vč. povrchových znaků, odvozu, likvidace a vč. vyčerpání vody z výkopu z odstraněného potrubí.</t>
  </si>
  <si>
    <t>-255622678</t>
  </si>
  <si>
    <t>"dle Technické zprávy a Výpisu materiálu"  13,3</t>
  </si>
  <si>
    <t>R-009-002</t>
  </si>
  <si>
    <t>Demontáž stávajícího vodovod.potrubí LT DN250 vč. povrchových znaků, odvozu, likvidace a vč. vyčerpání vody z výkopu z odstraněného potrubí.</t>
  </si>
  <si>
    <t>-1387157746</t>
  </si>
  <si>
    <t>"dle Technické zprávy a Výpisu materiálu"  2,7</t>
  </si>
  <si>
    <t>420035197</t>
  </si>
  <si>
    <t>-2044358220</t>
  </si>
  <si>
    <t>11,012*6 'Přepočtené koeficientem množství</t>
  </si>
  <si>
    <t>905315224</t>
  </si>
  <si>
    <t>1776308279</t>
  </si>
  <si>
    <t>19,479*6 'Přepočtené koeficientem množství</t>
  </si>
  <si>
    <t>1477125817</t>
  </si>
  <si>
    <t>-1480167759</t>
  </si>
  <si>
    <t>0,155*6 'Přepočtené koeficientem množství</t>
  </si>
  <si>
    <t>248876643</t>
  </si>
  <si>
    <t>-1549187836</t>
  </si>
  <si>
    <t>526927716</t>
  </si>
  <si>
    <t>16391580</t>
  </si>
  <si>
    <t>998272201</t>
  </si>
  <si>
    <t>Přesun hmot pro trubní vedení z ocelových trub svařovaných otevřený výkop</t>
  </si>
  <si>
    <t>-134072681</t>
  </si>
  <si>
    <t>Přesun hmot pro trubní vedení z ocelových trub svařovaných pro vodovody, plynovody, teplovody, shybky, produktovody v otevřeném výkopu dopravní vzdálenost do 15 m</t>
  </si>
  <si>
    <t>https://podminky.urs.cz/item/CS_URS_2023_01/998272201</t>
  </si>
  <si>
    <t>23-M</t>
  </si>
  <si>
    <t>Montáže potrubí</t>
  </si>
  <si>
    <t>R-230-M250.1</t>
  </si>
  <si>
    <t>Montáž potrubí z trub ocelových DN 250 mm PN 10</t>
  </si>
  <si>
    <t>-1354277188</t>
  </si>
  <si>
    <t>"ocel PN 10 DN250"  1,0+0,5</t>
  </si>
  <si>
    <t>R-140-D250.1</t>
  </si>
  <si>
    <t>trubka ocelová DN 250 mm PN 10, vnější povrchová úprava 3LPE dle DIN 30670</t>
  </si>
  <si>
    <t>972612712</t>
  </si>
  <si>
    <t>R-230-M250.2</t>
  </si>
  <si>
    <t>Montáž trubních dílů přivařovacích DN 250 mm PN 10</t>
  </si>
  <si>
    <t>-1730148050</t>
  </si>
  <si>
    <t>"příruba ocel PN 10 DN250"  8</t>
  </si>
  <si>
    <t>R-140-D250.21</t>
  </si>
  <si>
    <t>příruba OCEL d 273 mm PN 10 podle DIN 2576</t>
  </si>
  <si>
    <t>-1779194860</t>
  </si>
  <si>
    <t>R-140-D250.22</t>
  </si>
  <si>
    <t>koleno OCEL 45°  DN 250 mm PN 10</t>
  </si>
  <si>
    <t>-1451667161</t>
  </si>
  <si>
    <t>"koleno ocel PN 10 DN250"  1</t>
  </si>
  <si>
    <t>230032034</t>
  </si>
  <si>
    <t>Montáž přírubových spojů do PN 16 DN 250</t>
  </si>
  <si>
    <t>1583564887</t>
  </si>
  <si>
    <t>https://podminky.urs.cz/item/CS_URS_2023_01/230032034</t>
  </si>
  <si>
    <t>"přeložka vodovodu, propoj" 5</t>
  </si>
  <si>
    <t>R-230-M500.1</t>
  </si>
  <si>
    <t>Montáž potrubí z trub ocelových DN 500 mm PN 10</t>
  </si>
  <si>
    <t>1803847855</t>
  </si>
  <si>
    <t>"ocel PN 10 DN500"  2,5+6,0+5,0</t>
  </si>
  <si>
    <t>R-140-D500.1</t>
  </si>
  <si>
    <t>trubka ocelová DN 500 mm PN 10, vnější povrchová úprava 3LPE dle DIN 30670</t>
  </si>
  <si>
    <t>-2128815809</t>
  </si>
  <si>
    <t>R-230-M500.2</t>
  </si>
  <si>
    <t>Montáž trubních dílů přivařovacích DN 500 mm PN 10</t>
  </si>
  <si>
    <t>1730730666</t>
  </si>
  <si>
    <t>"příruba ocel PN 10 DN500"  8</t>
  </si>
  <si>
    <t>R-140-D500.21</t>
  </si>
  <si>
    <t>Příruba OCEL d 508 mm PN 10 podle DIN 2576</t>
  </si>
  <si>
    <t>-1704113385</t>
  </si>
  <si>
    <t>R-140-D500.22</t>
  </si>
  <si>
    <t>koleno OCEL 45°  DN 500 mm PN 10</t>
  </si>
  <si>
    <t>2086340825</t>
  </si>
  <si>
    <t>"koleno ocel PN 10 DN500"  1</t>
  </si>
  <si>
    <t>230032038</t>
  </si>
  <si>
    <t>Montáž přírubových spojů do PN 16 DN 500</t>
  </si>
  <si>
    <t>-96412139</t>
  </si>
  <si>
    <t>https://podminky.urs.cz/item/CS_URS_2023_01/230032038</t>
  </si>
  <si>
    <t>"přeložka vodovodu, propoj"  4</t>
  </si>
  <si>
    <t>R-230-M800.2</t>
  </si>
  <si>
    <t>Montáž trubních dílů přivařovacích DN 800 mm PN 10</t>
  </si>
  <si>
    <t>-1026747856</t>
  </si>
  <si>
    <t>"příruba ocel PN 10 DN800"  2</t>
  </si>
  <si>
    <t>R-140-D800.2</t>
  </si>
  <si>
    <t>příruba OCEL d 820 mm PN 10 podle ČSN 131223</t>
  </si>
  <si>
    <t>2011375710</t>
  </si>
  <si>
    <t>R-046-001</t>
  </si>
  <si>
    <t>Dodávka a montáž identifikačních markerů</t>
  </si>
  <si>
    <t>1361415592</t>
  </si>
  <si>
    <t>"Dle Výpisu materiálu"  2</t>
  </si>
  <si>
    <t>SO 101 - Oprava komunikace</t>
  </si>
  <si>
    <t xml:space="preserve">    5 - Komunikace pozemní</t>
  </si>
  <si>
    <t>-1199721916</t>
  </si>
  <si>
    <t>viz. příloha B (STZ)</t>
  </si>
  <si>
    <t>"chodník zámk. dl. - celkem"  42,0</t>
  </si>
  <si>
    <t>"odpočet - viz. SO 310"  -10,643</t>
  </si>
  <si>
    <t>113107522</t>
  </si>
  <si>
    <t>Odstranění podkladu z kameniva drceného tl přes 100 do 200 mm při překopech strojně pl přes 15 m2</t>
  </si>
  <si>
    <t>727789680</t>
  </si>
  <si>
    <t>Odstranění podkladů nebo krytů při překopech inženýrských sítí s přemístěním hmot na skládku ve vzdálenosti do 3 m nebo s naložením na dopravní prostředek strojně plochy jednotlivě přes 15 m2 z kameniva hrubého drceného, o tl. vrstvy přes 100 do 200 mm</t>
  </si>
  <si>
    <t>https://podminky.urs.cz/item/CS_URS_2023_01/113107522</t>
  </si>
  <si>
    <t>113107542</t>
  </si>
  <si>
    <t>Odstranění podkladu živičných tl přes 50 do 100 mm při překopech strojně pl přes 15 m2</t>
  </si>
  <si>
    <t>1020937838</t>
  </si>
  <si>
    <t>Odstranění podkladů nebo krytů při překopech inženýrských sítí s přemístěním hmot na skládku ve vzdálenosti do 3 m nebo s naložením na dopravní prostředek strojně plochy jednotlivě přes 15 m2 živičných, o tl. vrstvy přes 50 do 100 mm</t>
  </si>
  <si>
    <t>https://podminky.urs.cz/item/CS_URS_2023_01/113107542</t>
  </si>
  <si>
    <t>viz. příloha Vzorový řez</t>
  </si>
  <si>
    <t>"dobourání  - asf. beton 80mm"</t>
  </si>
  <si>
    <t>kanalizace</t>
  </si>
  <si>
    <t>13,9*0,25*2</t>
  </si>
  <si>
    <t>19,95*0,25*2</t>
  </si>
  <si>
    <t>(4*2,9-2*2,9/2-1,7)/2*0,25</t>
  </si>
  <si>
    <t>(4*2,9-2*2,9-1,7-1,2)*0,25</t>
  </si>
  <si>
    <t>vodovod</t>
  </si>
  <si>
    <t>13,5*0,25*2</t>
  </si>
  <si>
    <t>1,5*0,25*2</t>
  </si>
  <si>
    <t>Mezisoučet</t>
  </si>
  <si>
    <t>"dobourání  - asf. beton 60mm"</t>
  </si>
  <si>
    <t>13,9*0,5*2</t>
  </si>
  <si>
    <t>19,95*0,5*2</t>
  </si>
  <si>
    <t>(4*2,9-2*2,9/2-1,7)/2*0,5</t>
  </si>
  <si>
    <t>(4*2,9-2*2,9-1,7-1,2)*0,5</t>
  </si>
  <si>
    <t>13,5*0,5*2</t>
  </si>
  <si>
    <t>1,5*0,5*2</t>
  </si>
  <si>
    <t>113154122</t>
  </si>
  <si>
    <t>Frézování živičného krytu tl 40 mm pruh š přes 0,5 do 1 m pl do 500 m2 bez překážek v trase</t>
  </si>
  <si>
    <t>2089863416</t>
  </si>
  <si>
    <t>Frézování živičného podkladu nebo krytu s naložením na dopravní prostředek plochy do 500 m2 bez překážek v trase pruhu šířky přes 0,5 m do 1 m, tloušťky vrstvy 40 mm</t>
  </si>
  <si>
    <t>https://podminky.urs.cz/item/CS_URS_2023_01/113154122</t>
  </si>
  <si>
    <t>"asf.silnice - AB kryt 40mm"</t>
  </si>
  <si>
    <t>"celkem"  421,0</t>
  </si>
  <si>
    <t>"odpočet viz. SO 310"  - 54,748</t>
  </si>
  <si>
    <t>"odpočet viz. SO 330"  -20,7</t>
  </si>
  <si>
    <t>-52972736</t>
  </si>
  <si>
    <t>"nezpevněný terén celkem"  13,0</t>
  </si>
  <si>
    <t>"odpočet viz. SO 310"  -2,46</t>
  </si>
  <si>
    <t>162251102</t>
  </si>
  <si>
    <t>Vodorovné přemístění přes 20 do 50 m výkopku/sypaniny z horniny třídy těžitelnosti I skupiny 1 až 3</t>
  </si>
  <si>
    <t>1553440928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</si>
  <si>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</si>
  <si>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https://podminky.urs.cz/item/CS_URS_2023_01/162251102</t>
  </si>
  <si>
    <t xml:space="preserve">"ornice zpět" </t>
  </si>
  <si>
    <t>"nezpevněný terén celkem"  13,0*0,3</t>
  </si>
  <si>
    <t>167151101</t>
  </si>
  <si>
    <t>Nakládání výkopku z hornin třídy těžitelnosti I skupiny 1 až 3 do 100 m3</t>
  </si>
  <si>
    <t>496497886</t>
  </si>
  <si>
    <t>Nakládání, skládání a překládání neulehlého výkopku nebo sypaniny strojně nakládání, množství do 100 m3, z horniny třídy těžitelnosti I, skupiny 1 až 3</t>
  </si>
  <si>
    <t>https://podminky.urs.cz/item/CS_URS_2023_01/167151101</t>
  </si>
  <si>
    <t>"ornice"  3,9</t>
  </si>
  <si>
    <t>181351005</t>
  </si>
  <si>
    <t>Rozprostření ornice tl vrstvy přes 250 do 300 mm pl do 100 m2 v rovině nebo ve svahu do 1:5 strojně</t>
  </si>
  <si>
    <t>-667632838</t>
  </si>
  <si>
    <t>Rozprostření a urovnání ornice v rovině nebo ve svahu sklonu do 1:5 strojně při souvislé ploše do 100 m2, tl. vrstvy přes 250 do 300 mm</t>
  </si>
  <si>
    <t>https://podminky.urs.cz/item/CS_URS_2023_01/181351005</t>
  </si>
  <si>
    <t>181411131</t>
  </si>
  <si>
    <t>Založení parkového trávníku výsevem pl do 1000 m2 v rovině a ve svahu do 1:5</t>
  </si>
  <si>
    <t>921271490</t>
  </si>
  <si>
    <t>Založení trávníku na půdě předem připravené plochy do 1000 m2 výsevem včetně utažení parkového v rovině nebo na svahu do 1:5</t>
  </si>
  <si>
    <t>https://podminky.urs.cz/item/CS_URS_2023_01/181411131</t>
  </si>
  <si>
    <t>00572410</t>
  </si>
  <si>
    <t>osivo směs travní parková</t>
  </si>
  <si>
    <t>kg</t>
  </si>
  <si>
    <t>-679260089</t>
  </si>
  <si>
    <t>"nezp."  13,0*0,03*1,035</t>
  </si>
  <si>
    <t>181951111</t>
  </si>
  <si>
    <t>Úprava pláně v hornině třídy těžitelnosti I skupiny 1 až 3 bez zhutnění strojně</t>
  </si>
  <si>
    <t>-1801317180</t>
  </si>
  <si>
    <t>Úprava pláně vyrovnáním výškových rozdílů strojně v hornině třídy těžitelnosti I, skupiny 1 až 3 bez zhutnění</t>
  </si>
  <si>
    <t>https://podminky.urs.cz/item/CS_URS_2023_01/181951111</t>
  </si>
  <si>
    <t>181951112</t>
  </si>
  <si>
    <t>Úprava pláně v hornině třídy těžitelnosti I skupiny 1 až 3 se zhutněním strojně</t>
  </si>
  <si>
    <t>1963375236</t>
  </si>
  <si>
    <t>Úprava pláně vyrovnáním výškových rozdílů strojně v hornině třídy těžitelnosti I, skupiny 1 až 3 se zhutněním</t>
  </si>
  <si>
    <t>https://podminky.urs.cz/item/CS_URS_2023_01/181951112</t>
  </si>
  <si>
    <t>"asf.silnice "  54,748+20,7</t>
  </si>
  <si>
    <t>Komunikace pozemní</t>
  </si>
  <si>
    <t>564851011</t>
  </si>
  <si>
    <t>Podklad ze štěrkodrtě ŠD plochy do 100 m2 tl 150 mm</t>
  </si>
  <si>
    <t>874928941</t>
  </si>
  <si>
    <t>Podklad ze štěrkodrti ŠD s rozprostřením a zhutněním plochy jednotlivě do 100 m2, po zhutnění tl. 150 mm</t>
  </si>
  <si>
    <t>https://podminky.urs.cz/item/CS_URS_2023_01/564851011</t>
  </si>
  <si>
    <t>Poznámka k položce:
štěrkodrť ŠDA 0/32</t>
  </si>
  <si>
    <t>"chodník - zámková dlažba"  42,0</t>
  </si>
  <si>
    <t>564871011</t>
  </si>
  <si>
    <t>Podklad ze štěrkodrtě ŠD plochy do 100 m2 tl 250 mm</t>
  </si>
  <si>
    <t>477789047</t>
  </si>
  <si>
    <t>Podklad ze štěrkodrti ŠD s rozprostřením a zhutněním plochy jednotlivě do 100 m2, po zhutnění tl. 250 mm</t>
  </si>
  <si>
    <t>https://podminky.urs.cz/item/CS_URS_2023_01/564871011</t>
  </si>
  <si>
    <t>Poznámka k položce:
štěrkodrť ŠDA 0/63</t>
  </si>
  <si>
    <t>"asf.silnice"</t>
  </si>
  <si>
    <t>"SO 310"  54,748</t>
  </si>
  <si>
    <t>"SO 330"  20,7</t>
  </si>
  <si>
    <t>565166101</t>
  </si>
  <si>
    <t>Asfaltový beton vrstva podkladní ACP 22 (obalované kamenivo OKH) tl 80 mm š do 1,5 m</t>
  </si>
  <si>
    <t>2064749181</t>
  </si>
  <si>
    <t>Asfaltový beton vrstva podkladní ACP 22 (obalované kamenivo hrubozrnné - OKH) s rozprostřením a zhutněním v pruhu šířky do 1,5 m, po zhutnění tl. 80 mm</t>
  </si>
  <si>
    <t>https://podminky.urs.cz/item/CS_URS_2023_01/565166101</t>
  </si>
  <si>
    <t>"ACP 22+"  75,448+26,025</t>
  </si>
  <si>
    <t>567132113</t>
  </si>
  <si>
    <t>Podklad ze směsi stmelené cementem SC C 8/10 (KSC I) tl 180 mm</t>
  </si>
  <si>
    <t>-1198708658</t>
  </si>
  <si>
    <t>Podklad ze směsi stmelené cementem SC bez dilatačních spár, s rozprostřením a zhutněním SC C 8/10 (KSC I), po zhutnění tl. 180 mm</t>
  </si>
  <si>
    <t>https://podminky.urs.cz/item/CS_URS_2023_01/567132113</t>
  </si>
  <si>
    <t>"asf.silnice"  75,448</t>
  </si>
  <si>
    <t>R-573-PI.01</t>
  </si>
  <si>
    <t>Postřik infiltrační PI-E  0,6-1,3 kg/m2</t>
  </si>
  <si>
    <t>-420125007</t>
  </si>
  <si>
    <t>Postřik infiltrační PI-E 0,6-1,3 kg/m2</t>
  </si>
  <si>
    <t>"pod ACP 22+"  75,448+26,025</t>
  </si>
  <si>
    <t>R-573-PS.01</t>
  </si>
  <si>
    <t>Postřik spojovací PS-E 0,15-0,25 kg/m2</t>
  </si>
  <si>
    <t>1699166814</t>
  </si>
  <si>
    <t>viz. příloha B (STZ), Vzorový řez</t>
  </si>
  <si>
    <t>"pod asf. beton protihlukový SMA"  421,0</t>
  </si>
  <si>
    <t>"pod ACL 16+"  75,448+52,05</t>
  </si>
  <si>
    <t>R-576-ABP-01</t>
  </si>
  <si>
    <t>Asfaltový beton protihlukový SMA NH 8 PmB 45/80-65 tl 40 mm š přes 3 m</t>
  </si>
  <si>
    <t>-876897351</t>
  </si>
  <si>
    <t>Asfaltový beton protihlukový SMA NH 8 PmB 45/80-65 s rozprostřením a se zhutněním v pruhu šířky přes 3 m, po zhutnění tl. 40 mm</t>
  </si>
  <si>
    <t>"asf.silnice - AB kryt 40mm"  421,0</t>
  </si>
  <si>
    <t>577155032</t>
  </si>
  <si>
    <t>Asfaltový beton vrstva ložní ACL 16 (ABVH) tl 60 mm š do 1,5 m z modifikovaného asfaltu</t>
  </si>
  <si>
    <t>1277903549</t>
  </si>
  <si>
    <t>Asfaltový beton vrstva ložní ACL 16 (ABH) s rozprostřením a zhutněním z modifikovaného asfaltu v pruhu šířky do 1,5 m, po zhutnění tl. 60 mm</t>
  </si>
  <si>
    <t>https://podminky.urs.cz/item/CS_URS_2023_01/577155032</t>
  </si>
  <si>
    <t>"ACL 16+"  75,448+52,05</t>
  </si>
  <si>
    <t>596211110</t>
  </si>
  <si>
    <t>Kladení zámkové dlažby komunikací pro pěší ručně tl 60 mm skupiny A pl do 50 m2</t>
  </si>
  <si>
    <t>511719763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</si>
  <si>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</si>
  <si>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https://podminky.urs.cz/item/CS_URS_2023_01/596211110</t>
  </si>
  <si>
    <t xml:space="preserve">"chodník - zámková dlažba" </t>
  </si>
  <si>
    <t>"zámková dlažba - stávající"  32,0</t>
  </si>
  <si>
    <t>"zámková dlažba - reliéfní - nová"  10,0</t>
  </si>
  <si>
    <t>R-592-ZDR-01</t>
  </si>
  <si>
    <t>dlažba zámková reliéfní 200x100x60mm červená</t>
  </si>
  <si>
    <t>1819709206</t>
  </si>
  <si>
    <t>10*1,03 'Přepočtené koeficientem množství</t>
  </si>
  <si>
    <t>596211114</t>
  </si>
  <si>
    <t>Příplatek za kombinaci dvou barev u kladení betonových dlažeb komunikací pro pěší ručně tl 60 mm skupiny A</t>
  </si>
  <si>
    <t>-136038111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</si>
  <si>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Příplatek k cenám za dlažbu z prvků dvou barev</t>
  </si>
  <si>
    <t>https://podminky.urs.cz/item/CS_URS_2023_01/596211114</t>
  </si>
  <si>
    <t>915131111</t>
  </si>
  <si>
    <t>Vodorovné dopravní značení přechody pro chodce, šipky, symboly základní bílá barva</t>
  </si>
  <si>
    <t>2060944846</t>
  </si>
  <si>
    <t>Vodorovné dopravní značení stříkané barvou přechody pro chodce, šipky, symboly bílé základní</t>
  </si>
  <si>
    <t>https://podminky.urs.cz/item/CS_URS_2023_01/915131111</t>
  </si>
  <si>
    <t>"V2b"  5,5</t>
  </si>
  <si>
    <t>"V4"  10,0</t>
  </si>
  <si>
    <t>"V7a"  10,5</t>
  </si>
  <si>
    <t>"V13"  16,5</t>
  </si>
  <si>
    <t>915621111</t>
  </si>
  <si>
    <t>Předznačení vodorovného plošného značení</t>
  </si>
  <si>
    <t>-1040584014</t>
  </si>
  <si>
    <t>Předznačení pro vodorovné značení stříkané barvou nebo prováděné z nátěrových hmot plošné šipky, symboly, nápisy</t>
  </si>
  <si>
    <t>https://podminky.urs.cz/item/CS_URS_2023_01/915621111</t>
  </si>
  <si>
    <t>Poznámka k položce:
vč. očištění vozovky</t>
  </si>
  <si>
    <t>916131213</t>
  </si>
  <si>
    <t>Osazení silničního obrubníku betonového stojatého s boční opěrou do lože z betonu prostého</t>
  </si>
  <si>
    <t>-60917906</t>
  </si>
  <si>
    <t>Osazení silničního obrubníku betonového se zřízením lože, s vyplněním a zatřením spár cementovou maltou stojatého s boční opěrou z betonu prostého, do lože z betonu prostého</t>
  </si>
  <si>
    <t>https://podminky.urs.cz/item/CS_URS_2023_01/916131213</t>
  </si>
  <si>
    <t>"silniční obrubník - stávající" 20,0</t>
  </si>
  <si>
    <t>"silniční obrubník - nový" 8,0</t>
  </si>
  <si>
    <t>"nájezdový obrubník - nový" 12,0</t>
  </si>
  <si>
    <t>"přechodový obrubník - nový" 1,0+1,0</t>
  </si>
  <si>
    <t>59217031</t>
  </si>
  <si>
    <t>obrubník betonový silniční 1000x150x250mm</t>
  </si>
  <si>
    <t>-746403541</t>
  </si>
  <si>
    <t>8*1,02 'Přepočtené koeficientem množství</t>
  </si>
  <si>
    <t>59217029</t>
  </si>
  <si>
    <t>obrubník betonový silniční nájezdový 1000x150x150mm</t>
  </si>
  <si>
    <t>-1764177150</t>
  </si>
  <si>
    <t>12*1,02 'Přepočtené koeficientem množství</t>
  </si>
  <si>
    <t>59217030</t>
  </si>
  <si>
    <t>obrubník betonový silniční přechodový 1000x150x150-250mm</t>
  </si>
  <si>
    <t>1610722881</t>
  </si>
  <si>
    <t>2*1,02 'Přepočtené koeficientem množství</t>
  </si>
  <si>
    <t>916231213</t>
  </si>
  <si>
    <t>Osazení chodníkového obrubníku betonového stojatého s boční opěrou do lože z betonu prostého</t>
  </si>
  <si>
    <t>-2112290053</t>
  </si>
  <si>
    <t>Osazení chodníkového obrubníku betonového se zřízením lože, s vyplněním a zatřením spár cementovou maltou stojatého s boční opěrou z betonu prostého, do lože z betonu prostého</t>
  </si>
  <si>
    <t>https://podminky.urs.cz/item/CS_URS_2023_01/916231213</t>
  </si>
  <si>
    <t>"chodníkový obrubník - stávající" 1,0</t>
  </si>
  <si>
    <t>"chodníkový obrubník - nový" 3,0</t>
  </si>
  <si>
    <t>59217019</t>
  </si>
  <si>
    <t>obrubník betonový chodníkový 1000x100x200mm</t>
  </si>
  <si>
    <t>-808509199</t>
  </si>
  <si>
    <t>3*1,02 'Přepočtené koeficientem množství</t>
  </si>
  <si>
    <t>919735112</t>
  </si>
  <si>
    <t>Řezání stávajícího živičného krytu hl přes 50 do 100 mm</t>
  </si>
  <si>
    <t>285792535</t>
  </si>
  <si>
    <t>Řezání stávajícího živičného krytu nebo podkladu hloubky přes 50 do 100 mm</t>
  </si>
  <si>
    <t>https://podminky.urs.cz/item/CS_URS_2023_01/919735112</t>
  </si>
  <si>
    <t>13,5*2</t>
  </si>
  <si>
    <t>1,5*2</t>
  </si>
  <si>
    <t>919735114</t>
  </si>
  <si>
    <t>Řezání stávajícího živičného krytu hl přes 150 do 200 mm</t>
  </si>
  <si>
    <t>-389993713</t>
  </si>
  <si>
    <t>Řezání stávajícího živičného krytu nebo podkladu hloubky přes 150 do 200 mm</t>
  </si>
  <si>
    <t>https://podminky.urs.cz/item/CS_URS_2023_01/919735114</t>
  </si>
  <si>
    <t>R-919-ZS.MZ-01</t>
  </si>
  <si>
    <t>Pročištění a zalití spár modifikovanou asfaltovou zálivkou</t>
  </si>
  <si>
    <t>199142738</t>
  </si>
  <si>
    <t>Poznámka k položce:
vč. utěsnění spár při napojení vrstev vozovky</t>
  </si>
  <si>
    <t>979021112</t>
  </si>
  <si>
    <t>Očištění vybouraných obrubníků a krajníků chodníkových při překopech inženýrských sítí</t>
  </si>
  <si>
    <t>-1783023308</t>
  </si>
  <si>
    <t>Očištění vybouraných prvků při překopech inženýrských sítí od spojovacího materiálu s odklizením a uložením očištěných hmot a spojovacího materiálu na skládku do vzdálenosti 10 m nebo naložením na dopravní prostředek obrubníků a krajníků, vybouraných z jakéhokoliv lože a s jakoukoliv výplní spár chodníkových</t>
  </si>
  <si>
    <t>https://podminky.urs.cz/item/CS_URS_2023_01/979021112</t>
  </si>
  <si>
    <t>979021113</t>
  </si>
  <si>
    <t>Očištění vybouraných obrubníků a krajníků silničních při překopech inženýrských sítí</t>
  </si>
  <si>
    <t>-1217949259</t>
  </si>
  <si>
    <t>Očištění vybouraných prvků při překopech inženýrských sítí od spojovacího materiálu s odklizením a uložením očištěných hmot a spojovacího materiálu na skládku do vzdálenosti 10 m nebo naložením na dopravní prostředek obrubníků a krajníků, vybouraných z jakéhokoliv lože a s jakoukoliv výplní spár silničních</t>
  </si>
  <si>
    <t>https://podminky.urs.cz/item/CS_URS_2023_01/979021113</t>
  </si>
  <si>
    <t>979051121</t>
  </si>
  <si>
    <t>Očištění zámkových dlaždic se spárováním z kameniva těženého při překopech inženýrských sítí</t>
  </si>
  <si>
    <t>342520615</t>
  </si>
  <si>
    <t>Očištění vybouraných prvků při překopech inženýrských sítí od spojovacího materiálu s odklizením a uložením očištěných hmot a spojovacího materiálu na skládku do vzdálenosti 10 m nebo naložením na dopravní prostředek zámkových dlaždic s vyplněním spár kamenivem</t>
  </si>
  <si>
    <t>https://podminky.urs.cz/item/CS_URS_2023_01/979051121</t>
  </si>
  <si>
    <t>R-9-SDZ.01</t>
  </si>
  <si>
    <t>Demontáž a znovu osazení stávajícího svislého dopravního značení</t>
  </si>
  <si>
    <t>330037553</t>
  </si>
  <si>
    <t>Poznámka k položce:
vč. uskladnění po dobu výstavby a znovupoužití po dokončení</t>
  </si>
  <si>
    <t>881020640</t>
  </si>
  <si>
    <t>-242879863</t>
  </si>
  <si>
    <t>40,884*6 'Přepočtené koeficientem množství</t>
  </si>
  <si>
    <t>1905038799</t>
  </si>
  <si>
    <t>-446636610</t>
  </si>
  <si>
    <t>17,177*6 'Přepočtené koeficientem množství</t>
  </si>
  <si>
    <t>336644325</t>
  </si>
  <si>
    <t>1230267666</t>
  </si>
  <si>
    <t>998225111</t>
  </si>
  <si>
    <t>Přesun hmot pro pozemní komunikace s krytem z kamene, monolitickým betonovým nebo živičným</t>
  </si>
  <si>
    <t>-388596496</t>
  </si>
  <si>
    <t>Přesun hmot pro komunikace s krytem z kameniva, monolitickým betonovým nebo živičným dopravní vzdálenost do 200 m jakékoliv délky objektu</t>
  </si>
  <si>
    <t>https://podminky.urs.cz/item/CS_URS_2023_01/998225111</t>
  </si>
  <si>
    <t>SO 90 - Ostatní rozpočtové náklady</t>
  </si>
  <si>
    <t>9 -  Ostatní konstrukce, bourání</t>
  </si>
  <si>
    <t xml:space="preserve"> Ostatní konstrukce, bourání</t>
  </si>
  <si>
    <t>900600002</t>
  </si>
  <si>
    <t>Poplatky a náklady na zařízení staveniště</t>
  </si>
  <si>
    <t>-624725806</t>
  </si>
  <si>
    <t>900600004</t>
  </si>
  <si>
    <t>Zřízení a údržba dopr. značení po dobu výstavby, vrácení do pův. stavu</t>
  </si>
  <si>
    <t>-878010058</t>
  </si>
  <si>
    <t>900600008</t>
  </si>
  <si>
    <t>Vstupní geod. zaměření silnic, kolejí ČD (dle. podm.)</t>
  </si>
  <si>
    <t>-1008488687</t>
  </si>
  <si>
    <t>900600013</t>
  </si>
  <si>
    <t>Provedení revize kanalizace TV kamerou - 2x</t>
  </si>
  <si>
    <t>2005515502</t>
  </si>
  <si>
    <t>900600014</t>
  </si>
  <si>
    <t>Provedení veškerých zkoušek prokazující kvalitu díla ( např. zkoušky zhutnění)</t>
  </si>
  <si>
    <t>-369874751</t>
  </si>
  <si>
    <t>900600016</t>
  </si>
  <si>
    <t>Zpracování dokumentace skutečného provedení stavby</t>
  </si>
  <si>
    <t>812737082</t>
  </si>
  <si>
    <t>900600019</t>
  </si>
  <si>
    <t>Zpracování geodet. zaměření DSPS pro GIS a MMB OTS</t>
  </si>
  <si>
    <t>-1617513611</t>
  </si>
  <si>
    <t>900600026</t>
  </si>
  <si>
    <t>Provedení komplex. zkoušek technologie (markery)</t>
  </si>
  <si>
    <t>815353082</t>
  </si>
  <si>
    <t>900600029</t>
  </si>
  <si>
    <t>Zajištění vytýčení podzemních sítí dotčených stavbou</t>
  </si>
  <si>
    <t>1385727569</t>
  </si>
  <si>
    <t>900600032</t>
  </si>
  <si>
    <t>Vícetisky projektové dokumentace pro potřeby dodavatele stavby</t>
  </si>
  <si>
    <t>966260789</t>
  </si>
  <si>
    <t>900600143</t>
  </si>
  <si>
    <t>Provedení veškerých zkoušek prokazující kvalitu díla SO310 - ZKOUŠKA TĚSNOSTI KANALIZACE - stoky</t>
  </si>
  <si>
    <t>-1182209565</t>
  </si>
  <si>
    <t>900600145</t>
  </si>
  <si>
    <t>Provedení veškerých zkoušek prokazující kvalitu díla SO330 - TLAKOVÁ ZKOUŠKA A DESINFEKCE - přeložka vodovodu</t>
  </si>
  <si>
    <t>1562620563</t>
  </si>
  <si>
    <t>900600203</t>
  </si>
  <si>
    <t>Provedení pasportizace objektů dotčených stavbou</t>
  </si>
  <si>
    <t>-975801319</t>
  </si>
  <si>
    <t>Poznámka k položce:
před zahájením stavby a repasport stejných objektů po dokončení stavby opravněnou osobou (soudním znalcem)
Předání:   
2x v tištěné podobě   
2x v digitální podobě</t>
  </si>
  <si>
    <t>900600304</t>
  </si>
  <si>
    <t>Zajištění ZUK a uzavírky vč. projednání</t>
  </si>
  <si>
    <t>-814702327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</si>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</sst>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7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42" fillId="0" borderId="0" xfId="0" applyFont="1" applyAlignment="1" applyProtection="1">
      <alignment vertical="center" wrapText="1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4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6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44" fillId="0" borderId="28" xfId="0" applyFont="1" applyBorder="1" applyAlignment="1">
      <alignment horizontal="center" vertical="center"/>
    </xf>
    <xf numFmtId="0" fontId="47" fillId="0" borderId="28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9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4" fillId="0" borderId="28" xfId="0" applyFont="1" applyBorder="1" applyAlignment="1">
      <alignment horizontal="left"/>
    </xf>
    <xf numFmtId="0" fontId="47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6343" TargetMode="External" /><Relationship Id="rId2" Type="http://schemas.openxmlformats.org/officeDocument/2006/relationships/hyperlink" Target="https://podminky.urs.cz/item/CS_URS_2023_01/113107523" TargetMode="External" /><Relationship Id="rId3" Type="http://schemas.openxmlformats.org/officeDocument/2006/relationships/hyperlink" Target="https://podminky.urs.cz/item/CS_URS_2023_01/113107532" TargetMode="External" /><Relationship Id="rId4" Type="http://schemas.openxmlformats.org/officeDocument/2006/relationships/hyperlink" Target="https://podminky.urs.cz/item/CS_URS_2023_01/113107543" TargetMode="External" /><Relationship Id="rId5" Type="http://schemas.openxmlformats.org/officeDocument/2006/relationships/hyperlink" Target="https://podminky.urs.cz/item/CS_URS_2023_01/113107422" TargetMode="External" /><Relationship Id="rId6" Type="http://schemas.openxmlformats.org/officeDocument/2006/relationships/hyperlink" Target="https://podminky.urs.cz/item/CS_URS_2023_01/113154112" TargetMode="External" /><Relationship Id="rId7" Type="http://schemas.openxmlformats.org/officeDocument/2006/relationships/hyperlink" Target="https://podminky.urs.cz/item/CS_URS_2023_01/113202111" TargetMode="External" /><Relationship Id="rId8" Type="http://schemas.openxmlformats.org/officeDocument/2006/relationships/hyperlink" Target="https://podminky.urs.cz/item/CS_URS_2023_01/115101201" TargetMode="External" /><Relationship Id="rId9" Type="http://schemas.openxmlformats.org/officeDocument/2006/relationships/hyperlink" Target="https://podminky.urs.cz/item/CS_URS_2023_01/115101301" TargetMode="External" /><Relationship Id="rId10" Type="http://schemas.openxmlformats.org/officeDocument/2006/relationships/hyperlink" Target="https://podminky.urs.cz/item/CS_URS_2023_01/119001402" TargetMode="External" /><Relationship Id="rId11" Type="http://schemas.openxmlformats.org/officeDocument/2006/relationships/hyperlink" Target="https://podminky.urs.cz/item/CS_URS_2023_01/119001405" TargetMode="External" /><Relationship Id="rId12" Type="http://schemas.openxmlformats.org/officeDocument/2006/relationships/hyperlink" Target="https://podminky.urs.cz/item/CS_URS_2023_01/119001421" TargetMode="External" /><Relationship Id="rId13" Type="http://schemas.openxmlformats.org/officeDocument/2006/relationships/hyperlink" Target="https://podminky.urs.cz/item/CS_URS_2023_01/121151105" TargetMode="External" /><Relationship Id="rId14" Type="http://schemas.openxmlformats.org/officeDocument/2006/relationships/hyperlink" Target="https://podminky.urs.cz/item/CS_URS_2023_01/132254204" TargetMode="External" /><Relationship Id="rId15" Type="http://schemas.openxmlformats.org/officeDocument/2006/relationships/hyperlink" Target="https://podminky.urs.cz/item/CS_URS_2023_01/132354204" TargetMode="External" /><Relationship Id="rId16" Type="http://schemas.openxmlformats.org/officeDocument/2006/relationships/hyperlink" Target="https://podminky.urs.cz/item/CS_URS_2023_01/139001101" TargetMode="External" /><Relationship Id="rId17" Type="http://schemas.openxmlformats.org/officeDocument/2006/relationships/hyperlink" Target="https://podminky.urs.cz/item/CS_URS_2023_01/151101102" TargetMode="External" /><Relationship Id="rId18" Type="http://schemas.openxmlformats.org/officeDocument/2006/relationships/hyperlink" Target="https://podminky.urs.cz/item/CS_URS_2023_01/151101112" TargetMode="External" /><Relationship Id="rId19" Type="http://schemas.openxmlformats.org/officeDocument/2006/relationships/hyperlink" Target="https://podminky.urs.cz/item/CS_URS_2023_01/162751114" TargetMode="External" /><Relationship Id="rId20" Type="http://schemas.openxmlformats.org/officeDocument/2006/relationships/hyperlink" Target="https://podminky.urs.cz/item/CS_URS_2023_01/162751134" TargetMode="External" /><Relationship Id="rId21" Type="http://schemas.openxmlformats.org/officeDocument/2006/relationships/hyperlink" Target="https://podminky.urs.cz/item/CS_URS_2023_01/171201231" TargetMode="External" /><Relationship Id="rId22" Type="http://schemas.openxmlformats.org/officeDocument/2006/relationships/hyperlink" Target="https://podminky.urs.cz/item/CS_URS_2023_01/174151101" TargetMode="External" /><Relationship Id="rId23" Type="http://schemas.openxmlformats.org/officeDocument/2006/relationships/hyperlink" Target="https://podminky.urs.cz/item/CS_URS_2023_01/175151101" TargetMode="External" /><Relationship Id="rId24" Type="http://schemas.openxmlformats.org/officeDocument/2006/relationships/hyperlink" Target="https://podminky.urs.cz/item/CS_URS_2023_01/451541111" TargetMode="External" /><Relationship Id="rId25" Type="http://schemas.openxmlformats.org/officeDocument/2006/relationships/hyperlink" Target="https://podminky.urs.cz/item/CS_URS_2023_01/452112112" TargetMode="External" /><Relationship Id="rId26" Type="http://schemas.openxmlformats.org/officeDocument/2006/relationships/hyperlink" Target="https://podminky.urs.cz/item/CS_URS_2023_01/452112122" TargetMode="External" /><Relationship Id="rId27" Type="http://schemas.openxmlformats.org/officeDocument/2006/relationships/hyperlink" Target="https://podminky.urs.cz/item/CS_URS_2023_01/452311131" TargetMode="External" /><Relationship Id="rId28" Type="http://schemas.openxmlformats.org/officeDocument/2006/relationships/hyperlink" Target="https://podminky.urs.cz/item/CS_URS_2023_01/810391811" TargetMode="External" /><Relationship Id="rId29" Type="http://schemas.openxmlformats.org/officeDocument/2006/relationships/hyperlink" Target="https://podminky.urs.cz/item/CS_URS_2023_01/871370330" TargetMode="External" /><Relationship Id="rId30" Type="http://schemas.openxmlformats.org/officeDocument/2006/relationships/hyperlink" Target="https://podminky.urs.cz/item/CS_URS_2023_01/871390330" TargetMode="External" /><Relationship Id="rId31" Type="http://schemas.openxmlformats.org/officeDocument/2006/relationships/hyperlink" Target="https://podminky.urs.cz/item/CS_URS_2023_01/890451851" TargetMode="External" /><Relationship Id="rId32" Type="http://schemas.openxmlformats.org/officeDocument/2006/relationships/hyperlink" Target="https://podminky.urs.cz/item/CS_URS_2023_01/894411311" TargetMode="External" /><Relationship Id="rId33" Type="http://schemas.openxmlformats.org/officeDocument/2006/relationships/hyperlink" Target="https://podminky.urs.cz/item/CS_URS_2023_01/894412411" TargetMode="External" /><Relationship Id="rId34" Type="http://schemas.openxmlformats.org/officeDocument/2006/relationships/hyperlink" Target="https://podminky.urs.cz/item/CS_URS_2023_01/894414111" TargetMode="External" /><Relationship Id="rId35" Type="http://schemas.openxmlformats.org/officeDocument/2006/relationships/hyperlink" Target="https://podminky.urs.cz/item/CS_URS_2023_01/894414211" TargetMode="External" /><Relationship Id="rId36" Type="http://schemas.openxmlformats.org/officeDocument/2006/relationships/hyperlink" Target="https://podminky.urs.cz/item/CS_URS_2023_01/899102211" TargetMode="External" /><Relationship Id="rId37" Type="http://schemas.openxmlformats.org/officeDocument/2006/relationships/hyperlink" Target="https://podminky.urs.cz/item/CS_URS_2023_01/899104112" TargetMode="External" /><Relationship Id="rId38" Type="http://schemas.openxmlformats.org/officeDocument/2006/relationships/hyperlink" Target="https://podminky.urs.cz/item/CS_URS_2023_01/899910201" TargetMode="External" /><Relationship Id="rId39" Type="http://schemas.openxmlformats.org/officeDocument/2006/relationships/hyperlink" Target="https://podminky.urs.cz/item/CS_URS_2023_01/919735113" TargetMode="External" /><Relationship Id="rId40" Type="http://schemas.openxmlformats.org/officeDocument/2006/relationships/hyperlink" Target="https://podminky.urs.cz/item/CS_URS_2023_01/919735124" TargetMode="External" /><Relationship Id="rId41" Type="http://schemas.openxmlformats.org/officeDocument/2006/relationships/hyperlink" Target="https://podminky.urs.cz/item/CS_URS_2023_01/997221551" TargetMode="External" /><Relationship Id="rId42" Type="http://schemas.openxmlformats.org/officeDocument/2006/relationships/hyperlink" Target="https://podminky.urs.cz/item/CS_URS_2023_01/997221559" TargetMode="External" /><Relationship Id="rId43" Type="http://schemas.openxmlformats.org/officeDocument/2006/relationships/hyperlink" Target="https://podminky.urs.cz/item/CS_URS_2023_01/997221561" TargetMode="External" /><Relationship Id="rId44" Type="http://schemas.openxmlformats.org/officeDocument/2006/relationships/hyperlink" Target="https://podminky.urs.cz/item/CS_URS_2023_01/997221569" TargetMode="External" /><Relationship Id="rId45" Type="http://schemas.openxmlformats.org/officeDocument/2006/relationships/hyperlink" Target="https://podminky.urs.cz/item/CS_URS_2023_01/997221571" TargetMode="External" /><Relationship Id="rId46" Type="http://schemas.openxmlformats.org/officeDocument/2006/relationships/hyperlink" Target="https://podminky.urs.cz/item/CS_URS_2023_01/997221579" TargetMode="External" /><Relationship Id="rId47" Type="http://schemas.openxmlformats.org/officeDocument/2006/relationships/hyperlink" Target="https://podminky.urs.cz/item/CS_URS_2023_01/997221861" TargetMode="External" /><Relationship Id="rId48" Type="http://schemas.openxmlformats.org/officeDocument/2006/relationships/hyperlink" Target="https://podminky.urs.cz/item/CS_URS_2023_01/997221873" TargetMode="External" /><Relationship Id="rId49" Type="http://schemas.openxmlformats.org/officeDocument/2006/relationships/hyperlink" Target="https://podminky.urs.cz/item/CS_URS_2023_01/997221875" TargetMode="External" /><Relationship Id="rId50" Type="http://schemas.openxmlformats.org/officeDocument/2006/relationships/hyperlink" Target="https://podminky.urs.cz/item/CS_URS_2023_01/998276101" TargetMode="External" /><Relationship Id="rId51" Type="http://schemas.openxmlformats.org/officeDocument/2006/relationships/hyperlink" Target="https://podminky.urs.cz/item/CS_URS_2023_01/460671112" TargetMode="External" /><Relationship Id="rId52" Type="http://schemas.openxmlformats.org/officeDocument/2006/relationships/hyperlink" Target="https://podminky.urs.cz/item/CS_URS_2023_01/460751111" TargetMode="External" /><Relationship Id="rId5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7523" TargetMode="External" /><Relationship Id="rId2" Type="http://schemas.openxmlformats.org/officeDocument/2006/relationships/hyperlink" Target="https://podminky.urs.cz/item/CS_URS_2023_01/113107532" TargetMode="External" /><Relationship Id="rId3" Type="http://schemas.openxmlformats.org/officeDocument/2006/relationships/hyperlink" Target="https://podminky.urs.cz/item/CS_URS_2023_01/113107543" TargetMode="External" /><Relationship Id="rId4" Type="http://schemas.openxmlformats.org/officeDocument/2006/relationships/hyperlink" Target="https://podminky.urs.cz/item/CS_URS_2023_01/113154112" TargetMode="External" /><Relationship Id="rId5" Type="http://schemas.openxmlformats.org/officeDocument/2006/relationships/hyperlink" Target="https://podminky.urs.cz/item/CS_URS_2023_01/119001402" TargetMode="External" /><Relationship Id="rId6" Type="http://schemas.openxmlformats.org/officeDocument/2006/relationships/hyperlink" Target="https://podminky.urs.cz/item/CS_URS_2023_01/132254202" TargetMode="External" /><Relationship Id="rId7" Type="http://schemas.openxmlformats.org/officeDocument/2006/relationships/hyperlink" Target="https://podminky.urs.cz/item/CS_URS_2023_01/132354202" TargetMode="External" /><Relationship Id="rId8" Type="http://schemas.openxmlformats.org/officeDocument/2006/relationships/hyperlink" Target="https://podminky.urs.cz/item/CS_URS_2023_01/139001101" TargetMode="External" /><Relationship Id="rId9" Type="http://schemas.openxmlformats.org/officeDocument/2006/relationships/hyperlink" Target="https://podminky.urs.cz/item/CS_URS_2023_01/151101102" TargetMode="External" /><Relationship Id="rId10" Type="http://schemas.openxmlformats.org/officeDocument/2006/relationships/hyperlink" Target="https://podminky.urs.cz/item/CS_URS_2023_01/151101112" TargetMode="External" /><Relationship Id="rId11" Type="http://schemas.openxmlformats.org/officeDocument/2006/relationships/hyperlink" Target="https://podminky.urs.cz/item/CS_URS_2023_01/162751114" TargetMode="External" /><Relationship Id="rId12" Type="http://schemas.openxmlformats.org/officeDocument/2006/relationships/hyperlink" Target="https://podminky.urs.cz/item/CS_URS_2023_01/162751134" TargetMode="External" /><Relationship Id="rId13" Type="http://schemas.openxmlformats.org/officeDocument/2006/relationships/hyperlink" Target="https://podminky.urs.cz/item/CS_URS_2023_01/171201231" TargetMode="External" /><Relationship Id="rId14" Type="http://schemas.openxmlformats.org/officeDocument/2006/relationships/hyperlink" Target="https://podminky.urs.cz/item/CS_URS_2023_01/174151101" TargetMode="External" /><Relationship Id="rId15" Type="http://schemas.openxmlformats.org/officeDocument/2006/relationships/hyperlink" Target="https://podminky.urs.cz/item/CS_URS_2023_01/175151101" TargetMode="External" /><Relationship Id="rId16" Type="http://schemas.openxmlformats.org/officeDocument/2006/relationships/hyperlink" Target="https://podminky.urs.cz/item/CS_URS_2023_01/451573111" TargetMode="External" /><Relationship Id="rId17" Type="http://schemas.openxmlformats.org/officeDocument/2006/relationships/hyperlink" Target="https://podminky.urs.cz/item/CS_URS_2023_01/857362122" TargetMode="External" /><Relationship Id="rId18" Type="http://schemas.openxmlformats.org/officeDocument/2006/relationships/hyperlink" Target="https://podminky.urs.cz/item/CS_URS_2023_01/857424122" TargetMode="External" /><Relationship Id="rId19" Type="http://schemas.openxmlformats.org/officeDocument/2006/relationships/hyperlink" Target="https://podminky.urs.cz/item/CS_URS_2023_01/857472122" TargetMode="External" /><Relationship Id="rId20" Type="http://schemas.openxmlformats.org/officeDocument/2006/relationships/hyperlink" Target="https://podminky.urs.cz/item/CS_URS_2023_01/891361112" TargetMode="External" /><Relationship Id="rId21" Type="http://schemas.openxmlformats.org/officeDocument/2006/relationships/hyperlink" Target="https://podminky.urs.cz/item/CS_URS_2023_01/899401112" TargetMode="External" /><Relationship Id="rId22" Type="http://schemas.openxmlformats.org/officeDocument/2006/relationships/hyperlink" Target="https://podminky.urs.cz/item/CS_URS_2023_01/899712111" TargetMode="External" /><Relationship Id="rId23" Type="http://schemas.openxmlformats.org/officeDocument/2006/relationships/hyperlink" Target="https://podminky.urs.cz/item/CS_URS_2023_01/899721112" TargetMode="External" /><Relationship Id="rId24" Type="http://schemas.openxmlformats.org/officeDocument/2006/relationships/hyperlink" Target="https://podminky.urs.cz/item/CS_URS_2023_01/899910201" TargetMode="External" /><Relationship Id="rId25" Type="http://schemas.openxmlformats.org/officeDocument/2006/relationships/hyperlink" Target="https://podminky.urs.cz/item/CS_URS_2023_01/891361811" TargetMode="External" /><Relationship Id="rId26" Type="http://schemas.openxmlformats.org/officeDocument/2006/relationships/hyperlink" Target="https://podminky.urs.cz/item/CS_URS_2023_01/899101211" TargetMode="External" /><Relationship Id="rId27" Type="http://schemas.openxmlformats.org/officeDocument/2006/relationships/hyperlink" Target="https://podminky.urs.cz/item/CS_URS_2023_01/919735113" TargetMode="External" /><Relationship Id="rId28" Type="http://schemas.openxmlformats.org/officeDocument/2006/relationships/hyperlink" Target="https://podminky.urs.cz/item/CS_URS_2023_01/919735124" TargetMode="External" /><Relationship Id="rId29" Type="http://schemas.openxmlformats.org/officeDocument/2006/relationships/hyperlink" Target="https://podminky.urs.cz/item/CS_URS_2023_01/997221551" TargetMode="External" /><Relationship Id="rId30" Type="http://schemas.openxmlformats.org/officeDocument/2006/relationships/hyperlink" Target="https://podminky.urs.cz/item/CS_URS_2023_01/997221559" TargetMode="External" /><Relationship Id="rId31" Type="http://schemas.openxmlformats.org/officeDocument/2006/relationships/hyperlink" Target="https://podminky.urs.cz/item/CS_URS_2023_01/997221561" TargetMode="External" /><Relationship Id="rId32" Type="http://schemas.openxmlformats.org/officeDocument/2006/relationships/hyperlink" Target="https://podminky.urs.cz/item/CS_URS_2023_01/997221569" TargetMode="External" /><Relationship Id="rId33" Type="http://schemas.openxmlformats.org/officeDocument/2006/relationships/hyperlink" Target="https://podminky.urs.cz/item/CS_URS_2023_01/997221571" TargetMode="External" /><Relationship Id="rId34" Type="http://schemas.openxmlformats.org/officeDocument/2006/relationships/hyperlink" Target="https://podminky.urs.cz/item/CS_URS_2023_01/997221579" TargetMode="External" /><Relationship Id="rId35" Type="http://schemas.openxmlformats.org/officeDocument/2006/relationships/hyperlink" Target="https://podminky.urs.cz/item/CS_URS_2023_01/997221861" TargetMode="External" /><Relationship Id="rId36" Type="http://schemas.openxmlformats.org/officeDocument/2006/relationships/hyperlink" Target="https://podminky.urs.cz/item/CS_URS_2023_01/997221875" TargetMode="External" /><Relationship Id="rId37" Type="http://schemas.openxmlformats.org/officeDocument/2006/relationships/hyperlink" Target="https://podminky.urs.cz/item/CS_URS_2023_01/997221873" TargetMode="External" /><Relationship Id="rId38" Type="http://schemas.openxmlformats.org/officeDocument/2006/relationships/hyperlink" Target="https://podminky.urs.cz/item/CS_URS_2023_01/998272201" TargetMode="External" /><Relationship Id="rId39" Type="http://schemas.openxmlformats.org/officeDocument/2006/relationships/hyperlink" Target="https://podminky.urs.cz/item/CS_URS_2023_01/230032034" TargetMode="External" /><Relationship Id="rId40" Type="http://schemas.openxmlformats.org/officeDocument/2006/relationships/hyperlink" Target="https://podminky.urs.cz/item/CS_URS_2023_01/230032038" TargetMode="External" /><Relationship Id="rId4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7522" TargetMode="External" /><Relationship Id="rId2" Type="http://schemas.openxmlformats.org/officeDocument/2006/relationships/hyperlink" Target="https://podminky.urs.cz/item/CS_URS_2023_01/113107542" TargetMode="External" /><Relationship Id="rId3" Type="http://schemas.openxmlformats.org/officeDocument/2006/relationships/hyperlink" Target="https://podminky.urs.cz/item/CS_URS_2023_01/113154122" TargetMode="External" /><Relationship Id="rId4" Type="http://schemas.openxmlformats.org/officeDocument/2006/relationships/hyperlink" Target="https://podminky.urs.cz/item/CS_URS_2023_01/121151105" TargetMode="External" /><Relationship Id="rId5" Type="http://schemas.openxmlformats.org/officeDocument/2006/relationships/hyperlink" Target="https://podminky.urs.cz/item/CS_URS_2023_01/162251102" TargetMode="External" /><Relationship Id="rId6" Type="http://schemas.openxmlformats.org/officeDocument/2006/relationships/hyperlink" Target="https://podminky.urs.cz/item/CS_URS_2023_01/167151101" TargetMode="External" /><Relationship Id="rId7" Type="http://schemas.openxmlformats.org/officeDocument/2006/relationships/hyperlink" Target="https://podminky.urs.cz/item/CS_URS_2023_01/181351005" TargetMode="External" /><Relationship Id="rId8" Type="http://schemas.openxmlformats.org/officeDocument/2006/relationships/hyperlink" Target="https://podminky.urs.cz/item/CS_URS_2023_01/181411131" TargetMode="External" /><Relationship Id="rId9" Type="http://schemas.openxmlformats.org/officeDocument/2006/relationships/hyperlink" Target="https://podminky.urs.cz/item/CS_URS_2023_01/181951111" TargetMode="External" /><Relationship Id="rId10" Type="http://schemas.openxmlformats.org/officeDocument/2006/relationships/hyperlink" Target="https://podminky.urs.cz/item/CS_URS_2023_01/181951112" TargetMode="External" /><Relationship Id="rId11" Type="http://schemas.openxmlformats.org/officeDocument/2006/relationships/hyperlink" Target="https://podminky.urs.cz/item/CS_URS_2023_01/564851011" TargetMode="External" /><Relationship Id="rId12" Type="http://schemas.openxmlformats.org/officeDocument/2006/relationships/hyperlink" Target="https://podminky.urs.cz/item/CS_URS_2023_01/564871011" TargetMode="External" /><Relationship Id="rId13" Type="http://schemas.openxmlformats.org/officeDocument/2006/relationships/hyperlink" Target="https://podminky.urs.cz/item/CS_URS_2023_01/565166101" TargetMode="External" /><Relationship Id="rId14" Type="http://schemas.openxmlformats.org/officeDocument/2006/relationships/hyperlink" Target="https://podminky.urs.cz/item/CS_URS_2023_01/567132113" TargetMode="External" /><Relationship Id="rId15" Type="http://schemas.openxmlformats.org/officeDocument/2006/relationships/hyperlink" Target="https://podminky.urs.cz/item/CS_URS_2023_01/577155032" TargetMode="External" /><Relationship Id="rId16" Type="http://schemas.openxmlformats.org/officeDocument/2006/relationships/hyperlink" Target="https://podminky.urs.cz/item/CS_URS_2023_01/596211110" TargetMode="External" /><Relationship Id="rId17" Type="http://schemas.openxmlformats.org/officeDocument/2006/relationships/hyperlink" Target="https://podminky.urs.cz/item/CS_URS_2023_01/596211114" TargetMode="External" /><Relationship Id="rId18" Type="http://schemas.openxmlformats.org/officeDocument/2006/relationships/hyperlink" Target="https://podminky.urs.cz/item/CS_URS_2023_01/915131111" TargetMode="External" /><Relationship Id="rId19" Type="http://schemas.openxmlformats.org/officeDocument/2006/relationships/hyperlink" Target="https://podminky.urs.cz/item/CS_URS_2023_01/915621111" TargetMode="External" /><Relationship Id="rId20" Type="http://schemas.openxmlformats.org/officeDocument/2006/relationships/hyperlink" Target="https://podminky.urs.cz/item/CS_URS_2023_01/916131213" TargetMode="External" /><Relationship Id="rId21" Type="http://schemas.openxmlformats.org/officeDocument/2006/relationships/hyperlink" Target="https://podminky.urs.cz/item/CS_URS_2023_01/916231213" TargetMode="External" /><Relationship Id="rId22" Type="http://schemas.openxmlformats.org/officeDocument/2006/relationships/hyperlink" Target="https://podminky.urs.cz/item/CS_URS_2023_01/919735112" TargetMode="External" /><Relationship Id="rId23" Type="http://schemas.openxmlformats.org/officeDocument/2006/relationships/hyperlink" Target="https://podminky.urs.cz/item/CS_URS_2023_01/919735114" TargetMode="External" /><Relationship Id="rId24" Type="http://schemas.openxmlformats.org/officeDocument/2006/relationships/hyperlink" Target="https://podminky.urs.cz/item/CS_URS_2023_01/979021112" TargetMode="External" /><Relationship Id="rId25" Type="http://schemas.openxmlformats.org/officeDocument/2006/relationships/hyperlink" Target="https://podminky.urs.cz/item/CS_URS_2023_01/979021113" TargetMode="External" /><Relationship Id="rId26" Type="http://schemas.openxmlformats.org/officeDocument/2006/relationships/hyperlink" Target="https://podminky.urs.cz/item/CS_URS_2023_01/979051121" TargetMode="External" /><Relationship Id="rId27" Type="http://schemas.openxmlformats.org/officeDocument/2006/relationships/hyperlink" Target="https://podminky.urs.cz/item/CS_URS_2023_01/997221551" TargetMode="External" /><Relationship Id="rId28" Type="http://schemas.openxmlformats.org/officeDocument/2006/relationships/hyperlink" Target="https://podminky.urs.cz/item/CS_URS_2023_01/997221559" TargetMode="External" /><Relationship Id="rId29" Type="http://schemas.openxmlformats.org/officeDocument/2006/relationships/hyperlink" Target="https://podminky.urs.cz/item/CS_URS_2023_01/997221561" TargetMode="External" /><Relationship Id="rId30" Type="http://schemas.openxmlformats.org/officeDocument/2006/relationships/hyperlink" Target="https://podminky.urs.cz/item/CS_URS_2023_01/997221569" TargetMode="External" /><Relationship Id="rId31" Type="http://schemas.openxmlformats.org/officeDocument/2006/relationships/hyperlink" Target="https://podminky.urs.cz/item/CS_URS_2023_01/997221873" TargetMode="External" /><Relationship Id="rId32" Type="http://schemas.openxmlformats.org/officeDocument/2006/relationships/hyperlink" Target="https://podminky.urs.cz/item/CS_URS_2023_01/997221875" TargetMode="External" /><Relationship Id="rId33" Type="http://schemas.openxmlformats.org/officeDocument/2006/relationships/hyperlink" Target="https://podminky.urs.cz/item/CS_URS_2023_01/998225111" TargetMode="External" /><Relationship Id="rId34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27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29</v>
      </c>
      <c r="AL11" s="24"/>
      <c r="AM11" s="24"/>
      <c r="AN11" s="29" t="s">
        <v>30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31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32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32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29</v>
      </c>
      <c r="AL14" s="24"/>
      <c r="AM14" s="24"/>
      <c r="AN14" s="36" t="s">
        <v>32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34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35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29</v>
      </c>
      <c r="AL17" s="24"/>
      <c r="AM17" s="24"/>
      <c r="AN17" s="29" t="s">
        <v>36</v>
      </c>
      <c r="AO17" s="24"/>
      <c r="AP17" s="24"/>
      <c r="AQ17" s="24"/>
      <c r="AR17" s="22"/>
      <c r="BE17" s="33"/>
      <c r="BS17" s="19" t="s">
        <v>37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38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39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29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37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40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41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42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43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44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45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46</v>
      </c>
      <c r="E29" s="49"/>
      <c r="F29" s="34" t="s">
        <v>47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48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49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50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51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52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53</v>
      </c>
      <c r="U35" s="56"/>
      <c r="V35" s="56"/>
      <c r="W35" s="56"/>
      <c r="X35" s="58" t="s">
        <v>54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55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1610622-16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Brno, Bohunická - rekonstrukce kanalizace a vodovodu, křížení splaškové a dešťové kanalizace v křižovatce Teslova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Horní Heršpice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15. 5. 2023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Statutární město Brno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33</v>
      </c>
      <c r="AJ49" s="42"/>
      <c r="AK49" s="42"/>
      <c r="AL49" s="42"/>
      <c r="AM49" s="75" t="str">
        <f>IF(E17="","",E17)</f>
        <v>AQUA PROCON s.r.o.</v>
      </c>
      <c r="AN49" s="66"/>
      <c r="AO49" s="66"/>
      <c r="AP49" s="66"/>
      <c r="AQ49" s="42"/>
      <c r="AR49" s="46"/>
      <c r="AS49" s="76" t="s">
        <v>56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31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38</v>
      </c>
      <c r="AJ50" s="42"/>
      <c r="AK50" s="42"/>
      <c r="AL50" s="42"/>
      <c r="AM50" s="75" t="str">
        <f>IF(E20="","",E20)</f>
        <v>Ing. Hana Leitgebová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57</v>
      </c>
      <c r="D52" s="89"/>
      <c r="E52" s="89"/>
      <c r="F52" s="89"/>
      <c r="G52" s="89"/>
      <c r="H52" s="90"/>
      <c r="I52" s="91" t="s">
        <v>58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59</v>
      </c>
      <c r="AH52" s="89"/>
      <c r="AI52" s="89"/>
      <c r="AJ52" s="89"/>
      <c r="AK52" s="89"/>
      <c r="AL52" s="89"/>
      <c r="AM52" s="89"/>
      <c r="AN52" s="91" t="s">
        <v>60</v>
      </c>
      <c r="AO52" s="89"/>
      <c r="AP52" s="89"/>
      <c r="AQ52" s="93" t="s">
        <v>61</v>
      </c>
      <c r="AR52" s="46"/>
      <c r="AS52" s="94" t="s">
        <v>62</v>
      </c>
      <c r="AT52" s="95" t="s">
        <v>63</v>
      </c>
      <c r="AU52" s="95" t="s">
        <v>64</v>
      </c>
      <c r="AV52" s="95" t="s">
        <v>65</v>
      </c>
      <c r="AW52" s="95" t="s">
        <v>66</v>
      </c>
      <c r="AX52" s="95" t="s">
        <v>67</v>
      </c>
      <c r="AY52" s="95" t="s">
        <v>68</v>
      </c>
      <c r="AZ52" s="95" t="s">
        <v>69</v>
      </c>
      <c r="BA52" s="95" t="s">
        <v>70</v>
      </c>
      <c r="BB52" s="95" t="s">
        <v>71</v>
      </c>
      <c r="BC52" s="95" t="s">
        <v>72</v>
      </c>
      <c r="BD52" s="96" t="s">
        <v>73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74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ROUND(SUM(AG55:AG58),2)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ROUND(SUM(AS55:AS58),2)</f>
        <v>0</v>
      </c>
      <c r="AT54" s="108">
        <f>ROUND(SUM(AV54:AW54),2)</f>
        <v>0</v>
      </c>
      <c r="AU54" s="109">
        <f>ROUND(SUM(AU55:AU58),5)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ROUND(SUM(AZ55:AZ58),2)</f>
        <v>0</v>
      </c>
      <c r="BA54" s="108">
        <f>ROUND(SUM(BA55:BA58),2)</f>
        <v>0</v>
      </c>
      <c r="BB54" s="108">
        <f>ROUND(SUM(BB55:BB58),2)</f>
        <v>0</v>
      </c>
      <c r="BC54" s="108">
        <f>ROUND(SUM(BC55:BC58),2)</f>
        <v>0</v>
      </c>
      <c r="BD54" s="110">
        <f>ROUND(SUM(BD55:BD58),2)</f>
        <v>0</v>
      </c>
      <c r="BE54" s="6"/>
      <c r="BS54" s="111" t="s">
        <v>75</v>
      </c>
      <c r="BT54" s="111" t="s">
        <v>76</v>
      </c>
      <c r="BU54" s="112" t="s">
        <v>77</v>
      </c>
      <c r="BV54" s="111" t="s">
        <v>78</v>
      </c>
      <c r="BW54" s="111" t="s">
        <v>5</v>
      </c>
      <c r="BX54" s="111" t="s">
        <v>79</v>
      </c>
      <c r="CL54" s="111" t="s">
        <v>19</v>
      </c>
    </row>
    <row r="55" spans="1:91" s="7" customFormat="1" ht="16.5" customHeight="1">
      <c r="A55" s="113" t="s">
        <v>80</v>
      </c>
      <c r="B55" s="114"/>
      <c r="C55" s="115"/>
      <c r="D55" s="116" t="s">
        <v>81</v>
      </c>
      <c r="E55" s="116"/>
      <c r="F55" s="116"/>
      <c r="G55" s="116"/>
      <c r="H55" s="116"/>
      <c r="I55" s="117"/>
      <c r="J55" s="116" t="s">
        <v>82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'SO 310 - Stavební část ka...'!J30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83</v>
      </c>
      <c r="AR55" s="120"/>
      <c r="AS55" s="121">
        <v>0</v>
      </c>
      <c r="AT55" s="122">
        <f>ROUND(SUM(AV55:AW55),2)</f>
        <v>0</v>
      </c>
      <c r="AU55" s="123">
        <f>'SO 310 - Stavební část ka...'!P88</f>
        <v>0</v>
      </c>
      <c r="AV55" s="122">
        <f>'SO 310 - Stavební část ka...'!J33</f>
        <v>0</v>
      </c>
      <c r="AW55" s="122">
        <f>'SO 310 - Stavební část ka...'!J34</f>
        <v>0</v>
      </c>
      <c r="AX55" s="122">
        <f>'SO 310 - Stavební část ka...'!J35</f>
        <v>0</v>
      </c>
      <c r="AY55" s="122">
        <f>'SO 310 - Stavební část ka...'!J36</f>
        <v>0</v>
      </c>
      <c r="AZ55" s="122">
        <f>'SO 310 - Stavební část ka...'!F33</f>
        <v>0</v>
      </c>
      <c r="BA55" s="122">
        <f>'SO 310 - Stavební část ka...'!F34</f>
        <v>0</v>
      </c>
      <c r="BB55" s="122">
        <f>'SO 310 - Stavební část ka...'!F35</f>
        <v>0</v>
      </c>
      <c r="BC55" s="122">
        <f>'SO 310 - Stavební část ka...'!F36</f>
        <v>0</v>
      </c>
      <c r="BD55" s="124">
        <f>'SO 310 - Stavební část ka...'!F37</f>
        <v>0</v>
      </c>
      <c r="BE55" s="7"/>
      <c r="BT55" s="125" t="s">
        <v>84</v>
      </c>
      <c r="BV55" s="125" t="s">
        <v>78</v>
      </c>
      <c r="BW55" s="125" t="s">
        <v>85</v>
      </c>
      <c r="BX55" s="125" t="s">
        <v>5</v>
      </c>
      <c r="CL55" s="125" t="s">
        <v>19</v>
      </c>
      <c r="CM55" s="125" t="s">
        <v>86</v>
      </c>
    </row>
    <row r="56" spans="1:91" s="7" customFormat="1" ht="24.75" customHeight="1">
      <c r="A56" s="113" t="s">
        <v>80</v>
      </c>
      <c r="B56" s="114"/>
      <c r="C56" s="115"/>
      <c r="D56" s="116" t="s">
        <v>87</v>
      </c>
      <c r="E56" s="116"/>
      <c r="F56" s="116"/>
      <c r="G56" s="116"/>
      <c r="H56" s="116"/>
      <c r="I56" s="117"/>
      <c r="J56" s="116" t="s">
        <v>88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'SO 330 - Stavební část vo...'!J30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83</v>
      </c>
      <c r="AR56" s="120"/>
      <c r="AS56" s="121">
        <v>0</v>
      </c>
      <c r="AT56" s="122">
        <f>ROUND(SUM(AV56:AW56),2)</f>
        <v>0</v>
      </c>
      <c r="AU56" s="123">
        <f>'SO 330 - Stavební část vo...'!P89</f>
        <v>0</v>
      </c>
      <c r="AV56" s="122">
        <f>'SO 330 - Stavební část vo...'!J33</f>
        <v>0</v>
      </c>
      <c r="AW56" s="122">
        <f>'SO 330 - Stavební část vo...'!J34</f>
        <v>0</v>
      </c>
      <c r="AX56" s="122">
        <f>'SO 330 - Stavební část vo...'!J35</f>
        <v>0</v>
      </c>
      <c r="AY56" s="122">
        <f>'SO 330 - Stavební část vo...'!J36</f>
        <v>0</v>
      </c>
      <c r="AZ56" s="122">
        <f>'SO 330 - Stavební část vo...'!F33</f>
        <v>0</v>
      </c>
      <c r="BA56" s="122">
        <f>'SO 330 - Stavební část vo...'!F34</f>
        <v>0</v>
      </c>
      <c r="BB56" s="122">
        <f>'SO 330 - Stavební část vo...'!F35</f>
        <v>0</v>
      </c>
      <c r="BC56" s="122">
        <f>'SO 330 - Stavební část vo...'!F36</f>
        <v>0</v>
      </c>
      <c r="BD56" s="124">
        <f>'SO 330 - Stavební část vo...'!F37</f>
        <v>0</v>
      </c>
      <c r="BE56" s="7"/>
      <c r="BT56" s="125" t="s">
        <v>84</v>
      </c>
      <c r="BV56" s="125" t="s">
        <v>78</v>
      </c>
      <c r="BW56" s="125" t="s">
        <v>89</v>
      </c>
      <c r="BX56" s="125" t="s">
        <v>5</v>
      </c>
      <c r="CL56" s="125" t="s">
        <v>19</v>
      </c>
      <c r="CM56" s="125" t="s">
        <v>86</v>
      </c>
    </row>
    <row r="57" spans="1:91" s="7" customFormat="1" ht="16.5" customHeight="1">
      <c r="A57" s="113" t="s">
        <v>80</v>
      </c>
      <c r="B57" s="114"/>
      <c r="C57" s="115"/>
      <c r="D57" s="116" t="s">
        <v>90</v>
      </c>
      <c r="E57" s="116"/>
      <c r="F57" s="116"/>
      <c r="G57" s="116"/>
      <c r="H57" s="116"/>
      <c r="I57" s="117"/>
      <c r="J57" s="116" t="s">
        <v>91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'SO 101 - Oprava komunikace'!J30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83</v>
      </c>
      <c r="AR57" s="120"/>
      <c r="AS57" s="121">
        <v>0</v>
      </c>
      <c r="AT57" s="122">
        <f>ROUND(SUM(AV57:AW57),2)</f>
        <v>0</v>
      </c>
      <c r="AU57" s="123">
        <f>'SO 101 - Oprava komunikace'!P85</f>
        <v>0</v>
      </c>
      <c r="AV57" s="122">
        <f>'SO 101 - Oprava komunikace'!J33</f>
        <v>0</v>
      </c>
      <c r="AW57" s="122">
        <f>'SO 101 - Oprava komunikace'!J34</f>
        <v>0</v>
      </c>
      <c r="AX57" s="122">
        <f>'SO 101 - Oprava komunikace'!J35</f>
        <v>0</v>
      </c>
      <c r="AY57" s="122">
        <f>'SO 101 - Oprava komunikace'!J36</f>
        <v>0</v>
      </c>
      <c r="AZ57" s="122">
        <f>'SO 101 - Oprava komunikace'!F33</f>
        <v>0</v>
      </c>
      <c r="BA57" s="122">
        <f>'SO 101 - Oprava komunikace'!F34</f>
        <v>0</v>
      </c>
      <c r="BB57" s="122">
        <f>'SO 101 - Oprava komunikace'!F35</f>
        <v>0</v>
      </c>
      <c r="BC57" s="122">
        <f>'SO 101 - Oprava komunikace'!F36</f>
        <v>0</v>
      </c>
      <c r="BD57" s="124">
        <f>'SO 101 - Oprava komunikace'!F37</f>
        <v>0</v>
      </c>
      <c r="BE57" s="7"/>
      <c r="BT57" s="125" t="s">
        <v>84</v>
      </c>
      <c r="BV57" s="125" t="s">
        <v>78</v>
      </c>
      <c r="BW57" s="125" t="s">
        <v>92</v>
      </c>
      <c r="BX57" s="125" t="s">
        <v>5</v>
      </c>
      <c r="CL57" s="125" t="s">
        <v>19</v>
      </c>
      <c r="CM57" s="125" t="s">
        <v>86</v>
      </c>
    </row>
    <row r="58" spans="1:91" s="7" customFormat="1" ht="16.5" customHeight="1">
      <c r="A58" s="113" t="s">
        <v>80</v>
      </c>
      <c r="B58" s="114"/>
      <c r="C58" s="115"/>
      <c r="D58" s="116" t="s">
        <v>93</v>
      </c>
      <c r="E58" s="116"/>
      <c r="F58" s="116"/>
      <c r="G58" s="116"/>
      <c r="H58" s="116"/>
      <c r="I58" s="117"/>
      <c r="J58" s="116" t="s">
        <v>94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8">
        <f>'SO 90 - Ostatní rozpočtov...'!J30</f>
        <v>0</v>
      </c>
      <c r="AH58" s="117"/>
      <c r="AI58" s="117"/>
      <c r="AJ58" s="117"/>
      <c r="AK58" s="117"/>
      <c r="AL58" s="117"/>
      <c r="AM58" s="117"/>
      <c r="AN58" s="118">
        <f>SUM(AG58,AT58)</f>
        <v>0</v>
      </c>
      <c r="AO58" s="117"/>
      <c r="AP58" s="117"/>
      <c r="AQ58" s="119" t="s">
        <v>83</v>
      </c>
      <c r="AR58" s="120"/>
      <c r="AS58" s="126">
        <v>0</v>
      </c>
      <c r="AT58" s="127">
        <f>ROUND(SUM(AV58:AW58),2)</f>
        <v>0</v>
      </c>
      <c r="AU58" s="128">
        <f>'SO 90 - Ostatní rozpočtov...'!P80</f>
        <v>0</v>
      </c>
      <c r="AV58" s="127">
        <f>'SO 90 - Ostatní rozpočtov...'!J33</f>
        <v>0</v>
      </c>
      <c r="AW58" s="127">
        <f>'SO 90 - Ostatní rozpočtov...'!J34</f>
        <v>0</v>
      </c>
      <c r="AX58" s="127">
        <f>'SO 90 - Ostatní rozpočtov...'!J35</f>
        <v>0</v>
      </c>
      <c r="AY58" s="127">
        <f>'SO 90 - Ostatní rozpočtov...'!J36</f>
        <v>0</v>
      </c>
      <c r="AZ58" s="127">
        <f>'SO 90 - Ostatní rozpočtov...'!F33</f>
        <v>0</v>
      </c>
      <c r="BA58" s="127">
        <f>'SO 90 - Ostatní rozpočtov...'!F34</f>
        <v>0</v>
      </c>
      <c r="BB58" s="127">
        <f>'SO 90 - Ostatní rozpočtov...'!F35</f>
        <v>0</v>
      </c>
      <c r="BC58" s="127">
        <f>'SO 90 - Ostatní rozpočtov...'!F36</f>
        <v>0</v>
      </c>
      <c r="BD58" s="129">
        <f>'SO 90 - Ostatní rozpočtov...'!F37</f>
        <v>0</v>
      </c>
      <c r="BE58" s="7"/>
      <c r="BT58" s="125" t="s">
        <v>84</v>
      </c>
      <c r="BV58" s="125" t="s">
        <v>78</v>
      </c>
      <c r="BW58" s="125" t="s">
        <v>95</v>
      </c>
      <c r="BX58" s="125" t="s">
        <v>5</v>
      </c>
      <c r="CL58" s="125" t="s">
        <v>19</v>
      </c>
      <c r="CM58" s="125" t="s">
        <v>86</v>
      </c>
    </row>
    <row r="59" spans="1:57" s="2" customFormat="1" ht="30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6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  <row r="60" spans="1:57" s="2" customFormat="1" ht="6.95" customHeight="1">
      <c r="A60" s="40"/>
      <c r="B60" s="61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46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</row>
  </sheetData>
  <sheetProtection password="C71F" sheet="1" objects="1" scenarios="1" formatColumns="0" formatRows="0"/>
  <mergeCells count="5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SO 310 - Stavební část ka...'!C2" display="/"/>
    <hyperlink ref="A56" location="'SO 330 - Stavební část vo...'!C2" display="/"/>
    <hyperlink ref="A57" location="'SO 101 - Oprava komunikace'!C2" display="/"/>
    <hyperlink ref="A58" location="'SO 90 - Ostatní rozpočtov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86</v>
      </c>
    </row>
    <row r="4" spans="2:46" s="1" customFormat="1" ht="24.95" customHeight="1">
      <c r="B4" s="22"/>
      <c r="D4" s="132" t="s">
        <v>96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26.25" customHeight="1">
      <c r="B7" s="22"/>
      <c r="E7" s="135" t="str">
        <f>'Rekapitulace stavby'!K6</f>
        <v>Brno, Bohunická - rekonstrukce kanalizace a vodovodu, křížení splaškové a dešťové kanalizace v křižovatce Teslova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97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98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15. 5. 2023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30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31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33</v>
      </c>
      <c r="E20" s="40"/>
      <c r="F20" s="40"/>
      <c r="G20" s="40"/>
      <c r="H20" s="40"/>
      <c r="I20" s="134" t="s">
        <v>26</v>
      </c>
      <c r="J20" s="138" t="s">
        <v>34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34" t="s">
        <v>29</v>
      </c>
      <c r="J21" s="138" t="s">
        <v>36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38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39</v>
      </c>
      <c r="F24" s="40"/>
      <c r="G24" s="40"/>
      <c r="H24" s="40"/>
      <c r="I24" s="134" t="s">
        <v>29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40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42</v>
      </c>
      <c r="E30" s="40"/>
      <c r="F30" s="40"/>
      <c r="G30" s="40"/>
      <c r="H30" s="40"/>
      <c r="I30" s="40"/>
      <c r="J30" s="146">
        <f>ROUND(J88,2)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44</v>
      </c>
      <c r="G32" s="40"/>
      <c r="H32" s="40"/>
      <c r="I32" s="147" t="s">
        <v>43</v>
      </c>
      <c r="J32" s="147" t="s">
        <v>45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46</v>
      </c>
      <c r="E33" s="134" t="s">
        <v>47</v>
      </c>
      <c r="F33" s="149">
        <f>ROUND((SUM(BE88:BE544)),2)</f>
        <v>0</v>
      </c>
      <c r="G33" s="40"/>
      <c r="H33" s="40"/>
      <c r="I33" s="150">
        <v>0.21</v>
      </c>
      <c r="J33" s="149">
        <f>ROUND(((SUM(BE88:BE544))*I33),2)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48</v>
      </c>
      <c r="F34" s="149">
        <f>ROUND((SUM(BF88:BF544)),2)</f>
        <v>0</v>
      </c>
      <c r="G34" s="40"/>
      <c r="H34" s="40"/>
      <c r="I34" s="150">
        <v>0.15</v>
      </c>
      <c r="J34" s="149">
        <f>ROUND(((SUM(BF88:BF544))*I34),2)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49</v>
      </c>
      <c r="F35" s="149">
        <f>ROUND((SUM(BG88:BG544)),2)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50</v>
      </c>
      <c r="F36" s="149">
        <f>ROUND((SUM(BH88:BH544)),2)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51</v>
      </c>
      <c r="F37" s="149">
        <f>ROUND((SUM(BI88:BI544)),2)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52</v>
      </c>
      <c r="E39" s="153"/>
      <c r="F39" s="153"/>
      <c r="G39" s="154" t="s">
        <v>53</v>
      </c>
      <c r="H39" s="155" t="s">
        <v>54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99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6.25" customHeight="1">
      <c r="A48" s="40"/>
      <c r="B48" s="41"/>
      <c r="C48" s="42"/>
      <c r="D48" s="42"/>
      <c r="E48" s="162" t="str">
        <f>E7</f>
        <v>Brno, Bohunická - rekonstrukce kanalizace a vodovodu, křížení splaškové a dešťové kanalizace v křižovatce Teslova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97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SO 310 - Stavební část kanalizace - stoky 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Horní Heršpice</v>
      </c>
      <c r="G52" s="42"/>
      <c r="H52" s="42"/>
      <c r="I52" s="34" t="s">
        <v>23</v>
      </c>
      <c r="J52" s="74" t="str">
        <f>IF(J12="","",J12)</f>
        <v>15. 5. 2023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Statutární město Brno</v>
      </c>
      <c r="G54" s="42"/>
      <c r="H54" s="42"/>
      <c r="I54" s="34" t="s">
        <v>33</v>
      </c>
      <c r="J54" s="38" t="str">
        <f>E21</f>
        <v>AQUA PROCON s.r.o.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>Ing. Hana Leitgebová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100</v>
      </c>
      <c r="D57" s="164"/>
      <c r="E57" s="164"/>
      <c r="F57" s="164"/>
      <c r="G57" s="164"/>
      <c r="H57" s="164"/>
      <c r="I57" s="164"/>
      <c r="J57" s="165" t="s">
        <v>101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74</v>
      </c>
      <c r="D59" s="42"/>
      <c r="E59" s="42"/>
      <c r="F59" s="42"/>
      <c r="G59" s="42"/>
      <c r="H59" s="42"/>
      <c r="I59" s="42"/>
      <c r="J59" s="104">
        <f>J88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102</v>
      </c>
    </row>
    <row r="60" spans="1:31" s="9" customFormat="1" ht="24.95" customHeight="1">
      <c r="A60" s="9"/>
      <c r="B60" s="167"/>
      <c r="C60" s="168"/>
      <c r="D60" s="169" t="s">
        <v>103</v>
      </c>
      <c r="E60" s="170"/>
      <c r="F60" s="170"/>
      <c r="G60" s="170"/>
      <c r="H60" s="170"/>
      <c r="I60" s="170"/>
      <c r="J60" s="171">
        <f>J89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104</v>
      </c>
      <c r="E61" s="176"/>
      <c r="F61" s="176"/>
      <c r="G61" s="176"/>
      <c r="H61" s="176"/>
      <c r="I61" s="176"/>
      <c r="J61" s="177">
        <f>J90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105</v>
      </c>
      <c r="E62" s="176"/>
      <c r="F62" s="176"/>
      <c r="G62" s="176"/>
      <c r="H62" s="176"/>
      <c r="I62" s="176"/>
      <c r="J62" s="177">
        <f>J295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106</v>
      </c>
      <c r="E63" s="176"/>
      <c r="F63" s="176"/>
      <c r="G63" s="176"/>
      <c r="H63" s="176"/>
      <c r="I63" s="176"/>
      <c r="J63" s="177">
        <f>J333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107</v>
      </c>
      <c r="E64" s="176"/>
      <c r="F64" s="176"/>
      <c r="G64" s="176"/>
      <c r="H64" s="176"/>
      <c r="I64" s="176"/>
      <c r="J64" s="177">
        <f>J466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108</v>
      </c>
      <c r="E65" s="176"/>
      <c r="F65" s="176"/>
      <c r="G65" s="176"/>
      <c r="H65" s="176"/>
      <c r="I65" s="176"/>
      <c r="J65" s="177">
        <f>J485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109</v>
      </c>
      <c r="E66" s="176"/>
      <c r="F66" s="176"/>
      <c r="G66" s="176"/>
      <c r="H66" s="176"/>
      <c r="I66" s="176"/>
      <c r="J66" s="177">
        <f>J518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7"/>
      <c r="C67" s="168"/>
      <c r="D67" s="169" t="s">
        <v>110</v>
      </c>
      <c r="E67" s="170"/>
      <c r="F67" s="170"/>
      <c r="G67" s="170"/>
      <c r="H67" s="170"/>
      <c r="I67" s="170"/>
      <c r="J67" s="171">
        <f>J522</f>
        <v>0</v>
      </c>
      <c r="K67" s="168"/>
      <c r="L67" s="172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3"/>
      <c r="C68" s="174"/>
      <c r="D68" s="175" t="s">
        <v>111</v>
      </c>
      <c r="E68" s="176"/>
      <c r="F68" s="176"/>
      <c r="G68" s="176"/>
      <c r="H68" s="176"/>
      <c r="I68" s="176"/>
      <c r="J68" s="177">
        <f>J523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pans="1:31" s="2" customFormat="1" ht="6.95" customHeight="1">
      <c r="A74" s="40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4.95" customHeight="1">
      <c r="A75" s="40"/>
      <c r="B75" s="41"/>
      <c r="C75" s="25" t="s">
        <v>112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16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26.25" customHeight="1">
      <c r="A78" s="40"/>
      <c r="B78" s="41"/>
      <c r="C78" s="42"/>
      <c r="D78" s="42"/>
      <c r="E78" s="162" t="str">
        <f>E7</f>
        <v>Brno, Bohunická - rekonstrukce kanalizace a vodovodu, křížení splaškové a dešťové kanalizace v křižovatce Teslova</v>
      </c>
      <c r="F78" s="34"/>
      <c r="G78" s="34"/>
      <c r="H78" s="34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97</v>
      </c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71" t="str">
        <f>E9</f>
        <v xml:space="preserve">SO 310 - Stavební část kanalizace - stoky </v>
      </c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21</v>
      </c>
      <c r="D82" s="42"/>
      <c r="E82" s="42"/>
      <c r="F82" s="29" t="str">
        <f>F12</f>
        <v>Horní Heršpice</v>
      </c>
      <c r="G82" s="42"/>
      <c r="H82" s="42"/>
      <c r="I82" s="34" t="s">
        <v>23</v>
      </c>
      <c r="J82" s="74" t="str">
        <f>IF(J12="","",J12)</f>
        <v>15. 5. 2023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25.65" customHeight="1">
      <c r="A84" s="40"/>
      <c r="B84" s="41"/>
      <c r="C84" s="34" t="s">
        <v>25</v>
      </c>
      <c r="D84" s="42"/>
      <c r="E84" s="42"/>
      <c r="F84" s="29" t="str">
        <f>E15</f>
        <v>Statutární město Brno</v>
      </c>
      <c r="G84" s="42"/>
      <c r="H84" s="42"/>
      <c r="I84" s="34" t="s">
        <v>33</v>
      </c>
      <c r="J84" s="38" t="str">
        <f>E21</f>
        <v>AQUA PROCON s.r.o.</v>
      </c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5.15" customHeight="1">
      <c r="A85" s="40"/>
      <c r="B85" s="41"/>
      <c r="C85" s="34" t="s">
        <v>31</v>
      </c>
      <c r="D85" s="42"/>
      <c r="E85" s="42"/>
      <c r="F85" s="29" t="str">
        <f>IF(E18="","",E18)</f>
        <v>Vyplň údaj</v>
      </c>
      <c r="G85" s="42"/>
      <c r="H85" s="42"/>
      <c r="I85" s="34" t="s">
        <v>38</v>
      </c>
      <c r="J85" s="38" t="str">
        <f>E24</f>
        <v>Ing. Hana Leitgebová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0.3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11" customFormat="1" ht="29.25" customHeight="1">
      <c r="A87" s="179"/>
      <c r="B87" s="180"/>
      <c r="C87" s="181" t="s">
        <v>113</v>
      </c>
      <c r="D87" s="182" t="s">
        <v>61</v>
      </c>
      <c r="E87" s="182" t="s">
        <v>57</v>
      </c>
      <c r="F87" s="182" t="s">
        <v>58</v>
      </c>
      <c r="G87" s="182" t="s">
        <v>114</v>
      </c>
      <c r="H87" s="182" t="s">
        <v>115</v>
      </c>
      <c r="I87" s="182" t="s">
        <v>116</v>
      </c>
      <c r="J87" s="182" t="s">
        <v>101</v>
      </c>
      <c r="K87" s="183" t="s">
        <v>117</v>
      </c>
      <c r="L87" s="184"/>
      <c r="M87" s="94" t="s">
        <v>19</v>
      </c>
      <c r="N87" s="95" t="s">
        <v>46</v>
      </c>
      <c r="O87" s="95" t="s">
        <v>118</v>
      </c>
      <c r="P87" s="95" t="s">
        <v>119</v>
      </c>
      <c r="Q87" s="95" t="s">
        <v>120</v>
      </c>
      <c r="R87" s="95" t="s">
        <v>121</v>
      </c>
      <c r="S87" s="95" t="s">
        <v>122</v>
      </c>
      <c r="T87" s="96" t="s">
        <v>123</v>
      </c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</row>
    <row r="88" spans="1:63" s="2" customFormat="1" ht="22.8" customHeight="1">
      <c r="A88" s="40"/>
      <c r="B88" s="41"/>
      <c r="C88" s="101" t="s">
        <v>124</v>
      </c>
      <c r="D88" s="42"/>
      <c r="E88" s="42"/>
      <c r="F88" s="42"/>
      <c r="G88" s="42"/>
      <c r="H88" s="42"/>
      <c r="I88" s="42"/>
      <c r="J88" s="185">
        <f>BK88</f>
        <v>0</v>
      </c>
      <c r="K88" s="42"/>
      <c r="L88" s="46"/>
      <c r="M88" s="97"/>
      <c r="N88" s="186"/>
      <c r="O88" s="98"/>
      <c r="P88" s="187">
        <f>P89+P522</f>
        <v>0</v>
      </c>
      <c r="Q88" s="98"/>
      <c r="R88" s="187">
        <f>R89+R522</f>
        <v>341.48186353999995</v>
      </c>
      <c r="S88" s="98"/>
      <c r="T88" s="188">
        <f>T89+T522</f>
        <v>98.34003400000002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75</v>
      </c>
      <c r="AU88" s="19" t="s">
        <v>102</v>
      </c>
      <c r="BK88" s="189">
        <f>BK89+BK522</f>
        <v>0</v>
      </c>
    </row>
    <row r="89" spans="1:63" s="12" customFormat="1" ht="25.9" customHeight="1">
      <c r="A89" s="12"/>
      <c r="B89" s="190"/>
      <c r="C89" s="191"/>
      <c r="D89" s="192" t="s">
        <v>75</v>
      </c>
      <c r="E89" s="193" t="s">
        <v>125</v>
      </c>
      <c r="F89" s="193" t="s">
        <v>126</v>
      </c>
      <c r="G89" s="191"/>
      <c r="H89" s="191"/>
      <c r="I89" s="194"/>
      <c r="J89" s="195">
        <f>BK89</f>
        <v>0</v>
      </c>
      <c r="K89" s="191"/>
      <c r="L89" s="196"/>
      <c r="M89" s="197"/>
      <c r="N89" s="198"/>
      <c r="O89" s="198"/>
      <c r="P89" s="199">
        <f>P90+P295+P333+P466+P485+P518</f>
        <v>0</v>
      </c>
      <c r="Q89" s="198"/>
      <c r="R89" s="199">
        <f>R90+R295+R333+R466+R485+R518</f>
        <v>340.70730353999994</v>
      </c>
      <c r="S89" s="198"/>
      <c r="T89" s="200">
        <f>T90+T295+T333+T466+T485+T518</f>
        <v>98.34003400000002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1" t="s">
        <v>84</v>
      </c>
      <c r="AT89" s="202" t="s">
        <v>75</v>
      </c>
      <c r="AU89" s="202" t="s">
        <v>76</v>
      </c>
      <c r="AY89" s="201" t="s">
        <v>127</v>
      </c>
      <c r="BK89" s="203">
        <f>BK90+BK295+BK333+BK466+BK485+BK518</f>
        <v>0</v>
      </c>
    </row>
    <row r="90" spans="1:63" s="12" customFormat="1" ht="22.8" customHeight="1">
      <c r="A90" s="12"/>
      <c r="B90" s="190"/>
      <c r="C90" s="191"/>
      <c r="D90" s="192" t="s">
        <v>75</v>
      </c>
      <c r="E90" s="204" t="s">
        <v>84</v>
      </c>
      <c r="F90" s="204" t="s">
        <v>128</v>
      </c>
      <c r="G90" s="191"/>
      <c r="H90" s="191"/>
      <c r="I90" s="194"/>
      <c r="J90" s="205">
        <f>BK90</f>
        <v>0</v>
      </c>
      <c r="K90" s="191"/>
      <c r="L90" s="196"/>
      <c r="M90" s="197"/>
      <c r="N90" s="198"/>
      <c r="O90" s="198"/>
      <c r="P90" s="199">
        <f>SUM(P91:P294)</f>
        <v>0</v>
      </c>
      <c r="Q90" s="198"/>
      <c r="R90" s="199">
        <f>SUM(R91:R294)</f>
        <v>316.15559019</v>
      </c>
      <c r="S90" s="198"/>
      <c r="T90" s="200">
        <f>SUM(T91:T294)</f>
        <v>90.63527400000001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1" t="s">
        <v>84</v>
      </c>
      <c r="AT90" s="202" t="s">
        <v>75</v>
      </c>
      <c r="AU90" s="202" t="s">
        <v>84</v>
      </c>
      <c r="AY90" s="201" t="s">
        <v>127</v>
      </c>
      <c r="BK90" s="203">
        <f>SUM(BK91:BK294)</f>
        <v>0</v>
      </c>
    </row>
    <row r="91" spans="1:65" s="2" customFormat="1" ht="16.5" customHeight="1">
      <c r="A91" s="40"/>
      <c r="B91" s="41"/>
      <c r="C91" s="206" t="s">
        <v>84</v>
      </c>
      <c r="D91" s="206" t="s">
        <v>129</v>
      </c>
      <c r="E91" s="207" t="s">
        <v>130</v>
      </c>
      <c r="F91" s="208" t="s">
        <v>131</v>
      </c>
      <c r="G91" s="209" t="s">
        <v>132</v>
      </c>
      <c r="H91" s="210">
        <v>10</v>
      </c>
      <c r="I91" s="211"/>
      <c r="J91" s="212">
        <f>ROUND(I91*H91,2)</f>
        <v>0</v>
      </c>
      <c r="K91" s="208" t="s">
        <v>133</v>
      </c>
      <c r="L91" s="46"/>
      <c r="M91" s="213" t="s">
        <v>19</v>
      </c>
      <c r="N91" s="214" t="s">
        <v>47</v>
      </c>
      <c r="O91" s="86"/>
      <c r="P91" s="215">
        <f>O91*H91</f>
        <v>0</v>
      </c>
      <c r="Q91" s="215">
        <v>0</v>
      </c>
      <c r="R91" s="215">
        <f>Q91*H91</f>
        <v>0</v>
      </c>
      <c r="S91" s="215">
        <v>0.26</v>
      </c>
      <c r="T91" s="216">
        <f>S91*H91</f>
        <v>2.6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134</v>
      </c>
      <c r="AT91" s="217" t="s">
        <v>129</v>
      </c>
      <c r="AU91" s="217" t="s">
        <v>86</v>
      </c>
      <c r="AY91" s="19" t="s">
        <v>127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84</v>
      </c>
      <c r="BK91" s="218">
        <f>ROUND(I91*H91,2)</f>
        <v>0</v>
      </c>
      <c r="BL91" s="19" t="s">
        <v>134</v>
      </c>
      <c r="BM91" s="217" t="s">
        <v>135</v>
      </c>
    </row>
    <row r="92" spans="1:47" s="2" customFormat="1" ht="12">
      <c r="A92" s="40"/>
      <c r="B92" s="41"/>
      <c r="C92" s="42"/>
      <c r="D92" s="219" t="s">
        <v>136</v>
      </c>
      <c r="E92" s="42"/>
      <c r="F92" s="220" t="s">
        <v>137</v>
      </c>
      <c r="G92" s="42"/>
      <c r="H92" s="42"/>
      <c r="I92" s="221"/>
      <c r="J92" s="42"/>
      <c r="K92" s="42"/>
      <c r="L92" s="46"/>
      <c r="M92" s="222"/>
      <c r="N92" s="223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136</v>
      </c>
      <c r="AU92" s="19" t="s">
        <v>86</v>
      </c>
    </row>
    <row r="93" spans="1:47" s="2" customFormat="1" ht="12">
      <c r="A93" s="40"/>
      <c r="B93" s="41"/>
      <c r="C93" s="42"/>
      <c r="D93" s="224" t="s">
        <v>138</v>
      </c>
      <c r="E93" s="42"/>
      <c r="F93" s="225" t="s">
        <v>139</v>
      </c>
      <c r="G93" s="42"/>
      <c r="H93" s="42"/>
      <c r="I93" s="221"/>
      <c r="J93" s="42"/>
      <c r="K93" s="42"/>
      <c r="L93" s="46"/>
      <c r="M93" s="222"/>
      <c r="N93" s="223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138</v>
      </c>
      <c r="AU93" s="19" t="s">
        <v>86</v>
      </c>
    </row>
    <row r="94" spans="1:51" s="13" customFormat="1" ht="12">
      <c r="A94" s="13"/>
      <c r="B94" s="226"/>
      <c r="C94" s="227"/>
      <c r="D94" s="219" t="s">
        <v>140</v>
      </c>
      <c r="E94" s="228" t="s">
        <v>19</v>
      </c>
      <c r="F94" s="229" t="s">
        <v>141</v>
      </c>
      <c r="G94" s="227"/>
      <c r="H94" s="230">
        <v>10</v>
      </c>
      <c r="I94" s="231"/>
      <c r="J94" s="227"/>
      <c r="K94" s="227"/>
      <c r="L94" s="232"/>
      <c r="M94" s="233"/>
      <c r="N94" s="234"/>
      <c r="O94" s="234"/>
      <c r="P94" s="234"/>
      <c r="Q94" s="234"/>
      <c r="R94" s="234"/>
      <c r="S94" s="234"/>
      <c r="T94" s="235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6" t="s">
        <v>140</v>
      </c>
      <c r="AU94" s="236" t="s">
        <v>86</v>
      </c>
      <c r="AV94" s="13" t="s">
        <v>86</v>
      </c>
      <c r="AW94" s="13" t="s">
        <v>37</v>
      </c>
      <c r="AX94" s="13" t="s">
        <v>84</v>
      </c>
      <c r="AY94" s="236" t="s">
        <v>127</v>
      </c>
    </row>
    <row r="95" spans="1:65" s="2" customFormat="1" ht="24.15" customHeight="1">
      <c r="A95" s="40"/>
      <c r="B95" s="41"/>
      <c r="C95" s="206" t="s">
        <v>86</v>
      </c>
      <c r="D95" s="206" t="s">
        <v>129</v>
      </c>
      <c r="E95" s="207" t="s">
        <v>142</v>
      </c>
      <c r="F95" s="208" t="s">
        <v>143</v>
      </c>
      <c r="G95" s="209" t="s">
        <v>132</v>
      </c>
      <c r="H95" s="210">
        <v>0.643</v>
      </c>
      <c r="I95" s="211"/>
      <c r="J95" s="212">
        <f>ROUND(I95*H95,2)</f>
        <v>0</v>
      </c>
      <c r="K95" s="208" t="s">
        <v>19</v>
      </c>
      <c r="L95" s="46"/>
      <c r="M95" s="213" t="s">
        <v>19</v>
      </c>
      <c r="N95" s="214" t="s">
        <v>47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134</v>
      </c>
      <c r="AT95" s="217" t="s">
        <v>129</v>
      </c>
      <c r="AU95" s="217" t="s">
        <v>86</v>
      </c>
      <c r="AY95" s="19" t="s">
        <v>127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84</v>
      </c>
      <c r="BK95" s="218">
        <f>ROUND(I95*H95,2)</f>
        <v>0</v>
      </c>
      <c r="BL95" s="19" t="s">
        <v>134</v>
      </c>
      <c r="BM95" s="217" t="s">
        <v>144</v>
      </c>
    </row>
    <row r="96" spans="1:47" s="2" customFormat="1" ht="12">
      <c r="A96" s="40"/>
      <c r="B96" s="41"/>
      <c r="C96" s="42"/>
      <c r="D96" s="219" t="s">
        <v>136</v>
      </c>
      <c r="E96" s="42"/>
      <c r="F96" s="220" t="s">
        <v>145</v>
      </c>
      <c r="G96" s="42"/>
      <c r="H96" s="42"/>
      <c r="I96" s="221"/>
      <c r="J96" s="42"/>
      <c r="K96" s="42"/>
      <c r="L96" s="46"/>
      <c r="M96" s="222"/>
      <c r="N96" s="22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136</v>
      </c>
      <c r="AU96" s="19" t="s">
        <v>86</v>
      </c>
    </row>
    <row r="97" spans="1:51" s="13" customFormat="1" ht="12">
      <c r="A97" s="13"/>
      <c r="B97" s="226"/>
      <c r="C97" s="227"/>
      <c r="D97" s="219" t="s">
        <v>140</v>
      </c>
      <c r="E97" s="228" t="s">
        <v>19</v>
      </c>
      <c r="F97" s="229" t="s">
        <v>146</v>
      </c>
      <c r="G97" s="227"/>
      <c r="H97" s="230">
        <v>10.643</v>
      </c>
      <c r="I97" s="231"/>
      <c r="J97" s="227"/>
      <c r="K97" s="227"/>
      <c r="L97" s="232"/>
      <c r="M97" s="233"/>
      <c r="N97" s="234"/>
      <c r="O97" s="234"/>
      <c r="P97" s="234"/>
      <c r="Q97" s="234"/>
      <c r="R97" s="234"/>
      <c r="S97" s="234"/>
      <c r="T97" s="235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6" t="s">
        <v>140</v>
      </c>
      <c r="AU97" s="236" t="s">
        <v>86</v>
      </c>
      <c r="AV97" s="13" t="s">
        <v>86</v>
      </c>
      <c r="AW97" s="13" t="s">
        <v>37</v>
      </c>
      <c r="AX97" s="13" t="s">
        <v>76</v>
      </c>
      <c r="AY97" s="236" t="s">
        <v>127</v>
      </c>
    </row>
    <row r="98" spans="1:51" s="13" customFormat="1" ht="12">
      <c r="A98" s="13"/>
      <c r="B98" s="226"/>
      <c r="C98" s="227"/>
      <c r="D98" s="219" t="s">
        <v>140</v>
      </c>
      <c r="E98" s="228" t="s">
        <v>19</v>
      </c>
      <c r="F98" s="229" t="s">
        <v>147</v>
      </c>
      <c r="G98" s="227"/>
      <c r="H98" s="230">
        <v>-10</v>
      </c>
      <c r="I98" s="231"/>
      <c r="J98" s="227"/>
      <c r="K98" s="227"/>
      <c r="L98" s="232"/>
      <c r="M98" s="233"/>
      <c r="N98" s="234"/>
      <c r="O98" s="234"/>
      <c r="P98" s="234"/>
      <c r="Q98" s="234"/>
      <c r="R98" s="234"/>
      <c r="S98" s="234"/>
      <c r="T98" s="235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6" t="s">
        <v>140</v>
      </c>
      <c r="AU98" s="236" t="s">
        <v>86</v>
      </c>
      <c r="AV98" s="13" t="s">
        <v>86</v>
      </c>
      <c r="AW98" s="13" t="s">
        <v>37</v>
      </c>
      <c r="AX98" s="13" t="s">
        <v>76</v>
      </c>
      <c r="AY98" s="236" t="s">
        <v>127</v>
      </c>
    </row>
    <row r="99" spans="1:51" s="14" customFormat="1" ht="12">
      <c r="A99" s="14"/>
      <c r="B99" s="237"/>
      <c r="C99" s="238"/>
      <c r="D99" s="219" t="s">
        <v>140</v>
      </c>
      <c r="E99" s="239" t="s">
        <v>19</v>
      </c>
      <c r="F99" s="240" t="s">
        <v>148</v>
      </c>
      <c r="G99" s="238"/>
      <c r="H99" s="241">
        <v>0.643000000000001</v>
      </c>
      <c r="I99" s="242"/>
      <c r="J99" s="238"/>
      <c r="K99" s="238"/>
      <c r="L99" s="243"/>
      <c r="M99" s="244"/>
      <c r="N99" s="245"/>
      <c r="O99" s="245"/>
      <c r="P99" s="245"/>
      <c r="Q99" s="245"/>
      <c r="R99" s="245"/>
      <c r="S99" s="245"/>
      <c r="T99" s="246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7" t="s">
        <v>140</v>
      </c>
      <c r="AU99" s="247" t="s">
        <v>86</v>
      </c>
      <c r="AV99" s="14" t="s">
        <v>134</v>
      </c>
      <c r="AW99" s="14" t="s">
        <v>37</v>
      </c>
      <c r="AX99" s="14" t="s">
        <v>84</v>
      </c>
      <c r="AY99" s="247" t="s">
        <v>127</v>
      </c>
    </row>
    <row r="100" spans="1:65" s="2" customFormat="1" ht="21.75" customHeight="1">
      <c r="A100" s="40"/>
      <c r="B100" s="41"/>
      <c r="C100" s="206" t="s">
        <v>149</v>
      </c>
      <c r="D100" s="206" t="s">
        <v>129</v>
      </c>
      <c r="E100" s="207" t="s">
        <v>150</v>
      </c>
      <c r="F100" s="208" t="s">
        <v>151</v>
      </c>
      <c r="G100" s="209" t="s">
        <v>132</v>
      </c>
      <c r="H100" s="210">
        <v>54.748</v>
      </c>
      <c r="I100" s="211"/>
      <c r="J100" s="212">
        <f>ROUND(I100*H100,2)</f>
        <v>0</v>
      </c>
      <c r="K100" s="208" t="s">
        <v>133</v>
      </c>
      <c r="L100" s="46"/>
      <c r="M100" s="213" t="s">
        <v>19</v>
      </c>
      <c r="N100" s="214" t="s">
        <v>47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0.44</v>
      </c>
      <c r="T100" s="216">
        <f>S100*H100</f>
        <v>24.089119999999998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134</v>
      </c>
      <c r="AT100" s="217" t="s">
        <v>129</v>
      </c>
      <c r="AU100" s="217" t="s">
        <v>86</v>
      </c>
      <c r="AY100" s="19" t="s">
        <v>127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84</v>
      </c>
      <c r="BK100" s="218">
        <f>ROUND(I100*H100,2)</f>
        <v>0</v>
      </c>
      <c r="BL100" s="19" t="s">
        <v>134</v>
      </c>
      <c r="BM100" s="217" t="s">
        <v>152</v>
      </c>
    </row>
    <row r="101" spans="1:47" s="2" customFormat="1" ht="12">
      <c r="A101" s="40"/>
      <c r="B101" s="41"/>
      <c r="C101" s="42"/>
      <c r="D101" s="219" t="s">
        <v>136</v>
      </c>
      <c r="E101" s="42"/>
      <c r="F101" s="220" t="s">
        <v>153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136</v>
      </c>
      <c r="AU101" s="19" t="s">
        <v>86</v>
      </c>
    </row>
    <row r="102" spans="1:47" s="2" customFormat="1" ht="12">
      <c r="A102" s="40"/>
      <c r="B102" s="41"/>
      <c r="C102" s="42"/>
      <c r="D102" s="224" t="s">
        <v>138</v>
      </c>
      <c r="E102" s="42"/>
      <c r="F102" s="225" t="s">
        <v>154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138</v>
      </c>
      <c r="AU102" s="19" t="s">
        <v>86</v>
      </c>
    </row>
    <row r="103" spans="1:51" s="13" customFormat="1" ht="12">
      <c r="A103" s="13"/>
      <c r="B103" s="226"/>
      <c r="C103" s="227"/>
      <c r="D103" s="219" t="s">
        <v>140</v>
      </c>
      <c r="E103" s="228" t="s">
        <v>19</v>
      </c>
      <c r="F103" s="229" t="s">
        <v>155</v>
      </c>
      <c r="G103" s="227"/>
      <c r="H103" s="230">
        <v>54.748</v>
      </c>
      <c r="I103" s="231"/>
      <c r="J103" s="227"/>
      <c r="K103" s="227"/>
      <c r="L103" s="232"/>
      <c r="M103" s="233"/>
      <c r="N103" s="234"/>
      <c r="O103" s="234"/>
      <c r="P103" s="234"/>
      <c r="Q103" s="234"/>
      <c r="R103" s="234"/>
      <c r="S103" s="234"/>
      <c r="T103" s="23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6" t="s">
        <v>140</v>
      </c>
      <c r="AU103" s="236" t="s">
        <v>86</v>
      </c>
      <c r="AV103" s="13" t="s">
        <v>86</v>
      </c>
      <c r="AW103" s="13" t="s">
        <v>37</v>
      </c>
      <c r="AX103" s="13" t="s">
        <v>84</v>
      </c>
      <c r="AY103" s="236" t="s">
        <v>127</v>
      </c>
    </row>
    <row r="104" spans="1:65" s="2" customFormat="1" ht="21.75" customHeight="1">
      <c r="A104" s="40"/>
      <c r="B104" s="41"/>
      <c r="C104" s="206" t="s">
        <v>134</v>
      </c>
      <c r="D104" s="206" t="s">
        <v>129</v>
      </c>
      <c r="E104" s="207" t="s">
        <v>156</v>
      </c>
      <c r="F104" s="208" t="s">
        <v>157</v>
      </c>
      <c r="G104" s="209" t="s">
        <v>132</v>
      </c>
      <c r="H104" s="210">
        <v>54.748</v>
      </c>
      <c r="I104" s="211"/>
      <c r="J104" s="212">
        <f>ROUND(I104*H104,2)</f>
        <v>0</v>
      </c>
      <c r="K104" s="208" t="s">
        <v>133</v>
      </c>
      <c r="L104" s="46"/>
      <c r="M104" s="213" t="s">
        <v>19</v>
      </c>
      <c r="N104" s="214" t="s">
        <v>47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0.625</v>
      </c>
      <c r="T104" s="216">
        <f>S104*H104</f>
        <v>34.2175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134</v>
      </c>
      <c r="AT104" s="217" t="s">
        <v>129</v>
      </c>
      <c r="AU104" s="217" t="s">
        <v>86</v>
      </c>
      <c r="AY104" s="19" t="s">
        <v>127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84</v>
      </c>
      <c r="BK104" s="218">
        <f>ROUND(I104*H104,2)</f>
        <v>0</v>
      </c>
      <c r="BL104" s="19" t="s">
        <v>134</v>
      </c>
      <c r="BM104" s="217" t="s">
        <v>158</v>
      </c>
    </row>
    <row r="105" spans="1:47" s="2" customFormat="1" ht="12">
      <c r="A105" s="40"/>
      <c r="B105" s="41"/>
      <c r="C105" s="42"/>
      <c r="D105" s="219" t="s">
        <v>136</v>
      </c>
      <c r="E105" s="42"/>
      <c r="F105" s="220" t="s">
        <v>159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136</v>
      </c>
      <c r="AU105" s="19" t="s">
        <v>86</v>
      </c>
    </row>
    <row r="106" spans="1:47" s="2" customFormat="1" ht="12">
      <c r="A106" s="40"/>
      <c r="B106" s="41"/>
      <c r="C106" s="42"/>
      <c r="D106" s="224" t="s">
        <v>138</v>
      </c>
      <c r="E106" s="42"/>
      <c r="F106" s="225" t="s">
        <v>160</v>
      </c>
      <c r="G106" s="42"/>
      <c r="H106" s="42"/>
      <c r="I106" s="221"/>
      <c r="J106" s="42"/>
      <c r="K106" s="42"/>
      <c r="L106" s="46"/>
      <c r="M106" s="222"/>
      <c r="N106" s="223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138</v>
      </c>
      <c r="AU106" s="19" t="s">
        <v>86</v>
      </c>
    </row>
    <row r="107" spans="1:51" s="13" customFormat="1" ht="12">
      <c r="A107" s="13"/>
      <c r="B107" s="226"/>
      <c r="C107" s="227"/>
      <c r="D107" s="219" t="s">
        <v>140</v>
      </c>
      <c r="E107" s="228" t="s">
        <v>19</v>
      </c>
      <c r="F107" s="229" t="s">
        <v>161</v>
      </c>
      <c r="G107" s="227"/>
      <c r="H107" s="230">
        <v>54.748</v>
      </c>
      <c r="I107" s="231"/>
      <c r="J107" s="227"/>
      <c r="K107" s="227"/>
      <c r="L107" s="232"/>
      <c r="M107" s="233"/>
      <c r="N107" s="234"/>
      <c r="O107" s="234"/>
      <c r="P107" s="234"/>
      <c r="Q107" s="234"/>
      <c r="R107" s="234"/>
      <c r="S107" s="234"/>
      <c r="T107" s="235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6" t="s">
        <v>140</v>
      </c>
      <c r="AU107" s="236" t="s">
        <v>86</v>
      </c>
      <c r="AV107" s="13" t="s">
        <v>86</v>
      </c>
      <c r="AW107" s="13" t="s">
        <v>37</v>
      </c>
      <c r="AX107" s="13" t="s">
        <v>84</v>
      </c>
      <c r="AY107" s="236" t="s">
        <v>127</v>
      </c>
    </row>
    <row r="108" spans="1:65" s="2" customFormat="1" ht="16.5" customHeight="1">
      <c r="A108" s="40"/>
      <c r="B108" s="41"/>
      <c r="C108" s="206" t="s">
        <v>162</v>
      </c>
      <c r="D108" s="206" t="s">
        <v>129</v>
      </c>
      <c r="E108" s="207" t="s">
        <v>163</v>
      </c>
      <c r="F108" s="208" t="s">
        <v>164</v>
      </c>
      <c r="G108" s="209" t="s">
        <v>132</v>
      </c>
      <c r="H108" s="210">
        <v>54.748</v>
      </c>
      <c r="I108" s="211"/>
      <c r="J108" s="212">
        <f>ROUND(I108*H108,2)</f>
        <v>0</v>
      </c>
      <c r="K108" s="208" t="s">
        <v>133</v>
      </c>
      <c r="L108" s="46"/>
      <c r="M108" s="213" t="s">
        <v>19</v>
      </c>
      <c r="N108" s="214" t="s">
        <v>47</v>
      </c>
      <c r="O108" s="86"/>
      <c r="P108" s="215">
        <f>O108*H108</f>
        <v>0</v>
      </c>
      <c r="Q108" s="215">
        <v>0</v>
      </c>
      <c r="R108" s="215">
        <f>Q108*H108</f>
        <v>0</v>
      </c>
      <c r="S108" s="215">
        <v>0.316</v>
      </c>
      <c r="T108" s="216">
        <f>S108*H108</f>
        <v>17.300368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134</v>
      </c>
      <c r="AT108" s="217" t="s">
        <v>129</v>
      </c>
      <c r="AU108" s="217" t="s">
        <v>86</v>
      </c>
      <c r="AY108" s="19" t="s">
        <v>127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84</v>
      </c>
      <c r="BK108" s="218">
        <f>ROUND(I108*H108,2)</f>
        <v>0</v>
      </c>
      <c r="BL108" s="19" t="s">
        <v>134</v>
      </c>
      <c r="BM108" s="217" t="s">
        <v>165</v>
      </c>
    </row>
    <row r="109" spans="1:47" s="2" customFormat="1" ht="12">
      <c r="A109" s="40"/>
      <c r="B109" s="41"/>
      <c r="C109" s="42"/>
      <c r="D109" s="219" t="s">
        <v>136</v>
      </c>
      <c r="E109" s="42"/>
      <c r="F109" s="220" t="s">
        <v>166</v>
      </c>
      <c r="G109" s="42"/>
      <c r="H109" s="42"/>
      <c r="I109" s="221"/>
      <c r="J109" s="42"/>
      <c r="K109" s="42"/>
      <c r="L109" s="46"/>
      <c r="M109" s="222"/>
      <c r="N109" s="223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136</v>
      </c>
      <c r="AU109" s="19" t="s">
        <v>86</v>
      </c>
    </row>
    <row r="110" spans="1:47" s="2" customFormat="1" ht="12">
      <c r="A110" s="40"/>
      <c r="B110" s="41"/>
      <c r="C110" s="42"/>
      <c r="D110" s="224" t="s">
        <v>138</v>
      </c>
      <c r="E110" s="42"/>
      <c r="F110" s="225" t="s">
        <v>167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138</v>
      </c>
      <c r="AU110" s="19" t="s">
        <v>86</v>
      </c>
    </row>
    <row r="111" spans="1:51" s="15" customFormat="1" ht="12">
      <c r="A111" s="15"/>
      <c r="B111" s="248"/>
      <c r="C111" s="249"/>
      <c r="D111" s="219" t="s">
        <v>140</v>
      </c>
      <c r="E111" s="250" t="s">
        <v>19</v>
      </c>
      <c r="F111" s="251" t="s">
        <v>168</v>
      </c>
      <c r="G111" s="249"/>
      <c r="H111" s="250" t="s">
        <v>19</v>
      </c>
      <c r="I111" s="252"/>
      <c r="J111" s="249"/>
      <c r="K111" s="249"/>
      <c r="L111" s="253"/>
      <c r="M111" s="254"/>
      <c r="N111" s="255"/>
      <c r="O111" s="255"/>
      <c r="P111" s="255"/>
      <c r="Q111" s="255"/>
      <c r="R111" s="255"/>
      <c r="S111" s="255"/>
      <c r="T111" s="256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57" t="s">
        <v>140</v>
      </c>
      <c r="AU111" s="257" t="s">
        <v>86</v>
      </c>
      <c r="AV111" s="15" t="s">
        <v>84</v>
      </c>
      <c r="AW111" s="15" t="s">
        <v>37</v>
      </c>
      <c r="AX111" s="15" t="s">
        <v>76</v>
      </c>
      <c r="AY111" s="257" t="s">
        <v>127</v>
      </c>
    </row>
    <row r="112" spans="1:51" s="13" customFormat="1" ht="12">
      <c r="A112" s="13"/>
      <c r="B112" s="226"/>
      <c r="C112" s="227"/>
      <c r="D112" s="219" t="s">
        <v>140</v>
      </c>
      <c r="E112" s="228" t="s">
        <v>19</v>
      </c>
      <c r="F112" s="229" t="s">
        <v>169</v>
      </c>
      <c r="G112" s="227"/>
      <c r="H112" s="230">
        <v>23.63</v>
      </c>
      <c r="I112" s="231"/>
      <c r="J112" s="227"/>
      <c r="K112" s="227"/>
      <c r="L112" s="232"/>
      <c r="M112" s="233"/>
      <c r="N112" s="234"/>
      <c r="O112" s="234"/>
      <c r="P112" s="234"/>
      <c r="Q112" s="234"/>
      <c r="R112" s="234"/>
      <c r="S112" s="234"/>
      <c r="T112" s="235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6" t="s">
        <v>140</v>
      </c>
      <c r="AU112" s="236" t="s">
        <v>86</v>
      </c>
      <c r="AV112" s="13" t="s">
        <v>86</v>
      </c>
      <c r="AW112" s="13" t="s">
        <v>37</v>
      </c>
      <c r="AX112" s="13" t="s">
        <v>76</v>
      </c>
      <c r="AY112" s="236" t="s">
        <v>127</v>
      </c>
    </row>
    <row r="113" spans="1:51" s="13" customFormat="1" ht="12">
      <c r="A113" s="13"/>
      <c r="B113" s="226"/>
      <c r="C113" s="227"/>
      <c r="D113" s="219" t="s">
        <v>140</v>
      </c>
      <c r="E113" s="228" t="s">
        <v>19</v>
      </c>
      <c r="F113" s="229" t="s">
        <v>170</v>
      </c>
      <c r="G113" s="227"/>
      <c r="H113" s="230">
        <v>23.94</v>
      </c>
      <c r="I113" s="231"/>
      <c r="J113" s="227"/>
      <c r="K113" s="227"/>
      <c r="L113" s="232"/>
      <c r="M113" s="233"/>
      <c r="N113" s="234"/>
      <c r="O113" s="234"/>
      <c r="P113" s="234"/>
      <c r="Q113" s="234"/>
      <c r="R113" s="234"/>
      <c r="S113" s="234"/>
      <c r="T113" s="23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6" t="s">
        <v>140</v>
      </c>
      <c r="AU113" s="236" t="s">
        <v>86</v>
      </c>
      <c r="AV113" s="13" t="s">
        <v>86</v>
      </c>
      <c r="AW113" s="13" t="s">
        <v>37</v>
      </c>
      <c r="AX113" s="13" t="s">
        <v>76</v>
      </c>
      <c r="AY113" s="236" t="s">
        <v>127</v>
      </c>
    </row>
    <row r="114" spans="1:51" s="13" customFormat="1" ht="12">
      <c r="A114" s="13"/>
      <c r="B114" s="226"/>
      <c r="C114" s="227"/>
      <c r="D114" s="219" t="s">
        <v>140</v>
      </c>
      <c r="E114" s="228" t="s">
        <v>19</v>
      </c>
      <c r="F114" s="229" t="s">
        <v>171</v>
      </c>
      <c r="G114" s="227"/>
      <c r="H114" s="230">
        <v>2.973</v>
      </c>
      <c r="I114" s="231"/>
      <c r="J114" s="227"/>
      <c r="K114" s="227"/>
      <c r="L114" s="232"/>
      <c r="M114" s="233"/>
      <c r="N114" s="234"/>
      <c r="O114" s="234"/>
      <c r="P114" s="234"/>
      <c r="Q114" s="234"/>
      <c r="R114" s="234"/>
      <c r="S114" s="234"/>
      <c r="T114" s="235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6" t="s">
        <v>140</v>
      </c>
      <c r="AU114" s="236" t="s">
        <v>86</v>
      </c>
      <c r="AV114" s="13" t="s">
        <v>86</v>
      </c>
      <c r="AW114" s="13" t="s">
        <v>37</v>
      </c>
      <c r="AX114" s="13" t="s">
        <v>76</v>
      </c>
      <c r="AY114" s="236" t="s">
        <v>127</v>
      </c>
    </row>
    <row r="115" spans="1:51" s="13" customFormat="1" ht="12">
      <c r="A115" s="13"/>
      <c r="B115" s="226"/>
      <c r="C115" s="227"/>
      <c r="D115" s="219" t="s">
        <v>140</v>
      </c>
      <c r="E115" s="228" t="s">
        <v>19</v>
      </c>
      <c r="F115" s="229" t="s">
        <v>172</v>
      </c>
      <c r="G115" s="227"/>
      <c r="H115" s="230">
        <v>4.205</v>
      </c>
      <c r="I115" s="231"/>
      <c r="J115" s="227"/>
      <c r="K115" s="227"/>
      <c r="L115" s="232"/>
      <c r="M115" s="233"/>
      <c r="N115" s="234"/>
      <c r="O115" s="234"/>
      <c r="P115" s="234"/>
      <c r="Q115" s="234"/>
      <c r="R115" s="234"/>
      <c r="S115" s="234"/>
      <c r="T115" s="235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6" t="s">
        <v>140</v>
      </c>
      <c r="AU115" s="236" t="s">
        <v>86</v>
      </c>
      <c r="AV115" s="13" t="s">
        <v>86</v>
      </c>
      <c r="AW115" s="13" t="s">
        <v>37</v>
      </c>
      <c r="AX115" s="13" t="s">
        <v>76</v>
      </c>
      <c r="AY115" s="236" t="s">
        <v>127</v>
      </c>
    </row>
    <row r="116" spans="1:51" s="14" customFormat="1" ht="12">
      <c r="A116" s="14"/>
      <c r="B116" s="237"/>
      <c r="C116" s="238"/>
      <c r="D116" s="219" t="s">
        <v>140</v>
      </c>
      <c r="E116" s="239" t="s">
        <v>19</v>
      </c>
      <c r="F116" s="240" t="s">
        <v>148</v>
      </c>
      <c r="G116" s="238"/>
      <c r="H116" s="241">
        <v>54.748</v>
      </c>
      <c r="I116" s="242"/>
      <c r="J116" s="238"/>
      <c r="K116" s="238"/>
      <c r="L116" s="243"/>
      <c r="M116" s="244"/>
      <c r="N116" s="245"/>
      <c r="O116" s="245"/>
      <c r="P116" s="245"/>
      <c r="Q116" s="245"/>
      <c r="R116" s="245"/>
      <c r="S116" s="245"/>
      <c r="T116" s="246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7" t="s">
        <v>140</v>
      </c>
      <c r="AU116" s="247" t="s">
        <v>86</v>
      </c>
      <c r="AV116" s="14" t="s">
        <v>134</v>
      </c>
      <c r="AW116" s="14" t="s">
        <v>37</v>
      </c>
      <c r="AX116" s="14" t="s">
        <v>84</v>
      </c>
      <c r="AY116" s="247" t="s">
        <v>127</v>
      </c>
    </row>
    <row r="117" spans="1:65" s="2" customFormat="1" ht="21.75" customHeight="1">
      <c r="A117" s="40"/>
      <c r="B117" s="41"/>
      <c r="C117" s="206" t="s">
        <v>173</v>
      </c>
      <c r="D117" s="206" t="s">
        <v>129</v>
      </c>
      <c r="E117" s="207" t="s">
        <v>174</v>
      </c>
      <c r="F117" s="208" t="s">
        <v>175</v>
      </c>
      <c r="G117" s="209" t="s">
        <v>132</v>
      </c>
      <c r="H117" s="210">
        <v>10.643</v>
      </c>
      <c r="I117" s="211"/>
      <c r="J117" s="212">
        <f>ROUND(I117*H117,2)</f>
        <v>0</v>
      </c>
      <c r="K117" s="208" t="s">
        <v>133</v>
      </c>
      <c r="L117" s="46"/>
      <c r="M117" s="213" t="s">
        <v>19</v>
      </c>
      <c r="N117" s="214" t="s">
        <v>47</v>
      </c>
      <c r="O117" s="86"/>
      <c r="P117" s="215">
        <f>O117*H117</f>
        <v>0</v>
      </c>
      <c r="Q117" s="215">
        <v>0</v>
      </c>
      <c r="R117" s="215">
        <f>Q117*H117</f>
        <v>0</v>
      </c>
      <c r="S117" s="215">
        <v>0.29</v>
      </c>
      <c r="T117" s="216">
        <f>S117*H117</f>
        <v>3.08647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134</v>
      </c>
      <c r="AT117" s="217" t="s">
        <v>129</v>
      </c>
      <c r="AU117" s="217" t="s">
        <v>86</v>
      </c>
      <c r="AY117" s="19" t="s">
        <v>127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84</v>
      </c>
      <c r="BK117" s="218">
        <f>ROUND(I117*H117,2)</f>
        <v>0</v>
      </c>
      <c r="BL117" s="19" t="s">
        <v>134</v>
      </c>
      <c r="BM117" s="217" t="s">
        <v>176</v>
      </c>
    </row>
    <row r="118" spans="1:47" s="2" customFormat="1" ht="12">
      <c r="A118" s="40"/>
      <c r="B118" s="41"/>
      <c r="C118" s="42"/>
      <c r="D118" s="219" t="s">
        <v>136</v>
      </c>
      <c r="E118" s="42"/>
      <c r="F118" s="220" t="s">
        <v>177</v>
      </c>
      <c r="G118" s="42"/>
      <c r="H118" s="42"/>
      <c r="I118" s="221"/>
      <c r="J118" s="42"/>
      <c r="K118" s="42"/>
      <c r="L118" s="46"/>
      <c r="M118" s="222"/>
      <c r="N118" s="223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136</v>
      </c>
      <c r="AU118" s="19" t="s">
        <v>86</v>
      </c>
    </row>
    <row r="119" spans="1:47" s="2" customFormat="1" ht="12">
      <c r="A119" s="40"/>
      <c r="B119" s="41"/>
      <c r="C119" s="42"/>
      <c r="D119" s="224" t="s">
        <v>138</v>
      </c>
      <c r="E119" s="42"/>
      <c r="F119" s="225" t="s">
        <v>178</v>
      </c>
      <c r="G119" s="42"/>
      <c r="H119" s="42"/>
      <c r="I119" s="221"/>
      <c r="J119" s="42"/>
      <c r="K119" s="42"/>
      <c r="L119" s="46"/>
      <c r="M119" s="222"/>
      <c r="N119" s="22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138</v>
      </c>
      <c r="AU119" s="19" t="s">
        <v>86</v>
      </c>
    </row>
    <row r="120" spans="1:51" s="15" customFormat="1" ht="12">
      <c r="A120" s="15"/>
      <c r="B120" s="248"/>
      <c r="C120" s="249"/>
      <c r="D120" s="219" t="s">
        <v>140</v>
      </c>
      <c r="E120" s="250" t="s">
        <v>19</v>
      </c>
      <c r="F120" s="251" t="s">
        <v>179</v>
      </c>
      <c r="G120" s="249"/>
      <c r="H120" s="250" t="s">
        <v>19</v>
      </c>
      <c r="I120" s="252"/>
      <c r="J120" s="249"/>
      <c r="K120" s="249"/>
      <c r="L120" s="253"/>
      <c r="M120" s="254"/>
      <c r="N120" s="255"/>
      <c r="O120" s="255"/>
      <c r="P120" s="255"/>
      <c r="Q120" s="255"/>
      <c r="R120" s="255"/>
      <c r="S120" s="255"/>
      <c r="T120" s="256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T120" s="257" t="s">
        <v>140</v>
      </c>
      <c r="AU120" s="257" t="s">
        <v>86</v>
      </c>
      <c r="AV120" s="15" t="s">
        <v>84</v>
      </c>
      <c r="AW120" s="15" t="s">
        <v>37</v>
      </c>
      <c r="AX120" s="15" t="s">
        <v>76</v>
      </c>
      <c r="AY120" s="257" t="s">
        <v>127</v>
      </c>
    </row>
    <row r="121" spans="1:51" s="13" customFormat="1" ht="12">
      <c r="A121" s="13"/>
      <c r="B121" s="226"/>
      <c r="C121" s="227"/>
      <c r="D121" s="219" t="s">
        <v>140</v>
      </c>
      <c r="E121" s="228" t="s">
        <v>19</v>
      </c>
      <c r="F121" s="229" t="s">
        <v>180</v>
      </c>
      <c r="G121" s="227"/>
      <c r="H121" s="230">
        <v>5.27</v>
      </c>
      <c r="I121" s="231"/>
      <c r="J121" s="227"/>
      <c r="K121" s="227"/>
      <c r="L121" s="232"/>
      <c r="M121" s="233"/>
      <c r="N121" s="234"/>
      <c r="O121" s="234"/>
      <c r="P121" s="234"/>
      <c r="Q121" s="234"/>
      <c r="R121" s="234"/>
      <c r="S121" s="234"/>
      <c r="T121" s="23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6" t="s">
        <v>140</v>
      </c>
      <c r="AU121" s="236" t="s">
        <v>86</v>
      </c>
      <c r="AV121" s="13" t="s">
        <v>86</v>
      </c>
      <c r="AW121" s="13" t="s">
        <v>37</v>
      </c>
      <c r="AX121" s="13" t="s">
        <v>76</v>
      </c>
      <c r="AY121" s="236" t="s">
        <v>127</v>
      </c>
    </row>
    <row r="122" spans="1:51" s="13" customFormat="1" ht="12">
      <c r="A122" s="13"/>
      <c r="B122" s="226"/>
      <c r="C122" s="227"/>
      <c r="D122" s="219" t="s">
        <v>140</v>
      </c>
      <c r="E122" s="228" t="s">
        <v>19</v>
      </c>
      <c r="F122" s="229" t="s">
        <v>181</v>
      </c>
      <c r="G122" s="227"/>
      <c r="H122" s="230">
        <v>2.4</v>
      </c>
      <c r="I122" s="231"/>
      <c r="J122" s="227"/>
      <c r="K122" s="227"/>
      <c r="L122" s="232"/>
      <c r="M122" s="233"/>
      <c r="N122" s="234"/>
      <c r="O122" s="234"/>
      <c r="P122" s="234"/>
      <c r="Q122" s="234"/>
      <c r="R122" s="234"/>
      <c r="S122" s="234"/>
      <c r="T122" s="235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6" t="s">
        <v>140</v>
      </c>
      <c r="AU122" s="236" t="s">
        <v>86</v>
      </c>
      <c r="AV122" s="13" t="s">
        <v>86</v>
      </c>
      <c r="AW122" s="13" t="s">
        <v>37</v>
      </c>
      <c r="AX122" s="13" t="s">
        <v>76</v>
      </c>
      <c r="AY122" s="236" t="s">
        <v>127</v>
      </c>
    </row>
    <row r="123" spans="1:51" s="13" customFormat="1" ht="12">
      <c r="A123" s="13"/>
      <c r="B123" s="226"/>
      <c r="C123" s="227"/>
      <c r="D123" s="219" t="s">
        <v>140</v>
      </c>
      <c r="E123" s="228" t="s">
        <v>19</v>
      </c>
      <c r="F123" s="229" t="s">
        <v>171</v>
      </c>
      <c r="G123" s="227"/>
      <c r="H123" s="230">
        <v>2.973</v>
      </c>
      <c r="I123" s="231"/>
      <c r="J123" s="227"/>
      <c r="K123" s="227"/>
      <c r="L123" s="232"/>
      <c r="M123" s="233"/>
      <c r="N123" s="234"/>
      <c r="O123" s="234"/>
      <c r="P123" s="234"/>
      <c r="Q123" s="234"/>
      <c r="R123" s="234"/>
      <c r="S123" s="234"/>
      <c r="T123" s="23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6" t="s">
        <v>140</v>
      </c>
      <c r="AU123" s="236" t="s">
        <v>86</v>
      </c>
      <c r="AV123" s="13" t="s">
        <v>86</v>
      </c>
      <c r="AW123" s="13" t="s">
        <v>37</v>
      </c>
      <c r="AX123" s="13" t="s">
        <v>76</v>
      </c>
      <c r="AY123" s="236" t="s">
        <v>127</v>
      </c>
    </row>
    <row r="124" spans="1:51" s="14" customFormat="1" ht="12">
      <c r="A124" s="14"/>
      <c r="B124" s="237"/>
      <c r="C124" s="238"/>
      <c r="D124" s="219" t="s">
        <v>140</v>
      </c>
      <c r="E124" s="239" t="s">
        <v>19</v>
      </c>
      <c r="F124" s="240" t="s">
        <v>148</v>
      </c>
      <c r="G124" s="238"/>
      <c r="H124" s="241">
        <v>10.643</v>
      </c>
      <c r="I124" s="242"/>
      <c r="J124" s="238"/>
      <c r="K124" s="238"/>
      <c r="L124" s="243"/>
      <c r="M124" s="244"/>
      <c r="N124" s="245"/>
      <c r="O124" s="245"/>
      <c r="P124" s="245"/>
      <c r="Q124" s="245"/>
      <c r="R124" s="245"/>
      <c r="S124" s="245"/>
      <c r="T124" s="246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7" t="s">
        <v>140</v>
      </c>
      <c r="AU124" s="247" t="s">
        <v>86</v>
      </c>
      <c r="AV124" s="14" t="s">
        <v>134</v>
      </c>
      <c r="AW124" s="14" t="s">
        <v>37</v>
      </c>
      <c r="AX124" s="14" t="s">
        <v>84</v>
      </c>
      <c r="AY124" s="247" t="s">
        <v>127</v>
      </c>
    </row>
    <row r="125" spans="1:65" s="2" customFormat="1" ht="16.5" customHeight="1">
      <c r="A125" s="40"/>
      <c r="B125" s="41"/>
      <c r="C125" s="206" t="s">
        <v>182</v>
      </c>
      <c r="D125" s="206" t="s">
        <v>129</v>
      </c>
      <c r="E125" s="207" t="s">
        <v>183</v>
      </c>
      <c r="F125" s="208" t="s">
        <v>184</v>
      </c>
      <c r="G125" s="209" t="s">
        <v>132</v>
      </c>
      <c r="H125" s="210">
        <v>54.748</v>
      </c>
      <c r="I125" s="211"/>
      <c r="J125" s="212">
        <f>ROUND(I125*H125,2)</f>
        <v>0</v>
      </c>
      <c r="K125" s="208" t="s">
        <v>133</v>
      </c>
      <c r="L125" s="46"/>
      <c r="M125" s="213" t="s">
        <v>19</v>
      </c>
      <c r="N125" s="214" t="s">
        <v>47</v>
      </c>
      <c r="O125" s="86"/>
      <c r="P125" s="215">
        <f>O125*H125</f>
        <v>0</v>
      </c>
      <c r="Q125" s="215">
        <v>3E-05</v>
      </c>
      <c r="R125" s="215">
        <f>Q125*H125</f>
        <v>0.00164244</v>
      </c>
      <c r="S125" s="215">
        <v>0.092</v>
      </c>
      <c r="T125" s="216">
        <f>S125*H125</f>
        <v>5.036816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7" t="s">
        <v>134</v>
      </c>
      <c r="AT125" s="217" t="s">
        <v>129</v>
      </c>
      <c r="AU125" s="217" t="s">
        <v>86</v>
      </c>
      <c r="AY125" s="19" t="s">
        <v>127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9" t="s">
        <v>84</v>
      </c>
      <c r="BK125" s="218">
        <f>ROUND(I125*H125,2)</f>
        <v>0</v>
      </c>
      <c r="BL125" s="19" t="s">
        <v>134</v>
      </c>
      <c r="BM125" s="217" t="s">
        <v>185</v>
      </c>
    </row>
    <row r="126" spans="1:47" s="2" customFormat="1" ht="12">
      <c r="A126" s="40"/>
      <c r="B126" s="41"/>
      <c r="C126" s="42"/>
      <c r="D126" s="219" t="s">
        <v>136</v>
      </c>
      <c r="E126" s="42"/>
      <c r="F126" s="220" t="s">
        <v>186</v>
      </c>
      <c r="G126" s="42"/>
      <c r="H126" s="42"/>
      <c r="I126" s="221"/>
      <c r="J126" s="42"/>
      <c r="K126" s="42"/>
      <c r="L126" s="46"/>
      <c r="M126" s="222"/>
      <c r="N126" s="223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136</v>
      </c>
      <c r="AU126" s="19" t="s">
        <v>86</v>
      </c>
    </row>
    <row r="127" spans="1:47" s="2" customFormat="1" ht="12">
      <c r="A127" s="40"/>
      <c r="B127" s="41"/>
      <c r="C127" s="42"/>
      <c r="D127" s="224" t="s">
        <v>138</v>
      </c>
      <c r="E127" s="42"/>
      <c r="F127" s="225" t="s">
        <v>187</v>
      </c>
      <c r="G127" s="42"/>
      <c r="H127" s="42"/>
      <c r="I127" s="221"/>
      <c r="J127" s="42"/>
      <c r="K127" s="42"/>
      <c r="L127" s="46"/>
      <c r="M127" s="222"/>
      <c r="N127" s="223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138</v>
      </c>
      <c r="AU127" s="19" t="s">
        <v>86</v>
      </c>
    </row>
    <row r="128" spans="1:51" s="13" customFormat="1" ht="12">
      <c r="A128" s="13"/>
      <c r="B128" s="226"/>
      <c r="C128" s="227"/>
      <c r="D128" s="219" t="s">
        <v>140</v>
      </c>
      <c r="E128" s="228" t="s">
        <v>19</v>
      </c>
      <c r="F128" s="229" t="s">
        <v>188</v>
      </c>
      <c r="G128" s="227"/>
      <c r="H128" s="230">
        <v>54.748</v>
      </c>
      <c r="I128" s="231"/>
      <c r="J128" s="227"/>
      <c r="K128" s="227"/>
      <c r="L128" s="232"/>
      <c r="M128" s="233"/>
      <c r="N128" s="234"/>
      <c r="O128" s="234"/>
      <c r="P128" s="234"/>
      <c r="Q128" s="234"/>
      <c r="R128" s="234"/>
      <c r="S128" s="234"/>
      <c r="T128" s="23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6" t="s">
        <v>140</v>
      </c>
      <c r="AU128" s="236" t="s">
        <v>86</v>
      </c>
      <c r="AV128" s="13" t="s">
        <v>86</v>
      </c>
      <c r="AW128" s="13" t="s">
        <v>37</v>
      </c>
      <c r="AX128" s="13" t="s">
        <v>84</v>
      </c>
      <c r="AY128" s="236" t="s">
        <v>127</v>
      </c>
    </row>
    <row r="129" spans="1:65" s="2" customFormat="1" ht="16.5" customHeight="1">
      <c r="A129" s="40"/>
      <c r="B129" s="41"/>
      <c r="C129" s="206" t="s">
        <v>189</v>
      </c>
      <c r="D129" s="206" t="s">
        <v>129</v>
      </c>
      <c r="E129" s="207" t="s">
        <v>190</v>
      </c>
      <c r="F129" s="208" t="s">
        <v>191</v>
      </c>
      <c r="G129" s="209" t="s">
        <v>192</v>
      </c>
      <c r="H129" s="210">
        <v>21</v>
      </c>
      <c r="I129" s="211"/>
      <c r="J129" s="212">
        <f>ROUND(I129*H129,2)</f>
        <v>0</v>
      </c>
      <c r="K129" s="208" t="s">
        <v>133</v>
      </c>
      <c r="L129" s="46"/>
      <c r="M129" s="213" t="s">
        <v>19</v>
      </c>
      <c r="N129" s="214" t="s">
        <v>47</v>
      </c>
      <c r="O129" s="86"/>
      <c r="P129" s="215">
        <f>O129*H129</f>
        <v>0</v>
      </c>
      <c r="Q129" s="215">
        <v>0</v>
      </c>
      <c r="R129" s="215">
        <f>Q129*H129</f>
        <v>0</v>
      </c>
      <c r="S129" s="215">
        <v>0.205</v>
      </c>
      <c r="T129" s="216">
        <f>S129*H129</f>
        <v>4.305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134</v>
      </c>
      <c r="AT129" s="217" t="s">
        <v>129</v>
      </c>
      <c r="AU129" s="217" t="s">
        <v>86</v>
      </c>
      <c r="AY129" s="19" t="s">
        <v>127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84</v>
      </c>
      <c r="BK129" s="218">
        <f>ROUND(I129*H129,2)</f>
        <v>0</v>
      </c>
      <c r="BL129" s="19" t="s">
        <v>134</v>
      </c>
      <c r="BM129" s="217" t="s">
        <v>193</v>
      </c>
    </row>
    <row r="130" spans="1:47" s="2" customFormat="1" ht="12">
      <c r="A130" s="40"/>
      <c r="B130" s="41"/>
      <c r="C130" s="42"/>
      <c r="D130" s="219" t="s">
        <v>136</v>
      </c>
      <c r="E130" s="42"/>
      <c r="F130" s="220" t="s">
        <v>194</v>
      </c>
      <c r="G130" s="42"/>
      <c r="H130" s="42"/>
      <c r="I130" s="221"/>
      <c r="J130" s="42"/>
      <c r="K130" s="42"/>
      <c r="L130" s="46"/>
      <c r="M130" s="222"/>
      <c r="N130" s="223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136</v>
      </c>
      <c r="AU130" s="19" t="s">
        <v>86</v>
      </c>
    </row>
    <row r="131" spans="1:47" s="2" customFormat="1" ht="12">
      <c r="A131" s="40"/>
      <c r="B131" s="41"/>
      <c r="C131" s="42"/>
      <c r="D131" s="224" t="s">
        <v>138</v>
      </c>
      <c r="E131" s="42"/>
      <c r="F131" s="225" t="s">
        <v>195</v>
      </c>
      <c r="G131" s="42"/>
      <c r="H131" s="42"/>
      <c r="I131" s="221"/>
      <c r="J131" s="42"/>
      <c r="K131" s="42"/>
      <c r="L131" s="46"/>
      <c r="M131" s="222"/>
      <c r="N131" s="223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138</v>
      </c>
      <c r="AU131" s="19" t="s">
        <v>86</v>
      </c>
    </row>
    <row r="132" spans="1:51" s="15" customFormat="1" ht="12">
      <c r="A132" s="15"/>
      <c r="B132" s="248"/>
      <c r="C132" s="249"/>
      <c r="D132" s="219" t="s">
        <v>140</v>
      </c>
      <c r="E132" s="250" t="s">
        <v>19</v>
      </c>
      <c r="F132" s="251" t="s">
        <v>196</v>
      </c>
      <c r="G132" s="249"/>
      <c r="H132" s="250" t="s">
        <v>19</v>
      </c>
      <c r="I132" s="252"/>
      <c r="J132" s="249"/>
      <c r="K132" s="249"/>
      <c r="L132" s="253"/>
      <c r="M132" s="254"/>
      <c r="N132" s="255"/>
      <c r="O132" s="255"/>
      <c r="P132" s="255"/>
      <c r="Q132" s="255"/>
      <c r="R132" s="255"/>
      <c r="S132" s="255"/>
      <c r="T132" s="256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57" t="s">
        <v>140</v>
      </c>
      <c r="AU132" s="257" t="s">
        <v>86</v>
      </c>
      <c r="AV132" s="15" t="s">
        <v>84</v>
      </c>
      <c r="AW132" s="15" t="s">
        <v>37</v>
      </c>
      <c r="AX132" s="15" t="s">
        <v>76</v>
      </c>
      <c r="AY132" s="257" t="s">
        <v>127</v>
      </c>
    </row>
    <row r="133" spans="1:51" s="13" customFormat="1" ht="12">
      <c r="A133" s="13"/>
      <c r="B133" s="226"/>
      <c r="C133" s="227"/>
      <c r="D133" s="219" t="s">
        <v>140</v>
      </c>
      <c r="E133" s="228" t="s">
        <v>19</v>
      </c>
      <c r="F133" s="229" t="s">
        <v>197</v>
      </c>
      <c r="G133" s="227"/>
      <c r="H133" s="230">
        <v>20</v>
      </c>
      <c r="I133" s="231"/>
      <c r="J133" s="227"/>
      <c r="K133" s="227"/>
      <c r="L133" s="232"/>
      <c r="M133" s="233"/>
      <c r="N133" s="234"/>
      <c r="O133" s="234"/>
      <c r="P133" s="234"/>
      <c r="Q133" s="234"/>
      <c r="R133" s="234"/>
      <c r="S133" s="234"/>
      <c r="T133" s="23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6" t="s">
        <v>140</v>
      </c>
      <c r="AU133" s="236" t="s">
        <v>86</v>
      </c>
      <c r="AV133" s="13" t="s">
        <v>86</v>
      </c>
      <c r="AW133" s="13" t="s">
        <v>37</v>
      </c>
      <c r="AX133" s="13" t="s">
        <v>76</v>
      </c>
      <c r="AY133" s="236" t="s">
        <v>127</v>
      </c>
    </row>
    <row r="134" spans="1:51" s="13" customFormat="1" ht="12">
      <c r="A134" s="13"/>
      <c r="B134" s="226"/>
      <c r="C134" s="227"/>
      <c r="D134" s="219" t="s">
        <v>140</v>
      </c>
      <c r="E134" s="228" t="s">
        <v>19</v>
      </c>
      <c r="F134" s="229" t="s">
        <v>198</v>
      </c>
      <c r="G134" s="227"/>
      <c r="H134" s="230">
        <v>1</v>
      </c>
      <c r="I134" s="231"/>
      <c r="J134" s="227"/>
      <c r="K134" s="227"/>
      <c r="L134" s="232"/>
      <c r="M134" s="233"/>
      <c r="N134" s="234"/>
      <c r="O134" s="234"/>
      <c r="P134" s="234"/>
      <c r="Q134" s="234"/>
      <c r="R134" s="234"/>
      <c r="S134" s="234"/>
      <c r="T134" s="23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6" t="s">
        <v>140</v>
      </c>
      <c r="AU134" s="236" t="s">
        <v>86</v>
      </c>
      <c r="AV134" s="13" t="s">
        <v>86</v>
      </c>
      <c r="AW134" s="13" t="s">
        <v>37</v>
      </c>
      <c r="AX134" s="13" t="s">
        <v>76</v>
      </c>
      <c r="AY134" s="236" t="s">
        <v>127</v>
      </c>
    </row>
    <row r="135" spans="1:51" s="14" customFormat="1" ht="12">
      <c r="A135" s="14"/>
      <c r="B135" s="237"/>
      <c r="C135" s="238"/>
      <c r="D135" s="219" t="s">
        <v>140</v>
      </c>
      <c r="E135" s="239" t="s">
        <v>19</v>
      </c>
      <c r="F135" s="240" t="s">
        <v>148</v>
      </c>
      <c r="G135" s="238"/>
      <c r="H135" s="241">
        <v>21</v>
      </c>
      <c r="I135" s="242"/>
      <c r="J135" s="238"/>
      <c r="K135" s="238"/>
      <c r="L135" s="243"/>
      <c r="M135" s="244"/>
      <c r="N135" s="245"/>
      <c r="O135" s="245"/>
      <c r="P135" s="245"/>
      <c r="Q135" s="245"/>
      <c r="R135" s="245"/>
      <c r="S135" s="245"/>
      <c r="T135" s="246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7" t="s">
        <v>140</v>
      </c>
      <c r="AU135" s="247" t="s">
        <v>86</v>
      </c>
      <c r="AV135" s="14" t="s">
        <v>134</v>
      </c>
      <c r="AW135" s="14" t="s">
        <v>37</v>
      </c>
      <c r="AX135" s="14" t="s">
        <v>84</v>
      </c>
      <c r="AY135" s="247" t="s">
        <v>127</v>
      </c>
    </row>
    <row r="136" spans="1:65" s="2" customFormat="1" ht="16.5" customHeight="1">
      <c r="A136" s="40"/>
      <c r="B136" s="41"/>
      <c r="C136" s="206" t="s">
        <v>199</v>
      </c>
      <c r="D136" s="206" t="s">
        <v>129</v>
      </c>
      <c r="E136" s="207" t="s">
        <v>200</v>
      </c>
      <c r="F136" s="208" t="s">
        <v>201</v>
      </c>
      <c r="G136" s="209" t="s">
        <v>192</v>
      </c>
      <c r="H136" s="210">
        <v>21</v>
      </c>
      <c r="I136" s="211"/>
      <c r="J136" s="212">
        <f>ROUND(I136*H136,2)</f>
        <v>0</v>
      </c>
      <c r="K136" s="208" t="s">
        <v>19</v>
      </c>
      <c r="L136" s="46"/>
      <c r="M136" s="213" t="s">
        <v>19</v>
      </c>
      <c r="N136" s="214" t="s">
        <v>47</v>
      </c>
      <c r="O136" s="86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134</v>
      </c>
      <c r="AT136" s="217" t="s">
        <v>129</v>
      </c>
      <c r="AU136" s="217" t="s">
        <v>86</v>
      </c>
      <c r="AY136" s="19" t="s">
        <v>127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84</v>
      </c>
      <c r="BK136" s="218">
        <f>ROUND(I136*H136,2)</f>
        <v>0</v>
      </c>
      <c r="BL136" s="19" t="s">
        <v>134</v>
      </c>
      <c r="BM136" s="217" t="s">
        <v>202</v>
      </c>
    </row>
    <row r="137" spans="1:47" s="2" customFormat="1" ht="12">
      <c r="A137" s="40"/>
      <c r="B137" s="41"/>
      <c r="C137" s="42"/>
      <c r="D137" s="219" t="s">
        <v>136</v>
      </c>
      <c r="E137" s="42"/>
      <c r="F137" s="220" t="s">
        <v>203</v>
      </c>
      <c r="G137" s="42"/>
      <c r="H137" s="42"/>
      <c r="I137" s="221"/>
      <c r="J137" s="42"/>
      <c r="K137" s="42"/>
      <c r="L137" s="46"/>
      <c r="M137" s="222"/>
      <c r="N137" s="223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136</v>
      </c>
      <c r="AU137" s="19" t="s">
        <v>86</v>
      </c>
    </row>
    <row r="138" spans="1:51" s="15" customFormat="1" ht="12">
      <c r="A138" s="15"/>
      <c r="B138" s="248"/>
      <c r="C138" s="249"/>
      <c r="D138" s="219" t="s">
        <v>140</v>
      </c>
      <c r="E138" s="250" t="s">
        <v>19</v>
      </c>
      <c r="F138" s="251" t="s">
        <v>204</v>
      </c>
      <c r="G138" s="249"/>
      <c r="H138" s="250" t="s">
        <v>19</v>
      </c>
      <c r="I138" s="252"/>
      <c r="J138" s="249"/>
      <c r="K138" s="249"/>
      <c r="L138" s="253"/>
      <c r="M138" s="254"/>
      <c r="N138" s="255"/>
      <c r="O138" s="255"/>
      <c r="P138" s="255"/>
      <c r="Q138" s="255"/>
      <c r="R138" s="255"/>
      <c r="S138" s="255"/>
      <c r="T138" s="256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57" t="s">
        <v>140</v>
      </c>
      <c r="AU138" s="257" t="s">
        <v>86</v>
      </c>
      <c r="AV138" s="15" t="s">
        <v>84</v>
      </c>
      <c r="AW138" s="15" t="s">
        <v>37</v>
      </c>
      <c r="AX138" s="15" t="s">
        <v>76</v>
      </c>
      <c r="AY138" s="257" t="s">
        <v>127</v>
      </c>
    </row>
    <row r="139" spans="1:51" s="13" customFormat="1" ht="12">
      <c r="A139" s="13"/>
      <c r="B139" s="226"/>
      <c r="C139" s="227"/>
      <c r="D139" s="219" t="s">
        <v>140</v>
      </c>
      <c r="E139" s="228" t="s">
        <v>19</v>
      </c>
      <c r="F139" s="229" t="s">
        <v>197</v>
      </c>
      <c r="G139" s="227"/>
      <c r="H139" s="230">
        <v>20</v>
      </c>
      <c r="I139" s="231"/>
      <c r="J139" s="227"/>
      <c r="K139" s="227"/>
      <c r="L139" s="232"/>
      <c r="M139" s="233"/>
      <c r="N139" s="234"/>
      <c r="O139" s="234"/>
      <c r="P139" s="234"/>
      <c r="Q139" s="234"/>
      <c r="R139" s="234"/>
      <c r="S139" s="234"/>
      <c r="T139" s="23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6" t="s">
        <v>140</v>
      </c>
      <c r="AU139" s="236" t="s">
        <v>86</v>
      </c>
      <c r="AV139" s="13" t="s">
        <v>86</v>
      </c>
      <c r="AW139" s="13" t="s">
        <v>37</v>
      </c>
      <c r="AX139" s="13" t="s">
        <v>76</v>
      </c>
      <c r="AY139" s="236" t="s">
        <v>127</v>
      </c>
    </row>
    <row r="140" spans="1:51" s="13" customFormat="1" ht="12">
      <c r="A140" s="13"/>
      <c r="B140" s="226"/>
      <c r="C140" s="227"/>
      <c r="D140" s="219" t="s">
        <v>140</v>
      </c>
      <c r="E140" s="228" t="s">
        <v>19</v>
      </c>
      <c r="F140" s="229" t="s">
        <v>198</v>
      </c>
      <c r="G140" s="227"/>
      <c r="H140" s="230">
        <v>1</v>
      </c>
      <c r="I140" s="231"/>
      <c r="J140" s="227"/>
      <c r="K140" s="227"/>
      <c r="L140" s="232"/>
      <c r="M140" s="233"/>
      <c r="N140" s="234"/>
      <c r="O140" s="234"/>
      <c r="P140" s="234"/>
      <c r="Q140" s="234"/>
      <c r="R140" s="234"/>
      <c r="S140" s="234"/>
      <c r="T140" s="23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6" t="s">
        <v>140</v>
      </c>
      <c r="AU140" s="236" t="s">
        <v>86</v>
      </c>
      <c r="AV140" s="13" t="s">
        <v>86</v>
      </c>
      <c r="AW140" s="13" t="s">
        <v>37</v>
      </c>
      <c r="AX140" s="13" t="s">
        <v>76</v>
      </c>
      <c r="AY140" s="236" t="s">
        <v>127</v>
      </c>
    </row>
    <row r="141" spans="1:51" s="14" customFormat="1" ht="12">
      <c r="A141" s="14"/>
      <c r="B141" s="237"/>
      <c r="C141" s="238"/>
      <c r="D141" s="219" t="s">
        <v>140</v>
      </c>
      <c r="E141" s="239" t="s">
        <v>19</v>
      </c>
      <c r="F141" s="240" t="s">
        <v>148</v>
      </c>
      <c r="G141" s="238"/>
      <c r="H141" s="241">
        <v>21</v>
      </c>
      <c r="I141" s="242"/>
      <c r="J141" s="238"/>
      <c r="K141" s="238"/>
      <c r="L141" s="243"/>
      <c r="M141" s="244"/>
      <c r="N141" s="245"/>
      <c r="O141" s="245"/>
      <c r="P141" s="245"/>
      <c r="Q141" s="245"/>
      <c r="R141" s="245"/>
      <c r="S141" s="245"/>
      <c r="T141" s="246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7" t="s">
        <v>140</v>
      </c>
      <c r="AU141" s="247" t="s">
        <v>86</v>
      </c>
      <c r="AV141" s="14" t="s">
        <v>134</v>
      </c>
      <c r="AW141" s="14" t="s">
        <v>37</v>
      </c>
      <c r="AX141" s="14" t="s">
        <v>84</v>
      </c>
      <c r="AY141" s="247" t="s">
        <v>127</v>
      </c>
    </row>
    <row r="142" spans="1:65" s="2" customFormat="1" ht="16.5" customHeight="1">
      <c r="A142" s="40"/>
      <c r="B142" s="41"/>
      <c r="C142" s="206" t="s">
        <v>205</v>
      </c>
      <c r="D142" s="206" t="s">
        <v>129</v>
      </c>
      <c r="E142" s="207" t="s">
        <v>206</v>
      </c>
      <c r="F142" s="208" t="s">
        <v>207</v>
      </c>
      <c r="G142" s="209" t="s">
        <v>208</v>
      </c>
      <c r="H142" s="210">
        <v>50</v>
      </c>
      <c r="I142" s="211"/>
      <c r="J142" s="212">
        <f>ROUND(I142*H142,2)</f>
        <v>0</v>
      </c>
      <c r="K142" s="208" t="s">
        <v>133</v>
      </c>
      <c r="L142" s="46"/>
      <c r="M142" s="213" t="s">
        <v>19</v>
      </c>
      <c r="N142" s="214" t="s">
        <v>47</v>
      </c>
      <c r="O142" s="86"/>
      <c r="P142" s="215">
        <f>O142*H142</f>
        <v>0</v>
      </c>
      <c r="Q142" s="215">
        <v>3E-05</v>
      </c>
      <c r="R142" s="215">
        <f>Q142*H142</f>
        <v>0.0015</v>
      </c>
      <c r="S142" s="215">
        <v>0</v>
      </c>
      <c r="T142" s="21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7" t="s">
        <v>134</v>
      </c>
      <c r="AT142" s="217" t="s">
        <v>129</v>
      </c>
      <c r="AU142" s="217" t="s">
        <v>86</v>
      </c>
      <c r="AY142" s="19" t="s">
        <v>127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9" t="s">
        <v>84</v>
      </c>
      <c r="BK142" s="218">
        <f>ROUND(I142*H142,2)</f>
        <v>0</v>
      </c>
      <c r="BL142" s="19" t="s">
        <v>134</v>
      </c>
      <c r="BM142" s="217" t="s">
        <v>209</v>
      </c>
    </row>
    <row r="143" spans="1:47" s="2" customFormat="1" ht="12">
      <c r="A143" s="40"/>
      <c r="B143" s="41"/>
      <c r="C143" s="42"/>
      <c r="D143" s="219" t="s">
        <v>136</v>
      </c>
      <c r="E143" s="42"/>
      <c r="F143" s="220" t="s">
        <v>210</v>
      </c>
      <c r="G143" s="42"/>
      <c r="H143" s="42"/>
      <c r="I143" s="221"/>
      <c r="J143" s="42"/>
      <c r="K143" s="42"/>
      <c r="L143" s="46"/>
      <c r="M143" s="222"/>
      <c r="N143" s="223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136</v>
      </c>
      <c r="AU143" s="19" t="s">
        <v>86</v>
      </c>
    </row>
    <row r="144" spans="1:47" s="2" customFormat="1" ht="12">
      <c r="A144" s="40"/>
      <c r="B144" s="41"/>
      <c r="C144" s="42"/>
      <c r="D144" s="224" t="s">
        <v>138</v>
      </c>
      <c r="E144" s="42"/>
      <c r="F144" s="225" t="s">
        <v>211</v>
      </c>
      <c r="G144" s="42"/>
      <c r="H144" s="42"/>
      <c r="I144" s="221"/>
      <c r="J144" s="42"/>
      <c r="K144" s="42"/>
      <c r="L144" s="46"/>
      <c r="M144" s="222"/>
      <c r="N144" s="223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138</v>
      </c>
      <c r="AU144" s="19" t="s">
        <v>86</v>
      </c>
    </row>
    <row r="145" spans="1:51" s="15" customFormat="1" ht="12">
      <c r="A145" s="15"/>
      <c r="B145" s="248"/>
      <c r="C145" s="249"/>
      <c r="D145" s="219" t="s">
        <v>140</v>
      </c>
      <c r="E145" s="250" t="s">
        <v>19</v>
      </c>
      <c r="F145" s="251" t="s">
        <v>212</v>
      </c>
      <c r="G145" s="249"/>
      <c r="H145" s="250" t="s">
        <v>19</v>
      </c>
      <c r="I145" s="252"/>
      <c r="J145" s="249"/>
      <c r="K145" s="249"/>
      <c r="L145" s="253"/>
      <c r="M145" s="254"/>
      <c r="N145" s="255"/>
      <c r="O145" s="255"/>
      <c r="P145" s="255"/>
      <c r="Q145" s="255"/>
      <c r="R145" s="255"/>
      <c r="S145" s="255"/>
      <c r="T145" s="256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57" t="s">
        <v>140</v>
      </c>
      <c r="AU145" s="257" t="s">
        <v>86</v>
      </c>
      <c r="AV145" s="15" t="s">
        <v>84</v>
      </c>
      <c r="AW145" s="15" t="s">
        <v>37</v>
      </c>
      <c r="AX145" s="15" t="s">
        <v>76</v>
      </c>
      <c r="AY145" s="257" t="s">
        <v>127</v>
      </c>
    </row>
    <row r="146" spans="1:51" s="13" customFormat="1" ht="12">
      <c r="A146" s="13"/>
      <c r="B146" s="226"/>
      <c r="C146" s="227"/>
      <c r="D146" s="219" t="s">
        <v>140</v>
      </c>
      <c r="E146" s="228" t="s">
        <v>19</v>
      </c>
      <c r="F146" s="229" t="s">
        <v>213</v>
      </c>
      <c r="G146" s="227"/>
      <c r="H146" s="230">
        <v>50</v>
      </c>
      <c r="I146" s="231"/>
      <c r="J146" s="227"/>
      <c r="K146" s="227"/>
      <c r="L146" s="232"/>
      <c r="M146" s="233"/>
      <c r="N146" s="234"/>
      <c r="O146" s="234"/>
      <c r="P146" s="234"/>
      <c r="Q146" s="234"/>
      <c r="R146" s="234"/>
      <c r="S146" s="234"/>
      <c r="T146" s="23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6" t="s">
        <v>140</v>
      </c>
      <c r="AU146" s="236" t="s">
        <v>86</v>
      </c>
      <c r="AV146" s="13" t="s">
        <v>86</v>
      </c>
      <c r="AW146" s="13" t="s">
        <v>37</v>
      </c>
      <c r="AX146" s="13" t="s">
        <v>84</v>
      </c>
      <c r="AY146" s="236" t="s">
        <v>127</v>
      </c>
    </row>
    <row r="147" spans="1:65" s="2" customFormat="1" ht="16.5" customHeight="1">
      <c r="A147" s="40"/>
      <c r="B147" s="41"/>
      <c r="C147" s="206" t="s">
        <v>214</v>
      </c>
      <c r="D147" s="206" t="s">
        <v>129</v>
      </c>
      <c r="E147" s="207" t="s">
        <v>215</v>
      </c>
      <c r="F147" s="208" t="s">
        <v>216</v>
      </c>
      <c r="G147" s="209" t="s">
        <v>217</v>
      </c>
      <c r="H147" s="210">
        <v>12.5</v>
      </c>
      <c r="I147" s="211"/>
      <c r="J147" s="212">
        <f>ROUND(I147*H147,2)</f>
        <v>0</v>
      </c>
      <c r="K147" s="208" t="s">
        <v>133</v>
      </c>
      <c r="L147" s="46"/>
      <c r="M147" s="213" t="s">
        <v>19</v>
      </c>
      <c r="N147" s="214" t="s">
        <v>47</v>
      </c>
      <c r="O147" s="86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7" t="s">
        <v>134</v>
      </c>
      <c r="AT147" s="217" t="s">
        <v>129</v>
      </c>
      <c r="AU147" s="217" t="s">
        <v>86</v>
      </c>
      <c r="AY147" s="19" t="s">
        <v>127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9" t="s">
        <v>84</v>
      </c>
      <c r="BK147" s="218">
        <f>ROUND(I147*H147,2)</f>
        <v>0</v>
      </c>
      <c r="BL147" s="19" t="s">
        <v>134</v>
      </c>
      <c r="BM147" s="217" t="s">
        <v>218</v>
      </c>
    </row>
    <row r="148" spans="1:47" s="2" customFormat="1" ht="12">
      <c r="A148" s="40"/>
      <c r="B148" s="41"/>
      <c r="C148" s="42"/>
      <c r="D148" s="219" t="s">
        <v>136</v>
      </c>
      <c r="E148" s="42"/>
      <c r="F148" s="220" t="s">
        <v>219</v>
      </c>
      <c r="G148" s="42"/>
      <c r="H148" s="42"/>
      <c r="I148" s="221"/>
      <c r="J148" s="42"/>
      <c r="K148" s="42"/>
      <c r="L148" s="46"/>
      <c r="M148" s="222"/>
      <c r="N148" s="223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136</v>
      </c>
      <c r="AU148" s="19" t="s">
        <v>86</v>
      </c>
    </row>
    <row r="149" spans="1:47" s="2" customFormat="1" ht="12">
      <c r="A149" s="40"/>
      <c r="B149" s="41"/>
      <c r="C149" s="42"/>
      <c r="D149" s="224" t="s">
        <v>138</v>
      </c>
      <c r="E149" s="42"/>
      <c r="F149" s="225" t="s">
        <v>220</v>
      </c>
      <c r="G149" s="42"/>
      <c r="H149" s="42"/>
      <c r="I149" s="221"/>
      <c r="J149" s="42"/>
      <c r="K149" s="42"/>
      <c r="L149" s="46"/>
      <c r="M149" s="222"/>
      <c r="N149" s="223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138</v>
      </c>
      <c r="AU149" s="19" t="s">
        <v>86</v>
      </c>
    </row>
    <row r="150" spans="1:51" s="15" customFormat="1" ht="12">
      <c r="A150" s="15"/>
      <c r="B150" s="248"/>
      <c r="C150" s="249"/>
      <c r="D150" s="219" t="s">
        <v>140</v>
      </c>
      <c r="E150" s="250" t="s">
        <v>19</v>
      </c>
      <c r="F150" s="251" t="s">
        <v>212</v>
      </c>
      <c r="G150" s="249"/>
      <c r="H150" s="250" t="s">
        <v>19</v>
      </c>
      <c r="I150" s="252"/>
      <c r="J150" s="249"/>
      <c r="K150" s="249"/>
      <c r="L150" s="253"/>
      <c r="M150" s="254"/>
      <c r="N150" s="255"/>
      <c r="O150" s="255"/>
      <c r="P150" s="255"/>
      <c r="Q150" s="255"/>
      <c r="R150" s="255"/>
      <c r="S150" s="255"/>
      <c r="T150" s="256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57" t="s">
        <v>140</v>
      </c>
      <c r="AU150" s="257" t="s">
        <v>86</v>
      </c>
      <c r="AV150" s="15" t="s">
        <v>84</v>
      </c>
      <c r="AW150" s="15" t="s">
        <v>37</v>
      </c>
      <c r="AX150" s="15" t="s">
        <v>76</v>
      </c>
      <c r="AY150" s="257" t="s">
        <v>127</v>
      </c>
    </row>
    <row r="151" spans="1:51" s="13" customFormat="1" ht="12">
      <c r="A151" s="13"/>
      <c r="B151" s="226"/>
      <c r="C151" s="227"/>
      <c r="D151" s="219" t="s">
        <v>140</v>
      </c>
      <c r="E151" s="228" t="s">
        <v>19</v>
      </c>
      <c r="F151" s="229" t="s">
        <v>221</v>
      </c>
      <c r="G151" s="227"/>
      <c r="H151" s="230">
        <v>12.5</v>
      </c>
      <c r="I151" s="231"/>
      <c r="J151" s="227"/>
      <c r="K151" s="227"/>
      <c r="L151" s="232"/>
      <c r="M151" s="233"/>
      <c r="N151" s="234"/>
      <c r="O151" s="234"/>
      <c r="P151" s="234"/>
      <c r="Q151" s="234"/>
      <c r="R151" s="234"/>
      <c r="S151" s="234"/>
      <c r="T151" s="23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6" t="s">
        <v>140</v>
      </c>
      <c r="AU151" s="236" t="s">
        <v>86</v>
      </c>
      <c r="AV151" s="13" t="s">
        <v>86</v>
      </c>
      <c r="AW151" s="13" t="s">
        <v>37</v>
      </c>
      <c r="AX151" s="13" t="s">
        <v>84</v>
      </c>
      <c r="AY151" s="236" t="s">
        <v>127</v>
      </c>
    </row>
    <row r="152" spans="1:65" s="2" customFormat="1" ht="16.5" customHeight="1">
      <c r="A152" s="40"/>
      <c r="B152" s="41"/>
      <c r="C152" s="206" t="s">
        <v>222</v>
      </c>
      <c r="D152" s="206" t="s">
        <v>129</v>
      </c>
      <c r="E152" s="207" t="s">
        <v>223</v>
      </c>
      <c r="F152" s="208" t="s">
        <v>224</v>
      </c>
      <c r="G152" s="209" t="s">
        <v>192</v>
      </c>
      <c r="H152" s="210">
        <v>8</v>
      </c>
      <c r="I152" s="211"/>
      <c r="J152" s="212">
        <f>ROUND(I152*H152,2)</f>
        <v>0</v>
      </c>
      <c r="K152" s="208" t="s">
        <v>133</v>
      </c>
      <c r="L152" s="46"/>
      <c r="M152" s="213" t="s">
        <v>19</v>
      </c>
      <c r="N152" s="214" t="s">
        <v>47</v>
      </c>
      <c r="O152" s="86"/>
      <c r="P152" s="215">
        <f>O152*H152</f>
        <v>0</v>
      </c>
      <c r="Q152" s="215">
        <v>0.01269</v>
      </c>
      <c r="R152" s="215">
        <f>Q152*H152</f>
        <v>0.10152</v>
      </c>
      <c r="S152" s="215">
        <v>0</v>
      </c>
      <c r="T152" s="21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7" t="s">
        <v>134</v>
      </c>
      <c r="AT152" s="217" t="s">
        <v>129</v>
      </c>
      <c r="AU152" s="217" t="s">
        <v>86</v>
      </c>
      <c r="AY152" s="19" t="s">
        <v>127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9" t="s">
        <v>84</v>
      </c>
      <c r="BK152" s="218">
        <f>ROUND(I152*H152,2)</f>
        <v>0</v>
      </c>
      <c r="BL152" s="19" t="s">
        <v>134</v>
      </c>
      <c r="BM152" s="217" t="s">
        <v>225</v>
      </c>
    </row>
    <row r="153" spans="1:47" s="2" customFormat="1" ht="12">
      <c r="A153" s="40"/>
      <c r="B153" s="41"/>
      <c r="C153" s="42"/>
      <c r="D153" s="219" t="s">
        <v>136</v>
      </c>
      <c r="E153" s="42"/>
      <c r="F153" s="220" t="s">
        <v>226</v>
      </c>
      <c r="G153" s="42"/>
      <c r="H153" s="42"/>
      <c r="I153" s="221"/>
      <c r="J153" s="42"/>
      <c r="K153" s="42"/>
      <c r="L153" s="46"/>
      <c r="M153" s="222"/>
      <c r="N153" s="223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136</v>
      </c>
      <c r="AU153" s="19" t="s">
        <v>86</v>
      </c>
    </row>
    <row r="154" spans="1:47" s="2" customFormat="1" ht="12">
      <c r="A154" s="40"/>
      <c r="B154" s="41"/>
      <c r="C154" s="42"/>
      <c r="D154" s="224" t="s">
        <v>138</v>
      </c>
      <c r="E154" s="42"/>
      <c r="F154" s="225" t="s">
        <v>227</v>
      </c>
      <c r="G154" s="42"/>
      <c r="H154" s="42"/>
      <c r="I154" s="221"/>
      <c r="J154" s="42"/>
      <c r="K154" s="42"/>
      <c r="L154" s="46"/>
      <c r="M154" s="222"/>
      <c r="N154" s="223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138</v>
      </c>
      <c r="AU154" s="19" t="s">
        <v>86</v>
      </c>
    </row>
    <row r="155" spans="1:51" s="13" customFormat="1" ht="12">
      <c r="A155" s="13"/>
      <c r="B155" s="226"/>
      <c r="C155" s="227"/>
      <c r="D155" s="219" t="s">
        <v>140</v>
      </c>
      <c r="E155" s="228" t="s">
        <v>19</v>
      </c>
      <c r="F155" s="229" t="s">
        <v>228</v>
      </c>
      <c r="G155" s="227"/>
      <c r="H155" s="230">
        <v>1.7</v>
      </c>
      <c r="I155" s="231"/>
      <c r="J155" s="227"/>
      <c r="K155" s="227"/>
      <c r="L155" s="232"/>
      <c r="M155" s="233"/>
      <c r="N155" s="234"/>
      <c r="O155" s="234"/>
      <c r="P155" s="234"/>
      <c r="Q155" s="234"/>
      <c r="R155" s="234"/>
      <c r="S155" s="234"/>
      <c r="T155" s="23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6" t="s">
        <v>140</v>
      </c>
      <c r="AU155" s="236" t="s">
        <v>86</v>
      </c>
      <c r="AV155" s="13" t="s">
        <v>86</v>
      </c>
      <c r="AW155" s="13" t="s">
        <v>37</v>
      </c>
      <c r="AX155" s="13" t="s">
        <v>76</v>
      </c>
      <c r="AY155" s="236" t="s">
        <v>127</v>
      </c>
    </row>
    <row r="156" spans="1:51" s="13" customFormat="1" ht="12">
      <c r="A156" s="13"/>
      <c r="B156" s="226"/>
      <c r="C156" s="227"/>
      <c r="D156" s="219" t="s">
        <v>140</v>
      </c>
      <c r="E156" s="228" t="s">
        <v>19</v>
      </c>
      <c r="F156" s="229" t="s">
        <v>229</v>
      </c>
      <c r="G156" s="227"/>
      <c r="H156" s="230">
        <v>1.7</v>
      </c>
      <c r="I156" s="231"/>
      <c r="J156" s="227"/>
      <c r="K156" s="227"/>
      <c r="L156" s="232"/>
      <c r="M156" s="233"/>
      <c r="N156" s="234"/>
      <c r="O156" s="234"/>
      <c r="P156" s="234"/>
      <c r="Q156" s="234"/>
      <c r="R156" s="234"/>
      <c r="S156" s="234"/>
      <c r="T156" s="23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6" t="s">
        <v>140</v>
      </c>
      <c r="AU156" s="236" t="s">
        <v>86</v>
      </c>
      <c r="AV156" s="13" t="s">
        <v>86</v>
      </c>
      <c r="AW156" s="13" t="s">
        <v>37</v>
      </c>
      <c r="AX156" s="13" t="s">
        <v>76</v>
      </c>
      <c r="AY156" s="236" t="s">
        <v>127</v>
      </c>
    </row>
    <row r="157" spans="1:51" s="13" customFormat="1" ht="12">
      <c r="A157" s="13"/>
      <c r="B157" s="226"/>
      <c r="C157" s="227"/>
      <c r="D157" s="219" t="s">
        <v>140</v>
      </c>
      <c r="E157" s="228" t="s">
        <v>19</v>
      </c>
      <c r="F157" s="229" t="s">
        <v>230</v>
      </c>
      <c r="G157" s="227"/>
      <c r="H157" s="230">
        <v>1.7</v>
      </c>
      <c r="I157" s="231"/>
      <c r="J157" s="227"/>
      <c r="K157" s="227"/>
      <c r="L157" s="232"/>
      <c r="M157" s="233"/>
      <c r="N157" s="234"/>
      <c r="O157" s="234"/>
      <c r="P157" s="234"/>
      <c r="Q157" s="234"/>
      <c r="R157" s="234"/>
      <c r="S157" s="234"/>
      <c r="T157" s="23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6" t="s">
        <v>140</v>
      </c>
      <c r="AU157" s="236" t="s">
        <v>86</v>
      </c>
      <c r="AV157" s="13" t="s">
        <v>86</v>
      </c>
      <c r="AW157" s="13" t="s">
        <v>37</v>
      </c>
      <c r="AX157" s="13" t="s">
        <v>76</v>
      </c>
      <c r="AY157" s="236" t="s">
        <v>127</v>
      </c>
    </row>
    <row r="158" spans="1:51" s="13" customFormat="1" ht="12">
      <c r="A158" s="13"/>
      <c r="B158" s="226"/>
      <c r="C158" s="227"/>
      <c r="D158" s="219" t="s">
        <v>140</v>
      </c>
      <c r="E158" s="228" t="s">
        <v>19</v>
      </c>
      <c r="F158" s="229" t="s">
        <v>231</v>
      </c>
      <c r="G158" s="227"/>
      <c r="H158" s="230">
        <v>1.7</v>
      </c>
      <c r="I158" s="231"/>
      <c r="J158" s="227"/>
      <c r="K158" s="227"/>
      <c r="L158" s="232"/>
      <c r="M158" s="233"/>
      <c r="N158" s="234"/>
      <c r="O158" s="234"/>
      <c r="P158" s="234"/>
      <c r="Q158" s="234"/>
      <c r="R158" s="234"/>
      <c r="S158" s="234"/>
      <c r="T158" s="23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6" t="s">
        <v>140</v>
      </c>
      <c r="AU158" s="236" t="s">
        <v>86</v>
      </c>
      <c r="AV158" s="13" t="s">
        <v>86</v>
      </c>
      <c r="AW158" s="13" t="s">
        <v>37</v>
      </c>
      <c r="AX158" s="13" t="s">
        <v>76</v>
      </c>
      <c r="AY158" s="236" t="s">
        <v>127</v>
      </c>
    </row>
    <row r="159" spans="1:51" s="13" customFormat="1" ht="12">
      <c r="A159" s="13"/>
      <c r="B159" s="226"/>
      <c r="C159" s="227"/>
      <c r="D159" s="219" t="s">
        <v>140</v>
      </c>
      <c r="E159" s="228" t="s">
        <v>19</v>
      </c>
      <c r="F159" s="229" t="s">
        <v>232</v>
      </c>
      <c r="G159" s="227"/>
      <c r="H159" s="230">
        <v>1.2</v>
      </c>
      <c r="I159" s="231"/>
      <c r="J159" s="227"/>
      <c r="K159" s="227"/>
      <c r="L159" s="232"/>
      <c r="M159" s="233"/>
      <c r="N159" s="234"/>
      <c r="O159" s="234"/>
      <c r="P159" s="234"/>
      <c r="Q159" s="234"/>
      <c r="R159" s="234"/>
      <c r="S159" s="234"/>
      <c r="T159" s="23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6" t="s">
        <v>140</v>
      </c>
      <c r="AU159" s="236" t="s">
        <v>86</v>
      </c>
      <c r="AV159" s="13" t="s">
        <v>86</v>
      </c>
      <c r="AW159" s="13" t="s">
        <v>37</v>
      </c>
      <c r="AX159" s="13" t="s">
        <v>76</v>
      </c>
      <c r="AY159" s="236" t="s">
        <v>127</v>
      </c>
    </row>
    <row r="160" spans="1:51" s="14" customFormat="1" ht="12">
      <c r="A160" s="14"/>
      <c r="B160" s="237"/>
      <c r="C160" s="238"/>
      <c r="D160" s="219" t="s">
        <v>140</v>
      </c>
      <c r="E160" s="239" t="s">
        <v>19</v>
      </c>
      <c r="F160" s="240" t="s">
        <v>148</v>
      </c>
      <c r="G160" s="238"/>
      <c r="H160" s="241">
        <v>8</v>
      </c>
      <c r="I160" s="242"/>
      <c r="J160" s="238"/>
      <c r="K160" s="238"/>
      <c r="L160" s="243"/>
      <c r="M160" s="244"/>
      <c r="N160" s="245"/>
      <c r="O160" s="245"/>
      <c r="P160" s="245"/>
      <c r="Q160" s="245"/>
      <c r="R160" s="245"/>
      <c r="S160" s="245"/>
      <c r="T160" s="246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7" t="s">
        <v>140</v>
      </c>
      <c r="AU160" s="247" t="s">
        <v>86</v>
      </c>
      <c r="AV160" s="14" t="s">
        <v>134</v>
      </c>
      <c r="AW160" s="14" t="s">
        <v>37</v>
      </c>
      <c r="AX160" s="14" t="s">
        <v>84</v>
      </c>
      <c r="AY160" s="247" t="s">
        <v>127</v>
      </c>
    </row>
    <row r="161" spans="1:65" s="2" customFormat="1" ht="16.5" customHeight="1">
      <c r="A161" s="40"/>
      <c r="B161" s="41"/>
      <c r="C161" s="206" t="s">
        <v>233</v>
      </c>
      <c r="D161" s="206" t="s">
        <v>129</v>
      </c>
      <c r="E161" s="207" t="s">
        <v>234</v>
      </c>
      <c r="F161" s="208" t="s">
        <v>235</v>
      </c>
      <c r="G161" s="209" t="s">
        <v>192</v>
      </c>
      <c r="H161" s="210">
        <v>3.4</v>
      </c>
      <c r="I161" s="211"/>
      <c r="J161" s="212">
        <f>ROUND(I161*H161,2)</f>
        <v>0</v>
      </c>
      <c r="K161" s="208" t="s">
        <v>133</v>
      </c>
      <c r="L161" s="46"/>
      <c r="M161" s="213" t="s">
        <v>19</v>
      </c>
      <c r="N161" s="214" t="s">
        <v>47</v>
      </c>
      <c r="O161" s="86"/>
      <c r="P161" s="215">
        <f>O161*H161</f>
        <v>0</v>
      </c>
      <c r="Q161" s="215">
        <v>0.0369</v>
      </c>
      <c r="R161" s="215">
        <f>Q161*H161</f>
        <v>0.12546000000000002</v>
      </c>
      <c r="S161" s="215">
        <v>0</v>
      </c>
      <c r="T161" s="216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7" t="s">
        <v>134</v>
      </c>
      <c r="AT161" s="217" t="s">
        <v>129</v>
      </c>
      <c r="AU161" s="217" t="s">
        <v>86</v>
      </c>
      <c r="AY161" s="19" t="s">
        <v>127</v>
      </c>
      <c r="BE161" s="218">
        <f>IF(N161="základní",J161,0)</f>
        <v>0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9" t="s">
        <v>84</v>
      </c>
      <c r="BK161" s="218">
        <f>ROUND(I161*H161,2)</f>
        <v>0</v>
      </c>
      <c r="BL161" s="19" t="s">
        <v>134</v>
      </c>
      <c r="BM161" s="217" t="s">
        <v>236</v>
      </c>
    </row>
    <row r="162" spans="1:47" s="2" customFormat="1" ht="12">
      <c r="A162" s="40"/>
      <c r="B162" s="41"/>
      <c r="C162" s="42"/>
      <c r="D162" s="219" t="s">
        <v>136</v>
      </c>
      <c r="E162" s="42"/>
      <c r="F162" s="220" t="s">
        <v>237</v>
      </c>
      <c r="G162" s="42"/>
      <c r="H162" s="42"/>
      <c r="I162" s="221"/>
      <c r="J162" s="42"/>
      <c r="K162" s="42"/>
      <c r="L162" s="46"/>
      <c r="M162" s="222"/>
      <c r="N162" s="223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136</v>
      </c>
      <c r="AU162" s="19" t="s">
        <v>86</v>
      </c>
    </row>
    <row r="163" spans="1:47" s="2" customFormat="1" ht="12">
      <c r="A163" s="40"/>
      <c r="B163" s="41"/>
      <c r="C163" s="42"/>
      <c r="D163" s="224" t="s">
        <v>138</v>
      </c>
      <c r="E163" s="42"/>
      <c r="F163" s="225" t="s">
        <v>238</v>
      </c>
      <c r="G163" s="42"/>
      <c r="H163" s="42"/>
      <c r="I163" s="221"/>
      <c r="J163" s="42"/>
      <c r="K163" s="42"/>
      <c r="L163" s="46"/>
      <c r="M163" s="222"/>
      <c r="N163" s="223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138</v>
      </c>
      <c r="AU163" s="19" t="s">
        <v>86</v>
      </c>
    </row>
    <row r="164" spans="1:51" s="13" customFormat="1" ht="12">
      <c r="A164" s="13"/>
      <c r="B164" s="226"/>
      <c r="C164" s="227"/>
      <c r="D164" s="219" t="s">
        <v>140</v>
      </c>
      <c r="E164" s="228" t="s">
        <v>19</v>
      </c>
      <c r="F164" s="229" t="s">
        <v>239</v>
      </c>
      <c r="G164" s="227"/>
      <c r="H164" s="230">
        <v>1.7</v>
      </c>
      <c r="I164" s="231"/>
      <c r="J164" s="227"/>
      <c r="K164" s="227"/>
      <c r="L164" s="232"/>
      <c r="M164" s="233"/>
      <c r="N164" s="234"/>
      <c r="O164" s="234"/>
      <c r="P164" s="234"/>
      <c r="Q164" s="234"/>
      <c r="R164" s="234"/>
      <c r="S164" s="234"/>
      <c r="T164" s="23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6" t="s">
        <v>140</v>
      </c>
      <c r="AU164" s="236" t="s">
        <v>86</v>
      </c>
      <c r="AV164" s="13" t="s">
        <v>86</v>
      </c>
      <c r="AW164" s="13" t="s">
        <v>37</v>
      </c>
      <c r="AX164" s="13" t="s">
        <v>76</v>
      </c>
      <c r="AY164" s="236" t="s">
        <v>127</v>
      </c>
    </row>
    <row r="165" spans="1:51" s="13" customFormat="1" ht="12">
      <c r="A165" s="13"/>
      <c r="B165" s="226"/>
      <c r="C165" s="227"/>
      <c r="D165" s="219" t="s">
        <v>140</v>
      </c>
      <c r="E165" s="228" t="s">
        <v>19</v>
      </c>
      <c r="F165" s="229" t="s">
        <v>240</v>
      </c>
      <c r="G165" s="227"/>
      <c r="H165" s="230">
        <v>1.7</v>
      </c>
      <c r="I165" s="231"/>
      <c r="J165" s="227"/>
      <c r="K165" s="227"/>
      <c r="L165" s="232"/>
      <c r="M165" s="233"/>
      <c r="N165" s="234"/>
      <c r="O165" s="234"/>
      <c r="P165" s="234"/>
      <c r="Q165" s="234"/>
      <c r="R165" s="234"/>
      <c r="S165" s="234"/>
      <c r="T165" s="23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6" t="s">
        <v>140</v>
      </c>
      <c r="AU165" s="236" t="s">
        <v>86</v>
      </c>
      <c r="AV165" s="13" t="s">
        <v>86</v>
      </c>
      <c r="AW165" s="13" t="s">
        <v>37</v>
      </c>
      <c r="AX165" s="13" t="s">
        <v>76</v>
      </c>
      <c r="AY165" s="236" t="s">
        <v>127</v>
      </c>
    </row>
    <row r="166" spans="1:51" s="14" customFormat="1" ht="12">
      <c r="A166" s="14"/>
      <c r="B166" s="237"/>
      <c r="C166" s="238"/>
      <c r="D166" s="219" t="s">
        <v>140</v>
      </c>
      <c r="E166" s="239" t="s">
        <v>19</v>
      </c>
      <c r="F166" s="240" t="s">
        <v>148</v>
      </c>
      <c r="G166" s="238"/>
      <c r="H166" s="241">
        <v>3.4</v>
      </c>
      <c r="I166" s="242"/>
      <c r="J166" s="238"/>
      <c r="K166" s="238"/>
      <c r="L166" s="243"/>
      <c r="M166" s="244"/>
      <c r="N166" s="245"/>
      <c r="O166" s="245"/>
      <c r="P166" s="245"/>
      <c r="Q166" s="245"/>
      <c r="R166" s="245"/>
      <c r="S166" s="245"/>
      <c r="T166" s="246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7" t="s">
        <v>140</v>
      </c>
      <c r="AU166" s="247" t="s">
        <v>86</v>
      </c>
      <c r="AV166" s="14" t="s">
        <v>134</v>
      </c>
      <c r="AW166" s="14" t="s">
        <v>37</v>
      </c>
      <c r="AX166" s="14" t="s">
        <v>84</v>
      </c>
      <c r="AY166" s="247" t="s">
        <v>127</v>
      </c>
    </row>
    <row r="167" spans="1:65" s="2" customFormat="1" ht="16.5" customHeight="1">
      <c r="A167" s="40"/>
      <c r="B167" s="41"/>
      <c r="C167" s="206" t="s">
        <v>241</v>
      </c>
      <c r="D167" s="206" t="s">
        <v>129</v>
      </c>
      <c r="E167" s="207" t="s">
        <v>242</v>
      </c>
      <c r="F167" s="208" t="s">
        <v>243</v>
      </c>
      <c r="G167" s="209" t="s">
        <v>192</v>
      </c>
      <c r="H167" s="210">
        <v>8</v>
      </c>
      <c r="I167" s="211"/>
      <c r="J167" s="212">
        <f>ROUND(I167*H167,2)</f>
        <v>0</v>
      </c>
      <c r="K167" s="208" t="s">
        <v>133</v>
      </c>
      <c r="L167" s="46"/>
      <c r="M167" s="213" t="s">
        <v>19</v>
      </c>
      <c r="N167" s="214" t="s">
        <v>47</v>
      </c>
      <c r="O167" s="86"/>
      <c r="P167" s="215">
        <f>O167*H167</f>
        <v>0</v>
      </c>
      <c r="Q167" s="215">
        <v>0.0369</v>
      </c>
      <c r="R167" s="215">
        <f>Q167*H167</f>
        <v>0.2952</v>
      </c>
      <c r="S167" s="215">
        <v>0</v>
      </c>
      <c r="T167" s="216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7" t="s">
        <v>134</v>
      </c>
      <c r="AT167" s="217" t="s">
        <v>129</v>
      </c>
      <c r="AU167" s="217" t="s">
        <v>86</v>
      </c>
      <c r="AY167" s="19" t="s">
        <v>127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9" t="s">
        <v>84</v>
      </c>
      <c r="BK167" s="218">
        <f>ROUND(I167*H167,2)</f>
        <v>0</v>
      </c>
      <c r="BL167" s="19" t="s">
        <v>134</v>
      </c>
      <c r="BM167" s="217" t="s">
        <v>244</v>
      </c>
    </row>
    <row r="168" spans="1:47" s="2" customFormat="1" ht="12">
      <c r="A168" s="40"/>
      <c r="B168" s="41"/>
      <c r="C168" s="42"/>
      <c r="D168" s="219" t="s">
        <v>136</v>
      </c>
      <c r="E168" s="42"/>
      <c r="F168" s="220" t="s">
        <v>245</v>
      </c>
      <c r="G168" s="42"/>
      <c r="H168" s="42"/>
      <c r="I168" s="221"/>
      <c r="J168" s="42"/>
      <c r="K168" s="42"/>
      <c r="L168" s="46"/>
      <c r="M168" s="222"/>
      <c r="N168" s="223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136</v>
      </c>
      <c r="AU168" s="19" t="s">
        <v>86</v>
      </c>
    </row>
    <row r="169" spans="1:47" s="2" customFormat="1" ht="12">
      <c r="A169" s="40"/>
      <c r="B169" s="41"/>
      <c r="C169" s="42"/>
      <c r="D169" s="224" t="s">
        <v>138</v>
      </c>
      <c r="E169" s="42"/>
      <c r="F169" s="225" t="s">
        <v>246</v>
      </c>
      <c r="G169" s="42"/>
      <c r="H169" s="42"/>
      <c r="I169" s="221"/>
      <c r="J169" s="42"/>
      <c r="K169" s="42"/>
      <c r="L169" s="46"/>
      <c r="M169" s="222"/>
      <c r="N169" s="223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138</v>
      </c>
      <c r="AU169" s="19" t="s">
        <v>86</v>
      </c>
    </row>
    <row r="170" spans="1:51" s="13" customFormat="1" ht="12">
      <c r="A170" s="13"/>
      <c r="B170" s="226"/>
      <c r="C170" s="227"/>
      <c r="D170" s="219" t="s">
        <v>140</v>
      </c>
      <c r="E170" s="228" t="s">
        <v>19</v>
      </c>
      <c r="F170" s="229" t="s">
        <v>247</v>
      </c>
      <c r="G170" s="227"/>
      <c r="H170" s="230">
        <v>1.7</v>
      </c>
      <c r="I170" s="231"/>
      <c r="J170" s="227"/>
      <c r="K170" s="227"/>
      <c r="L170" s="232"/>
      <c r="M170" s="233"/>
      <c r="N170" s="234"/>
      <c r="O170" s="234"/>
      <c r="P170" s="234"/>
      <c r="Q170" s="234"/>
      <c r="R170" s="234"/>
      <c r="S170" s="234"/>
      <c r="T170" s="23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6" t="s">
        <v>140</v>
      </c>
      <c r="AU170" s="236" t="s">
        <v>86</v>
      </c>
      <c r="AV170" s="13" t="s">
        <v>86</v>
      </c>
      <c r="AW170" s="13" t="s">
        <v>37</v>
      </c>
      <c r="AX170" s="13" t="s">
        <v>76</v>
      </c>
      <c r="AY170" s="236" t="s">
        <v>127</v>
      </c>
    </row>
    <row r="171" spans="1:51" s="13" customFormat="1" ht="12">
      <c r="A171" s="13"/>
      <c r="B171" s="226"/>
      <c r="C171" s="227"/>
      <c r="D171" s="219" t="s">
        <v>140</v>
      </c>
      <c r="E171" s="228" t="s">
        <v>19</v>
      </c>
      <c r="F171" s="229" t="s">
        <v>248</v>
      </c>
      <c r="G171" s="227"/>
      <c r="H171" s="230">
        <v>1.7</v>
      </c>
      <c r="I171" s="231"/>
      <c r="J171" s="227"/>
      <c r="K171" s="227"/>
      <c r="L171" s="232"/>
      <c r="M171" s="233"/>
      <c r="N171" s="234"/>
      <c r="O171" s="234"/>
      <c r="P171" s="234"/>
      <c r="Q171" s="234"/>
      <c r="R171" s="234"/>
      <c r="S171" s="234"/>
      <c r="T171" s="23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6" t="s">
        <v>140</v>
      </c>
      <c r="AU171" s="236" t="s">
        <v>86</v>
      </c>
      <c r="AV171" s="13" t="s">
        <v>86</v>
      </c>
      <c r="AW171" s="13" t="s">
        <v>37</v>
      </c>
      <c r="AX171" s="13" t="s">
        <v>76</v>
      </c>
      <c r="AY171" s="236" t="s">
        <v>127</v>
      </c>
    </row>
    <row r="172" spans="1:51" s="13" customFormat="1" ht="12">
      <c r="A172" s="13"/>
      <c r="B172" s="226"/>
      <c r="C172" s="227"/>
      <c r="D172" s="219" t="s">
        <v>140</v>
      </c>
      <c r="E172" s="228" t="s">
        <v>19</v>
      </c>
      <c r="F172" s="229" t="s">
        <v>249</v>
      </c>
      <c r="G172" s="227"/>
      <c r="H172" s="230">
        <v>3.4</v>
      </c>
      <c r="I172" s="231"/>
      <c r="J172" s="227"/>
      <c r="K172" s="227"/>
      <c r="L172" s="232"/>
      <c r="M172" s="233"/>
      <c r="N172" s="234"/>
      <c r="O172" s="234"/>
      <c r="P172" s="234"/>
      <c r="Q172" s="234"/>
      <c r="R172" s="234"/>
      <c r="S172" s="234"/>
      <c r="T172" s="23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6" t="s">
        <v>140</v>
      </c>
      <c r="AU172" s="236" t="s">
        <v>86</v>
      </c>
      <c r="AV172" s="13" t="s">
        <v>86</v>
      </c>
      <c r="AW172" s="13" t="s">
        <v>37</v>
      </c>
      <c r="AX172" s="13" t="s">
        <v>76</v>
      </c>
      <c r="AY172" s="236" t="s">
        <v>127</v>
      </c>
    </row>
    <row r="173" spans="1:51" s="13" customFormat="1" ht="12">
      <c r="A173" s="13"/>
      <c r="B173" s="226"/>
      <c r="C173" s="227"/>
      <c r="D173" s="219" t="s">
        <v>140</v>
      </c>
      <c r="E173" s="228" t="s">
        <v>19</v>
      </c>
      <c r="F173" s="229" t="s">
        <v>250</v>
      </c>
      <c r="G173" s="227"/>
      <c r="H173" s="230">
        <v>1.2</v>
      </c>
      <c r="I173" s="231"/>
      <c r="J173" s="227"/>
      <c r="K173" s="227"/>
      <c r="L173" s="232"/>
      <c r="M173" s="233"/>
      <c r="N173" s="234"/>
      <c r="O173" s="234"/>
      <c r="P173" s="234"/>
      <c r="Q173" s="234"/>
      <c r="R173" s="234"/>
      <c r="S173" s="234"/>
      <c r="T173" s="23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6" t="s">
        <v>140</v>
      </c>
      <c r="AU173" s="236" t="s">
        <v>86</v>
      </c>
      <c r="AV173" s="13" t="s">
        <v>86</v>
      </c>
      <c r="AW173" s="13" t="s">
        <v>37</v>
      </c>
      <c r="AX173" s="13" t="s">
        <v>76</v>
      </c>
      <c r="AY173" s="236" t="s">
        <v>127</v>
      </c>
    </row>
    <row r="174" spans="1:51" s="14" customFormat="1" ht="12">
      <c r="A174" s="14"/>
      <c r="B174" s="237"/>
      <c r="C174" s="238"/>
      <c r="D174" s="219" t="s">
        <v>140</v>
      </c>
      <c r="E174" s="239" t="s">
        <v>19</v>
      </c>
      <c r="F174" s="240" t="s">
        <v>148</v>
      </c>
      <c r="G174" s="238"/>
      <c r="H174" s="241">
        <v>8</v>
      </c>
      <c r="I174" s="242"/>
      <c r="J174" s="238"/>
      <c r="K174" s="238"/>
      <c r="L174" s="243"/>
      <c r="M174" s="244"/>
      <c r="N174" s="245"/>
      <c r="O174" s="245"/>
      <c r="P174" s="245"/>
      <c r="Q174" s="245"/>
      <c r="R174" s="245"/>
      <c r="S174" s="245"/>
      <c r="T174" s="246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7" t="s">
        <v>140</v>
      </c>
      <c r="AU174" s="247" t="s">
        <v>86</v>
      </c>
      <c r="AV174" s="14" t="s">
        <v>134</v>
      </c>
      <c r="AW174" s="14" t="s">
        <v>37</v>
      </c>
      <c r="AX174" s="14" t="s">
        <v>84</v>
      </c>
      <c r="AY174" s="247" t="s">
        <v>127</v>
      </c>
    </row>
    <row r="175" spans="1:65" s="2" customFormat="1" ht="16.5" customHeight="1">
      <c r="A175" s="40"/>
      <c r="B175" s="41"/>
      <c r="C175" s="206" t="s">
        <v>8</v>
      </c>
      <c r="D175" s="206" t="s">
        <v>129</v>
      </c>
      <c r="E175" s="207" t="s">
        <v>251</v>
      </c>
      <c r="F175" s="208" t="s">
        <v>252</v>
      </c>
      <c r="G175" s="209" t="s">
        <v>132</v>
      </c>
      <c r="H175" s="210">
        <v>2.46</v>
      </c>
      <c r="I175" s="211"/>
      <c r="J175" s="212">
        <f>ROUND(I175*H175,2)</f>
        <v>0</v>
      </c>
      <c r="K175" s="208" t="s">
        <v>133</v>
      </c>
      <c r="L175" s="46"/>
      <c r="M175" s="213" t="s">
        <v>19</v>
      </c>
      <c r="N175" s="214" t="s">
        <v>47</v>
      </c>
      <c r="O175" s="86"/>
      <c r="P175" s="215">
        <f>O175*H175</f>
        <v>0</v>
      </c>
      <c r="Q175" s="215">
        <v>0</v>
      </c>
      <c r="R175" s="215">
        <f>Q175*H175</f>
        <v>0</v>
      </c>
      <c r="S175" s="215">
        <v>0</v>
      </c>
      <c r="T175" s="216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7" t="s">
        <v>134</v>
      </c>
      <c r="AT175" s="217" t="s">
        <v>129</v>
      </c>
      <c r="AU175" s="217" t="s">
        <v>86</v>
      </c>
      <c r="AY175" s="19" t="s">
        <v>127</v>
      </c>
      <c r="BE175" s="218">
        <f>IF(N175="základní",J175,0)</f>
        <v>0</v>
      </c>
      <c r="BF175" s="218">
        <f>IF(N175="snížená",J175,0)</f>
        <v>0</v>
      </c>
      <c r="BG175" s="218">
        <f>IF(N175="zákl. přenesená",J175,0)</f>
        <v>0</v>
      </c>
      <c r="BH175" s="218">
        <f>IF(N175="sníž. přenesená",J175,0)</f>
        <v>0</v>
      </c>
      <c r="BI175" s="218">
        <f>IF(N175="nulová",J175,0)</f>
        <v>0</v>
      </c>
      <c r="BJ175" s="19" t="s">
        <v>84</v>
      </c>
      <c r="BK175" s="218">
        <f>ROUND(I175*H175,2)</f>
        <v>0</v>
      </c>
      <c r="BL175" s="19" t="s">
        <v>134</v>
      </c>
      <c r="BM175" s="217" t="s">
        <v>253</v>
      </c>
    </row>
    <row r="176" spans="1:47" s="2" customFormat="1" ht="12">
      <c r="A176" s="40"/>
      <c r="B176" s="41"/>
      <c r="C176" s="42"/>
      <c r="D176" s="219" t="s">
        <v>136</v>
      </c>
      <c r="E176" s="42"/>
      <c r="F176" s="220" t="s">
        <v>254</v>
      </c>
      <c r="G176" s="42"/>
      <c r="H176" s="42"/>
      <c r="I176" s="221"/>
      <c r="J176" s="42"/>
      <c r="K176" s="42"/>
      <c r="L176" s="46"/>
      <c r="M176" s="222"/>
      <c r="N176" s="223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136</v>
      </c>
      <c r="AU176" s="19" t="s">
        <v>86</v>
      </c>
    </row>
    <row r="177" spans="1:47" s="2" customFormat="1" ht="12">
      <c r="A177" s="40"/>
      <c r="B177" s="41"/>
      <c r="C177" s="42"/>
      <c r="D177" s="224" t="s">
        <v>138</v>
      </c>
      <c r="E177" s="42"/>
      <c r="F177" s="225" t="s">
        <v>255</v>
      </c>
      <c r="G177" s="42"/>
      <c r="H177" s="42"/>
      <c r="I177" s="221"/>
      <c r="J177" s="42"/>
      <c r="K177" s="42"/>
      <c r="L177" s="46"/>
      <c r="M177" s="222"/>
      <c r="N177" s="223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138</v>
      </c>
      <c r="AU177" s="19" t="s">
        <v>86</v>
      </c>
    </row>
    <row r="178" spans="1:51" s="15" customFormat="1" ht="12">
      <c r="A178" s="15"/>
      <c r="B178" s="248"/>
      <c r="C178" s="249"/>
      <c r="D178" s="219" t="s">
        <v>140</v>
      </c>
      <c r="E178" s="250" t="s">
        <v>19</v>
      </c>
      <c r="F178" s="251" t="s">
        <v>256</v>
      </c>
      <c r="G178" s="249"/>
      <c r="H178" s="250" t="s">
        <v>19</v>
      </c>
      <c r="I178" s="252"/>
      <c r="J178" s="249"/>
      <c r="K178" s="249"/>
      <c r="L178" s="253"/>
      <c r="M178" s="254"/>
      <c r="N178" s="255"/>
      <c r="O178" s="255"/>
      <c r="P178" s="255"/>
      <c r="Q178" s="255"/>
      <c r="R178" s="255"/>
      <c r="S178" s="255"/>
      <c r="T178" s="256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57" t="s">
        <v>140</v>
      </c>
      <c r="AU178" s="257" t="s">
        <v>86</v>
      </c>
      <c r="AV178" s="15" t="s">
        <v>84</v>
      </c>
      <c r="AW178" s="15" t="s">
        <v>37</v>
      </c>
      <c r="AX178" s="15" t="s">
        <v>76</v>
      </c>
      <c r="AY178" s="257" t="s">
        <v>127</v>
      </c>
    </row>
    <row r="179" spans="1:51" s="13" customFormat="1" ht="12">
      <c r="A179" s="13"/>
      <c r="B179" s="226"/>
      <c r="C179" s="227"/>
      <c r="D179" s="219" t="s">
        <v>140</v>
      </c>
      <c r="E179" s="228" t="s">
        <v>19</v>
      </c>
      <c r="F179" s="229" t="s">
        <v>257</v>
      </c>
      <c r="G179" s="227"/>
      <c r="H179" s="230">
        <v>2.46</v>
      </c>
      <c r="I179" s="231"/>
      <c r="J179" s="227"/>
      <c r="K179" s="227"/>
      <c r="L179" s="232"/>
      <c r="M179" s="233"/>
      <c r="N179" s="234"/>
      <c r="O179" s="234"/>
      <c r="P179" s="234"/>
      <c r="Q179" s="234"/>
      <c r="R179" s="234"/>
      <c r="S179" s="234"/>
      <c r="T179" s="23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6" t="s">
        <v>140</v>
      </c>
      <c r="AU179" s="236" t="s">
        <v>86</v>
      </c>
      <c r="AV179" s="13" t="s">
        <v>86</v>
      </c>
      <c r="AW179" s="13" t="s">
        <v>37</v>
      </c>
      <c r="AX179" s="13" t="s">
        <v>84</v>
      </c>
      <c r="AY179" s="236" t="s">
        <v>127</v>
      </c>
    </row>
    <row r="180" spans="1:65" s="2" customFormat="1" ht="21.75" customHeight="1">
      <c r="A180" s="40"/>
      <c r="B180" s="41"/>
      <c r="C180" s="206" t="s">
        <v>258</v>
      </c>
      <c r="D180" s="206" t="s">
        <v>129</v>
      </c>
      <c r="E180" s="207" t="s">
        <v>259</v>
      </c>
      <c r="F180" s="208" t="s">
        <v>260</v>
      </c>
      <c r="G180" s="209" t="s">
        <v>261</v>
      </c>
      <c r="H180" s="210">
        <v>153.171</v>
      </c>
      <c r="I180" s="211"/>
      <c r="J180" s="212">
        <f>ROUND(I180*H180,2)</f>
        <v>0</v>
      </c>
      <c r="K180" s="208" t="s">
        <v>133</v>
      </c>
      <c r="L180" s="46"/>
      <c r="M180" s="213" t="s">
        <v>19</v>
      </c>
      <c r="N180" s="214" t="s">
        <v>47</v>
      </c>
      <c r="O180" s="86"/>
      <c r="P180" s="215">
        <f>O180*H180</f>
        <v>0</v>
      </c>
      <c r="Q180" s="215">
        <v>0</v>
      </c>
      <c r="R180" s="215">
        <f>Q180*H180</f>
        <v>0</v>
      </c>
      <c r="S180" s="215">
        <v>0</v>
      </c>
      <c r="T180" s="21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7" t="s">
        <v>134</v>
      </c>
      <c r="AT180" s="217" t="s">
        <v>129</v>
      </c>
      <c r="AU180" s="217" t="s">
        <v>86</v>
      </c>
      <c r="AY180" s="19" t="s">
        <v>127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9" t="s">
        <v>84</v>
      </c>
      <c r="BK180" s="218">
        <f>ROUND(I180*H180,2)</f>
        <v>0</v>
      </c>
      <c r="BL180" s="19" t="s">
        <v>134</v>
      </c>
      <c r="BM180" s="217" t="s">
        <v>262</v>
      </c>
    </row>
    <row r="181" spans="1:47" s="2" customFormat="1" ht="12">
      <c r="A181" s="40"/>
      <c r="B181" s="41"/>
      <c r="C181" s="42"/>
      <c r="D181" s="219" t="s">
        <v>136</v>
      </c>
      <c r="E181" s="42"/>
      <c r="F181" s="220" t="s">
        <v>263</v>
      </c>
      <c r="G181" s="42"/>
      <c r="H181" s="42"/>
      <c r="I181" s="221"/>
      <c r="J181" s="42"/>
      <c r="K181" s="42"/>
      <c r="L181" s="46"/>
      <c r="M181" s="222"/>
      <c r="N181" s="223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136</v>
      </c>
      <c r="AU181" s="19" t="s">
        <v>86</v>
      </c>
    </row>
    <row r="182" spans="1:47" s="2" customFormat="1" ht="12">
      <c r="A182" s="40"/>
      <c r="B182" s="41"/>
      <c r="C182" s="42"/>
      <c r="D182" s="224" t="s">
        <v>138</v>
      </c>
      <c r="E182" s="42"/>
      <c r="F182" s="225" t="s">
        <v>264</v>
      </c>
      <c r="G182" s="42"/>
      <c r="H182" s="42"/>
      <c r="I182" s="221"/>
      <c r="J182" s="42"/>
      <c r="K182" s="42"/>
      <c r="L182" s="46"/>
      <c r="M182" s="222"/>
      <c r="N182" s="223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138</v>
      </c>
      <c r="AU182" s="19" t="s">
        <v>86</v>
      </c>
    </row>
    <row r="183" spans="1:51" s="15" customFormat="1" ht="12">
      <c r="A183" s="15"/>
      <c r="B183" s="248"/>
      <c r="C183" s="249"/>
      <c r="D183" s="219" t="s">
        <v>140</v>
      </c>
      <c r="E183" s="250" t="s">
        <v>19</v>
      </c>
      <c r="F183" s="251" t="s">
        <v>265</v>
      </c>
      <c r="G183" s="249"/>
      <c r="H183" s="250" t="s">
        <v>19</v>
      </c>
      <c r="I183" s="252"/>
      <c r="J183" s="249"/>
      <c r="K183" s="249"/>
      <c r="L183" s="253"/>
      <c r="M183" s="254"/>
      <c r="N183" s="255"/>
      <c r="O183" s="255"/>
      <c r="P183" s="255"/>
      <c r="Q183" s="255"/>
      <c r="R183" s="255"/>
      <c r="S183" s="255"/>
      <c r="T183" s="256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57" t="s">
        <v>140</v>
      </c>
      <c r="AU183" s="257" t="s">
        <v>86</v>
      </c>
      <c r="AV183" s="15" t="s">
        <v>84</v>
      </c>
      <c r="AW183" s="15" t="s">
        <v>37</v>
      </c>
      <c r="AX183" s="15" t="s">
        <v>76</v>
      </c>
      <c r="AY183" s="257" t="s">
        <v>127</v>
      </c>
    </row>
    <row r="184" spans="1:51" s="15" customFormat="1" ht="12">
      <c r="A184" s="15"/>
      <c r="B184" s="248"/>
      <c r="C184" s="249"/>
      <c r="D184" s="219" t="s">
        <v>140</v>
      </c>
      <c r="E184" s="250" t="s">
        <v>19</v>
      </c>
      <c r="F184" s="251" t="s">
        <v>266</v>
      </c>
      <c r="G184" s="249"/>
      <c r="H184" s="250" t="s">
        <v>19</v>
      </c>
      <c r="I184" s="252"/>
      <c r="J184" s="249"/>
      <c r="K184" s="249"/>
      <c r="L184" s="253"/>
      <c r="M184" s="254"/>
      <c r="N184" s="255"/>
      <c r="O184" s="255"/>
      <c r="P184" s="255"/>
      <c r="Q184" s="255"/>
      <c r="R184" s="255"/>
      <c r="S184" s="255"/>
      <c r="T184" s="256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57" t="s">
        <v>140</v>
      </c>
      <c r="AU184" s="257" t="s">
        <v>86</v>
      </c>
      <c r="AV184" s="15" t="s">
        <v>84</v>
      </c>
      <c r="AW184" s="15" t="s">
        <v>37</v>
      </c>
      <c r="AX184" s="15" t="s">
        <v>76</v>
      </c>
      <c r="AY184" s="257" t="s">
        <v>127</v>
      </c>
    </row>
    <row r="185" spans="1:51" s="13" customFormat="1" ht="12">
      <c r="A185" s="13"/>
      <c r="B185" s="226"/>
      <c r="C185" s="227"/>
      <c r="D185" s="219" t="s">
        <v>140</v>
      </c>
      <c r="E185" s="228" t="s">
        <v>19</v>
      </c>
      <c r="F185" s="229" t="s">
        <v>267</v>
      </c>
      <c r="G185" s="227"/>
      <c r="H185" s="230">
        <v>101.584</v>
      </c>
      <c r="I185" s="231"/>
      <c r="J185" s="227"/>
      <c r="K185" s="227"/>
      <c r="L185" s="232"/>
      <c r="M185" s="233"/>
      <c r="N185" s="234"/>
      <c r="O185" s="234"/>
      <c r="P185" s="234"/>
      <c r="Q185" s="234"/>
      <c r="R185" s="234"/>
      <c r="S185" s="234"/>
      <c r="T185" s="23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6" t="s">
        <v>140</v>
      </c>
      <c r="AU185" s="236" t="s">
        <v>86</v>
      </c>
      <c r="AV185" s="13" t="s">
        <v>86</v>
      </c>
      <c r="AW185" s="13" t="s">
        <v>37</v>
      </c>
      <c r="AX185" s="13" t="s">
        <v>76</v>
      </c>
      <c r="AY185" s="236" t="s">
        <v>127</v>
      </c>
    </row>
    <row r="186" spans="1:51" s="13" customFormat="1" ht="12">
      <c r="A186" s="13"/>
      <c r="B186" s="226"/>
      <c r="C186" s="227"/>
      <c r="D186" s="219" t="s">
        <v>140</v>
      </c>
      <c r="E186" s="228" t="s">
        <v>19</v>
      </c>
      <c r="F186" s="229" t="s">
        <v>268</v>
      </c>
      <c r="G186" s="227"/>
      <c r="H186" s="230">
        <v>82.08</v>
      </c>
      <c r="I186" s="231"/>
      <c r="J186" s="227"/>
      <c r="K186" s="227"/>
      <c r="L186" s="232"/>
      <c r="M186" s="233"/>
      <c r="N186" s="234"/>
      <c r="O186" s="234"/>
      <c r="P186" s="234"/>
      <c r="Q186" s="234"/>
      <c r="R186" s="234"/>
      <c r="S186" s="234"/>
      <c r="T186" s="23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6" t="s">
        <v>140</v>
      </c>
      <c r="AU186" s="236" t="s">
        <v>86</v>
      </c>
      <c r="AV186" s="13" t="s">
        <v>86</v>
      </c>
      <c r="AW186" s="13" t="s">
        <v>37</v>
      </c>
      <c r="AX186" s="13" t="s">
        <v>76</v>
      </c>
      <c r="AY186" s="236" t="s">
        <v>127</v>
      </c>
    </row>
    <row r="187" spans="1:51" s="13" customFormat="1" ht="12">
      <c r="A187" s="13"/>
      <c r="B187" s="226"/>
      <c r="C187" s="227"/>
      <c r="D187" s="219" t="s">
        <v>140</v>
      </c>
      <c r="E187" s="228" t="s">
        <v>19</v>
      </c>
      <c r="F187" s="229" t="s">
        <v>269</v>
      </c>
      <c r="G187" s="227"/>
      <c r="H187" s="230">
        <v>25.416</v>
      </c>
      <c r="I187" s="231"/>
      <c r="J187" s="227"/>
      <c r="K187" s="227"/>
      <c r="L187" s="232"/>
      <c r="M187" s="233"/>
      <c r="N187" s="234"/>
      <c r="O187" s="234"/>
      <c r="P187" s="234"/>
      <c r="Q187" s="234"/>
      <c r="R187" s="234"/>
      <c r="S187" s="234"/>
      <c r="T187" s="23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6" t="s">
        <v>140</v>
      </c>
      <c r="AU187" s="236" t="s">
        <v>86</v>
      </c>
      <c r="AV187" s="13" t="s">
        <v>86</v>
      </c>
      <c r="AW187" s="13" t="s">
        <v>37</v>
      </c>
      <c r="AX187" s="13" t="s">
        <v>76</v>
      </c>
      <c r="AY187" s="236" t="s">
        <v>127</v>
      </c>
    </row>
    <row r="188" spans="1:51" s="13" customFormat="1" ht="12">
      <c r="A188" s="13"/>
      <c r="B188" s="226"/>
      <c r="C188" s="227"/>
      <c r="D188" s="219" t="s">
        <v>140</v>
      </c>
      <c r="E188" s="228" t="s">
        <v>19</v>
      </c>
      <c r="F188" s="229" t="s">
        <v>270</v>
      </c>
      <c r="G188" s="227"/>
      <c r="H188" s="230">
        <v>16.61</v>
      </c>
      <c r="I188" s="231"/>
      <c r="J188" s="227"/>
      <c r="K188" s="227"/>
      <c r="L188" s="232"/>
      <c r="M188" s="233"/>
      <c r="N188" s="234"/>
      <c r="O188" s="234"/>
      <c r="P188" s="234"/>
      <c r="Q188" s="234"/>
      <c r="R188" s="234"/>
      <c r="S188" s="234"/>
      <c r="T188" s="23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6" t="s">
        <v>140</v>
      </c>
      <c r="AU188" s="236" t="s">
        <v>86</v>
      </c>
      <c r="AV188" s="13" t="s">
        <v>86</v>
      </c>
      <c r="AW188" s="13" t="s">
        <v>37</v>
      </c>
      <c r="AX188" s="13" t="s">
        <v>76</v>
      </c>
      <c r="AY188" s="236" t="s">
        <v>127</v>
      </c>
    </row>
    <row r="189" spans="1:51" s="15" customFormat="1" ht="12">
      <c r="A189" s="15"/>
      <c r="B189" s="248"/>
      <c r="C189" s="249"/>
      <c r="D189" s="219" t="s">
        <v>140</v>
      </c>
      <c r="E189" s="250" t="s">
        <v>19</v>
      </c>
      <c r="F189" s="251" t="s">
        <v>271</v>
      </c>
      <c r="G189" s="249"/>
      <c r="H189" s="250" t="s">
        <v>19</v>
      </c>
      <c r="I189" s="252"/>
      <c r="J189" s="249"/>
      <c r="K189" s="249"/>
      <c r="L189" s="253"/>
      <c r="M189" s="254"/>
      <c r="N189" s="255"/>
      <c r="O189" s="255"/>
      <c r="P189" s="255"/>
      <c r="Q189" s="255"/>
      <c r="R189" s="255"/>
      <c r="S189" s="255"/>
      <c r="T189" s="256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57" t="s">
        <v>140</v>
      </c>
      <c r="AU189" s="257" t="s">
        <v>86</v>
      </c>
      <c r="AV189" s="15" t="s">
        <v>84</v>
      </c>
      <c r="AW189" s="15" t="s">
        <v>37</v>
      </c>
      <c r="AX189" s="15" t="s">
        <v>76</v>
      </c>
      <c r="AY189" s="257" t="s">
        <v>127</v>
      </c>
    </row>
    <row r="190" spans="1:51" s="15" customFormat="1" ht="12">
      <c r="A190" s="15"/>
      <c r="B190" s="248"/>
      <c r="C190" s="249"/>
      <c r="D190" s="219" t="s">
        <v>140</v>
      </c>
      <c r="E190" s="250" t="s">
        <v>19</v>
      </c>
      <c r="F190" s="251" t="s">
        <v>272</v>
      </c>
      <c r="G190" s="249"/>
      <c r="H190" s="250" t="s">
        <v>19</v>
      </c>
      <c r="I190" s="252"/>
      <c r="J190" s="249"/>
      <c r="K190" s="249"/>
      <c r="L190" s="253"/>
      <c r="M190" s="254"/>
      <c r="N190" s="255"/>
      <c r="O190" s="255"/>
      <c r="P190" s="255"/>
      <c r="Q190" s="255"/>
      <c r="R190" s="255"/>
      <c r="S190" s="255"/>
      <c r="T190" s="256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57" t="s">
        <v>140</v>
      </c>
      <c r="AU190" s="257" t="s">
        <v>86</v>
      </c>
      <c r="AV190" s="15" t="s">
        <v>84</v>
      </c>
      <c r="AW190" s="15" t="s">
        <v>37</v>
      </c>
      <c r="AX190" s="15" t="s">
        <v>76</v>
      </c>
      <c r="AY190" s="257" t="s">
        <v>127</v>
      </c>
    </row>
    <row r="191" spans="1:51" s="13" customFormat="1" ht="12">
      <c r="A191" s="13"/>
      <c r="B191" s="226"/>
      <c r="C191" s="227"/>
      <c r="D191" s="219" t="s">
        <v>140</v>
      </c>
      <c r="E191" s="228" t="s">
        <v>19</v>
      </c>
      <c r="F191" s="229" t="s">
        <v>273</v>
      </c>
      <c r="G191" s="227"/>
      <c r="H191" s="230">
        <v>-14.414</v>
      </c>
      <c r="I191" s="231"/>
      <c r="J191" s="227"/>
      <c r="K191" s="227"/>
      <c r="L191" s="232"/>
      <c r="M191" s="233"/>
      <c r="N191" s="234"/>
      <c r="O191" s="234"/>
      <c r="P191" s="234"/>
      <c r="Q191" s="234"/>
      <c r="R191" s="234"/>
      <c r="S191" s="234"/>
      <c r="T191" s="23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6" t="s">
        <v>140</v>
      </c>
      <c r="AU191" s="236" t="s">
        <v>86</v>
      </c>
      <c r="AV191" s="13" t="s">
        <v>86</v>
      </c>
      <c r="AW191" s="13" t="s">
        <v>37</v>
      </c>
      <c r="AX191" s="13" t="s">
        <v>76</v>
      </c>
      <c r="AY191" s="236" t="s">
        <v>127</v>
      </c>
    </row>
    <row r="192" spans="1:51" s="13" customFormat="1" ht="12">
      <c r="A192" s="13"/>
      <c r="B192" s="226"/>
      <c r="C192" s="227"/>
      <c r="D192" s="219" t="s">
        <v>140</v>
      </c>
      <c r="E192" s="228" t="s">
        <v>19</v>
      </c>
      <c r="F192" s="229" t="s">
        <v>274</v>
      </c>
      <c r="G192" s="227"/>
      <c r="H192" s="230">
        <v>-14.603</v>
      </c>
      <c r="I192" s="231"/>
      <c r="J192" s="227"/>
      <c r="K192" s="227"/>
      <c r="L192" s="232"/>
      <c r="M192" s="233"/>
      <c r="N192" s="234"/>
      <c r="O192" s="234"/>
      <c r="P192" s="234"/>
      <c r="Q192" s="234"/>
      <c r="R192" s="234"/>
      <c r="S192" s="234"/>
      <c r="T192" s="23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6" t="s">
        <v>140</v>
      </c>
      <c r="AU192" s="236" t="s">
        <v>86</v>
      </c>
      <c r="AV192" s="13" t="s">
        <v>86</v>
      </c>
      <c r="AW192" s="13" t="s">
        <v>37</v>
      </c>
      <c r="AX192" s="13" t="s">
        <v>76</v>
      </c>
      <c r="AY192" s="236" t="s">
        <v>127</v>
      </c>
    </row>
    <row r="193" spans="1:51" s="13" customFormat="1" ht="12">
      <c r="A193" s="13"/>
      <c r="B193" s="226"/>
      <c r="C193" s="227"/>
      <c r="D193" s="219" t="s">
        <v>140</v>
      </c>
      <c r="E193" s="228" t="s">
        <v>19</v>
      </c>
      <c r="F193" s="229" t="s">
        <v>275</v>
      </c>
      <c r="G193" s="227"/>
      <c r="H193" s="230">
        <v>-1.813</v>
      </c>
      <c r="I193" s="231"/>
      <c r="J193" s="227"/>
      <c r="K193" s="227"/>
      <c r="L193" s="232"/>
      <c r="M193" s="233"/>
      <c r="N193" s="234"/>
      <c r="O193" s="234"/>
      <c r="P193" s="234"/>
      <c r="Q193" s="234"/>
      <c r="R193" s="234"/>
      <c r="S193" s="234"/>
      <c r="T193" s="23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6" t="s">
        <v>140</v>
      </c>
      <c r="AU193" s="236" t="s">
        <v>86</v>
      </c>
      <c r="AV193" s="13" t="s">
        <v>86</v>
      </c>
      <c r="AW193" s="13" t="s">
        <v>37</v>
      </c>
      <c r="AX193" s="13" t="s">
        <v>76</v>
      </c>
      <c r="AY193" s="236" t="s">
        <v>127</v>
      </c>
    </row>
    <row r="194" spans="1:51" s="13" customFormat="1" ht="12">
      <c r="A194" s="13"/>
      <c r="B194" s="226"/>
      <c r="C194" s="227"/>
      <c r="D194" s="219" t="s">
        <v>140</v>
      </c>
      <c r="E194" s="228" t="s">
        <v>19</v>
      </c>
      <c r="F194" s="229" t="s">
        <v>276</v>
      </c>
      <c r="G194" s="227"/>
      <c r="H194" s="230">
        <v>-2.565</v>
      </c>
      <c r="I194" s="231"/>
      <c r="J194" s="227"/>
      <c r="K194" s="227"/>
      <c r="L194" s="232"/>
      <c r="M194" s="233"/>
      <c r="N194" s="234"/>
      <c r="O194" s="234"/>
      <c r="P194" s="234"/>
      <c r="Q194" s="234"/>
      <c r="R194" s="234"/>
      <c r="S194" s="234"/>
      <c r="T194" s="23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6" t="s">
        <v>140</v>
      </c>
      <c r="AU194" s="236" t="s">
        <v>86</v>
      </c>
      <c r="AV194" s="13" t="s">
        <v>86</v>
      </c>
      <c r="AW194" s="13" t="s">
        <v>37</v>
      </c>
      <c r="AX194" s="13" t="s">
        <v>76</v>
      </c>
      <c r="AY194" s="236" t="s">
        <v>127</v>
      </c>
    </row>
    <row r="195" spans="1:51" s="15" customFormat="1" ht="12">
      <c r="A195" s="15"/>
      <c r="B195" s="248"/>
      <c r="C195" s="249"/>
      <c r="D195" s="219" t="s">
        <v>140</v>
      </c>
      <c r="E195" s="250" t="s">
        <v>19</v>
      </c>
      <c r="F195" s="251" t="s">
        <v>179</v>
      </c>
      <c r="G195" s="249"/>
      <c r="H195" s="250" t="s">
        <v>19</v>
      </c>
      <c r="I195" s="252"/>
      <c r="J195" s="249"/>
      <c r="K195" s="249"/>
      <c r="L195" s="253"/>
      <c r="M195" s="254"/>
      <c r="N195" s="255"/>
      <c r="O195" s="255"/>
      <c r="P195" s="255"/>
      <c r="Q195" s="255"/>
      <c r="R195" s="255"/>
      <c r="S195" s="255"/>
      <c r="T195" s="256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57" t="s">
        <v>140</v>
      </c>
      <c r="AU195" s="257" t="s">
        <v>86</v>
      </c>
      <c r="AV195" s="15" t="s">
        <v>84</v>
      </c>
      <c r="AW195" s="15" t="s">
        <v>37</v>
      </c>
      <c r="AX195" s="15" t="s">
        <v>76</v>
      </c>
      <c r="AY195" s="257" t="s">
        <v>127</v>
      </c>
    </row>
    <row r="196" spans="1:51" s="13" customFormat="1" ht="12">
      <c r="A196" s="13"/>
      <c r="B196" s="226"/>
      <c r="C196" s="227"/>
      <c r="D196" s="219" t="s">
        <v>140</v>
      </c>
      <c r="E196" s="228" t="s">
        <v>19</v>
      </c>
      <c r="F196" s="229" t="s">
        <v>277</v>
      </c>
      <c r="G196" s="227"/>
      <c r="H196" s="230">
        <v>-1.318</v>
      </c>
      <c r="I196" s="231"/>
      <c r="J196" s="227"/>
      <c r="K196" s="227"/>
      <c r="L196" s="232"/>
      <c r="M196" s="233"/>
      <c r="N196" s="234"/>
      <c r="O196" s="234"/>
      <c r="P196" s="234"/>
      <c r="Q196" s="234"/>
      <c r="R196" s="234"/>
      <c r="S196" s="234"/>
      <c r="T196" s="23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6" t="s">
        <v>140</v>
      </c>
      <c r="AU196" s="236" t="s">
        <v>86</v>
      </c>
      <c r="AV196" s="13" t="s">
        <v>86</v>
      </c>
      <c r="AW196" s="13" t="s">
        <v>37</v>
      </c>
      <c r="AX196" s="13" t="s">
        <v>76</v>
      </c>
      <c r="AY196" s="236" t="s">
        <v>127</v>
      </c>
    </row>
    <row r="197" spans="1:51" s="13" customFormat="1" ht="12">
      <c r="A197" s="13"/>
      <c r="B197" s="226"/>
      <c r="C197" s="227"/>
      <c r="D197" s="219" t="s">
        <v>140</v>
      </c>
      <c r="E197" s="228" t="s">
        <v>19</v>
      </c>
      <c r="F197" s="229" t="s">
        <v>278</v>
      </c>
      <c r="G197" s="227"/>
      <c r="H197" s="230">
        <v>-0.6</v>
      </c>
      <c r="I197" s="231"/>
      <c r="J197" s="227"/>
      <c r="K197" s="227"/>
      <c r="L197" s="232"/>
      <c r="M197" s="233"/>
      <c r="N197" s="234"/>
      <c r="O197" s="234"/>
      <c r="P197" s="234"/>
      <c r="Q197" s="234"/>
      <c r="R197" s="234"/>
      <c r="S197" s="234"/>
      <c r="T197" s="23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6" t="s">
        <v>140</v>
      </c>
      <c r="AU197" s="236" t="s">
        <v>86</v>
      </c>
      <c r="AV197" s="13" t="s">
        <v>86</v>
      </c>
      <c r="AW197" s="13" t="s">
        <v>37</v>
      </c>
      <c r="AX197" s="13" t="s">
        <v>76</v>
      </c>
      <c r="AY197" s="236" t="s">
        <v>127</v>
      </c>
    </row>
    <row r="198" spans="1:51" s="13" customFormat="1" ht="12">
      <c r="A198" s="13"/>
      <c r="B198" s="226"/>
      <c r="C198" s="227"/>
      <c r="D198" s="219" t="s">
        <v>140</v>
      </c>
      <c r="E198" s="228" t="s">
        <v>19</v>
      </c>
      <c r="F198" s="229" t="s">
        <v>279</v>
      </c>
      <c r="G198" s="227"/>
      <c r="H198" s="230">
        <v>-0.743</v>
      </c>
      <c r="I198" s="231"/>
      <c r="J198" s="227"/>
      <c r="K198" s="227"/>
      <c r="L198" s="232"/>
      <c r="M198" s="233"/>
      <c r="N198" s="234"/>
      <c r="O198" s="234"/>
      <c r="P198" s="234"/>
      <c r="Q198" s="234"/>
      <c r="R198" s="234"/>
      <c r="S198" s="234"/>
      <c r="T198" s="23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6" t="s">
        <v>140</v>
      </c>
      <c r="AU198" s="236" t="s">
        <v>86</v>
      </c>
      <c r="AV198" s="13" t="s">
        <v>86</v>
      </c>
      <c r="AW198" s="13" t="s">
        <v>37</v>
      </c>
      <c r="AX198" s="13" t="s">
        <v>76</v>
      </c>
      <c r="AY198" s="236" t="s">
        <v>127</v>
      </c>
    </row>
    <row r="199" spans="1:51" s="15" customFormat="1" ht="12">
      <c r="A199" s="15"/>
      <c r="B199" s="248"/>
      <c r="C199" s="249"/>
      <c r="D199" s="219" t="s">
        <v>140</v>
      </c>
      <c r="E199" s="250" t="s">
        <v>19</v>
      </c>
      <c r="F199" s="251" t="s">
        <v>256</v>
      </c>
      <c r="G199" s="249"/>
      <c r="H199" s="250" t="s">
        <v>19</v>
      </c>
      <c r="I199" s="252"/>
      <c r="J199" s="249"/>
      <c r="K199" s="249"/>
      <c r="L199" s="253"/>
      <c r="M199" s="254"/>
      <c r="N199" s="255"/>
      <c r="O199" s="255"/>
      <c r="P199" s="255"/>
      <c r="Q199" s="255"/>
      <c r="R199" s="255"/>
      <c r="S199" s="255"/>
      <c r="T199" s="256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57" t="s">
        <v>140</v>
      </c>
      <c r="AU199" s="257" t="s">
        <v>86</v>
      </c>
      <c r="AV199" s="15" t="s">
        <v>84</v>
      </c>
      <c r="AW199" s="15" t="s">
        <v>37</v>
      </c>
      <c r="AX199" s="15" t="s">
        <v>76</v>
      </c>
      <c r="AY199" s="257" t="s">
        <v>127</v>
      </c>
    </row>
    <row r="200" spans="1:51" s="13" customFormat="1" ht="12">
      <c r="A200" s="13"/>
      <c r="B200" s="226"/>
      <c r="C200" s="227"/>
      <c r="D200" s="219" t="s">
        <v>140</v>
      </c>
      <c r="E200" s="228" t="s">
        <v>19</v>
      </c>
      <c r="F200" s="229" t="s">
        <v>280</v>
      </c>
      <c r="G200" s="227"/>
      <c r="H200" s="230">
        <v>-0.738</v>
      </c>
      <c r="I200" s="231"/>
      <c r="J200" s="227"/>
      <c r="K200" s="227"/>
      <c r="L200" s="232"/>
      <c r="M200" s="233"/>
      <c r="N200" s="234"/>
      <c r="O200" s="234"/>
      <c r="P200" s="234"/>
      <c r="Q200" s="234"/>
      <c r="R200" s="234"/>
      <c r="S200" s="234"/>
      <c r="T200" s="23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6" t="s">
        <v>140</v>
      </c>
      <c r="AU200" s="236" t="s">
        <v>86</v>
      </c>
      <c r="AV200" s="13" t="s">
        <v>86</v>
      </c>
      <c r="AW200" s="13" t="s">
        <v>37</v>
      </c>
      <c r="AX200" s="13" t="s">
        <v>76</v>
      </c>
      <c r="AY200" s="236" t="s">
        <v>127</v>
      </c>
    </row>
    <row r="201" spans="1:51" s="14" customFormat="1" ht="12">
      <c r="A201" s="14"/>
      <c r="B201" s="237"/>
      <c r="C201" s="238"/>
      <c r="D201" s="219" t="s">
        <v>140</v>
      </c>
      <c r="E201" s="239" t="s">
        <v>19</v>
      </c>
      <c r="F201" s="240" t="s">
        <v>148</v>
      </c>
      <c r="G201" s="238"/>
      <c r="H201" s="241">
        <v>188.896</v>
      </c>
      <c r="I201" s="242"/>
      <c r="J201" s="238"/>
      <c r="K201" s="238"/>
      <c r="L201" s="243"/>
      <c r="M201" s="244"/>
      <c r="N201" s="245"/>
      <c r="O201" s="245"/>
      <c r="P201" s="245"/>
      <c r="Q201" s="245"/>
      <c r="R201" s="245"/>
      <c r="S201" s="245"/>
      <c r="T201" s="246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7" t="s">
        <v>140</v>
      </c>
      <c r="AU201" s="247" t="s">
        <v>86</v>
      </c>
      <c r="AV201" s="14" t="s">
        <v>134</v>
      </c>
      <c r="AW201" s="14" t="s">
        <v>37</v>
      </c>
      <c r="AX201" s="14" t="s">
        <v>76</v>
      </c>
      <c r="AY201" s="247" t="s">
        <v>127</v>
      </c>
    </row>
    <row r="202" spans="1:51" s="15" customFormat="1" ht="12">
      <c r="A202" s="15"/>
      <c r="B202" s="248"/>
      <c r="C202" s="249"/>
      <c r="D202" s="219" t="s">
        <v>140</v>
      </c>
      <c r="E202" s="250" t="s">
        <v>19</v>
      </c>
      <c r="F202" s="251" t="s">
        <v>281</v>
      </c>
      <c r="G202" s="249"/>
      <c r="H202" s="250" t="s">
        <v>19</v>
      </c>
      <c r="I202" s="252"/>
      <c r="J202" s="249"/>
      <c r="K202" s="249"/>
      <c r="L202" s="253"/>
      <c r="M202" s="254"/>
      <c r="N202" s="255"/>
      <c r="O202" s="255"/>
      <c r="P202" s="255"/>
      <c r="Q202" s="255"/>
      <c r="R202" s="255"/>
      <c r="S202" s="255"/>
      <c r="T202" s="256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57" t="s">
        <v>140</v>
      </c>
      <c r="AU202" s="257" t="s">
        <v>86</v>
      </c>
      <c r="AV202" s="15" t="s">
        <v>84</v>
      </c>
      <c r="AW202" s="15" t="s">
        <v>37</v>
      </c>
      <c r="AX202" s="15" t="s">
        <v>76</v>
      </c>
      <c r="AY202" s="257" t="s">
        <v>127</v>
      </c>
    </row>
    <row r="203" spans="1:51" s="13" customFormat="1" ht="12">
      <c r="A203" s="13"/>
      <c r="B203" s="226"/>
      <c r="C203" s="227"/>
      <c r="D203" s="219" t="s">
        <v>140</v>
      </c>
      <c r="E203" s="228" t="s">
        <v>19</v>
      </c>
      <c r="F203" s="229" t="s">
        <v>282</v>
      </c>
      <c r="G203" s="227"/>
      <c r="H203" s="230">
        <v>-4.104</v>
      </c>
      <c r="I203" s="231"/>
      <c r="J203" s="227"/>
      <c r="K203" s="227"/>
      <c r="L203" s="232"/>
      <c r="M203" s="233"/>
      <c r="N203" s="234"/>
      <c r="O203" s="234"/>
      <c r="P203" s="234"/>
      <c r="Q203" s="234"/>
      <c r="R203" s="234"/>
      <c r="S203" s="234"/>
      <c r="T203" s="23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6" t="s">
        <v>140</v>
      </c>
      <c r="AU203" s="236" t="s">
        <v>86</v>
      </c>
      <c r="AV203" s="13" t="s">
        <v>86</v>
      </c>
      <c r="AW203" s="13" t="s">
        <v>37</v>
      </c>
      <c r="AX203" s="13" t="s">
        <v>76</v>
      </c>
      <c r="AY203" s="236" t="s">
        <v>127</v>
      </c>
    </row>
    <row r="204" spans="1:51" s="15" customFormat="1" ht="12">
      <c r="A204" s="15"/>
      <c r="B204" s="248"/>
      <c r="C204" s="249"/>
      <c r="D204" s="219" t="s">
        <v>140</v>
      </c>
      <c r="E204" s="250" t="s">
        <v>19</v>
      </c>
      <c r="F204" s="251" t="s">
        <v>283</v>
      </c>
      <c r="G204" s="249"/>
      <c r="H204" s="250" t="s">
        <v>19</v>
      </c>
      <c r="I204" s="252"/>
      <c r="J204" s="249"/>
      <c r="K204" s="249"/>
      <c r="L204" s="253"/>
      <c r="M204" s="254"/>
      <c r="N204" s="255"/>
      <c r="O204" s="255"/>
      <c r="P204" s="255"/>
      <c r="Q204" s="255"/>
      <c r="R204" s="255"/>
      <c r="S204" s="255"/>
      <c r="T204" s="256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57" t="s">
        <v>140</v>
      </c>
      <c r="AU204" s="257" t="s">
        <v>86</v>
      </c>
      <c r="AV204" s="15" t="s">
        <v>84</v>
      </c>
      <c r="AW204" s="15" t="s">
        <v>37</v>
      </c>
      <c r="AX204" s="15" t="s">
        <v>76</v>
      </c>
      <c r="AY204" s="257" t="s">
        <v>127</v>
      </c>
    </row>
    <row r="205" spans="1:51" s="13" customFormat="1" ht="12">
      <c r="A205" s="13"/>
      <c r="B205" s="226"/>
      <c r="C205" s="227"/>
      <c r="D205" s="219" t="s">
        <v>140</v>
      </c>
      <c r="E205" s="228" t="s">
        <v>19</v>
      </c>
      <c r="F205" s="229" t="s">
        <v>284</v>
      </c>
      <c r="G205" s="227"/>
      <c r="H205" s="230">
        <v>-0.51</v>
      </c>
      <c r="I205" s="231"/>
      <c r="J205" s="227"/>
      <c r="K205" s="227"/>
      <c r="L205" s="232"/>
      <c r="M205" s="233"/>
      <c r="N205" s="234"/>
      <c r="O205" s="234"/>
      <c r="P205" s="234"/>
      <c r="Q205" s="234"/>
      <c r="R205" s="234"/>
      <c r="S205" s="234"/>
      <c r="T205" s="235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6" t="s">
        <v>140</v>
      </c>
      <c r="AU205" s="236" t="s">
        <v>86</v>
      </c>
      <c r="AV205" s="13" t="s">
        <v>86</v>
      </c>
      <c r="AW205" s="13" t="s">
        <v>37</v>
      </c>
      <c r="AX205" s="13" t="s">
        <v>76</v>
      </c>
      <c r="AY205" s="236" t="s">
        <v>127</v>
      </c>
    </row>
    <row r="206" spans="1:51" s="13" customFormat="1" ht="12">
      <c r="A206" s="13"/>
      <c r="B206" s="226"/>
      <c r="C206" s="227"/>
      <c r="D206" s="219" t="s">
        <v>140</v>
      </c>
      <c r="E206" s="228" t="s">
        <v>19</v>
      </c>
      <c r="F206" s="229" t="s">
        <v>285</v>
      </c>
      <c r="G206" s="227"/>
      <c r="H206" s="230">
        <v>-2.488</v>
      </c>
      <c r="I206" s="231"/>
      <c r="J206" s="227"/>
      <c r="K206" s="227"/>
      <c r="L206" s="232"/>
      <c r="M206" s="233"/>
      <c r="N206" s="234"/>
      <c r="O206" s="234"/>
      <c r="P206" s="234"/>
      <c r="Q206" s="234"/>
      <c r="R206" s="234"/>
      <c r="S206" s="234"/>
      <c r="T206" s="23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6" t="s">
        <v>140</v>
      </c>
      <c r="AU206" s="236" t="s">
        <v>86</v>
      </c>
      <c r="AV206" s="13" t="s">
        <v>86</v>
      </c>
      <c r="AW206" s="13" t="s">
        <v>37</v>
      </c>
      <c r="AX206" s="13" t="s">
        <v>76</v>
      </c>
      <c r="AY206" s="236" t="s">
        <v>127</v>
      </c>
    </row>
    <row r="207" spans="1:51" s="13" customFormat="1" ht="12">
      <c r="A207" s="13"/>
      <c r="B207" s="226"/>
      <c r="C207" s="227"/>
      <c r="D207" s="219" t="s">
        <v>140</v>
      </c>
      <c r="E207" s="228" t="s">
        <v>19</v>
      </c>
      <c r="F207" s="229" t="s">
        <v>286</v>
      </c>
      <c r="G207" s="227"/>
      <c r="H207" s="230">
        <v>-1.593</v>
      </c>
      <c r="I207" s="231"/>
      <c r="J207" s="227"/>
      <c r="K207" s="227"/>
      <c r="L207" s="232"/>
      <c r="M207" s="233"/>
      <c r="N207" s="234"/>
      <c r="O207" s="234"/>
      <c r="P207" s="234"/>
      <c r="Q207" s="234"/>
      <c r="R207" s="234"/>
      <c r="S207" s="234"/>
      <c r="T207" s="23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6" t="s">
        <v>140</v>
      </c>
      <c r="AU207" s="236" t="s">
        <v>86</v>
      </c>
      <c r="AV207" s="13" t="s">
        <v>86</v>
      </c>
      <c r="AW207" s="13" t="s">
        <v>37</v>
      </c>
      <c r="AX207" s="13" t="s">
        <v>76</v>
      </c>
      <c r="AY207" s="236" t="s">
        <v>127</v>
      </c>
    </row>
    <row r="208" spans="1:51" s="14" customFormat="1" ht="12">
      <c r="A208" s="14"/>
      <c r="B208" s="237"/>
      <c r="C208" s="238"/>
      <c r="D208" s="219" t="s">
        <v>140</v>
      </c>
      <c r="E208" s="239" t="s">
        <v>19</v>
      </c>
      <c r="F208" s="240" t="s">
        <v>148</v>
      </c>
      <c r="G208" s="238"/>
      <c r="H208" s="241">
        <v>-8.695</v>
      </c>
      <c r="I208" s="242"/>
      <c r="J208" s="238"/>
      <c r="K208" s="238"/>
      <c r="L208" s="243"/>
      <c r="M208" s="244"/>
      <c r="N208" s="245"/>
      <c r="O208" s="245"/>
      <c r="P208" s="245"/>
      <c r="Q208" s="245"/>
      <c r="R208" s="245"/>
      <c r="S208" s="245"/>
      <c r="T208" s="246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7" t="s">
        <v>140</v>
      </c>
      <c r="AU208" s="247" t="s">
        <v>86</v>
      </c>
      <c r="AV208" s="14" t="s">
        <v>134</v>
      </c>
      <c r="AW208" s="14" t="s">
        <v>37</v>
      </c>
      <c r="AX208" s="14" t="s">
        <v>76</v>
      </c>
      <c r="AY208" s="247" t="s">
        <v>127</v>
      </c>
    </row>
    <row r="209" spans="1:51" s="13" customFormat="1" ht="12">
      <c r="A209" s="13"/>
      <c r="B209" s="226"/>
      <c r="C209" s="227"/>
      <c r="D209" s="219" t="s">
        <v>140</v>
      </c>
      <c r="E209" s="228" t="s">
        <v>19</v>
      </c>
      <c r="F209" s="229" t="s">
        <v>287</v>
      </c>
      <c r="G209" s="227"/>
      <c r="H209" s="230">
        <v>188.896</v>
      </c>
      <c r="I209" s="231"/>
      <c r="J209" s="227"/>
      <c r="K209" s="227"/>
      <c r="L209" s="232"/>
      <c r="M209" s="233"/>
      <c r="N209" s="234"/>
      <c r="O209" s="234"/>
      <c r="P209" s="234"/>
      <c r="Q209" s="234"/>
      <c r="R209" s="234"/>
      <c r="S209" s="234"/>
      <c r="T209" s="23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6" t="s">
        <v>140</v>
      </c>
      <c r="AU209" s="236" t="s">
        <v>86</v>
      </c>
      <c r="AV209" s="13" t="s">
        <v>86</v>
      </c>
      <c r="AW209" s="13" t="s">
        <v>37</v>
      </c>
      <c r="AX209" s="13" t="s">
        <v>76</v>
      </c>
      <c r="AY209" s="236" t="s">
        <v>127</v>
      </c>
    </row>
    <row r="210" spans="1:51" s="13" customFormat="1" ht="12">
      <c r="A210" s="13"/>
      <c r="B210" s="226"/>
      <c r="C210" s="227"/>
      <c r="D210" s="219" t="s">
        <v>140</v>
      </c>
      <c r="E210" s="228" t="s">
        <v>19</v>
      </c>
      <c r="F210" s="229" t="s">
        <v>288</v>
      </c>
      <c r="G210" s="227"/>
      <c r="H210" s="230">
        <v>-8.695</v>
      </c>
      <c r="I210" s="231"/>
      <c r="J210" s="227"/>
      <c r="K210" s="227"/>
      <c r="L210" s="232"/>
      <c r="M210" s="233"/>
      <c r="N210" s="234"/>
      <c r="O210" s="234"/>
      <c r="P210" s="234"/>
      <c r="Q210" s="234"/>
      <c r="R210" s="234"/>
      <c r="S210" s="234"/>
      <c r="T210" s="23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6" t="s">
        <v>140</v>
      </c>
      <c r="AU210" s="236" t="s">
        <v>86</v>
      </c>
      <c r="AV210" s="13" t="s">
        <v>86</v>
      </c>
      <c r="AW210" s="13" t="s">
        <v>37</v>
      </c>
      <c r="AX210" s="13" t="s">
        <v>76</v>
      </c>
      <c r="AY210" s="236" t="s">
        <v>127</v>
      </c>
    </row>
    <row r="211" spans="1:51" s="14" customFormat="1" ht="12">
      <c r="A211" s="14"/>
      <c r="B211" s="237"/>
      <c r="C211" s="238"/>
      <c r="D211" s="219" t="s">
        <v>140</v>
      </c>
      <c r="E211" s="239" t="s">
        <v>19</v>
      </c>
      <c r="F211" s="240" t="s">
        <v>148</v>
      </c>
      <c r="G211" s="238"/>
      <c r="H211" s="241">
        <v>180.201</v>
      </c>
      <c r="I211" s="242"/>
      <c r="J211" s="238"/>
      <c r="K211" s="238"/>
      <c r="L211" s="243"/>
      <c r="M211" s="244"/>
      <c r="N211" s="245"/>
      <c r="O211" s="245"/>
      <c r="P211" s="245"/>
      <c r="Q211" s="245"/>
      <c r="R211" s="245"/>
      <c r="S211" s="245"/>
      <c r="T211" s="246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7" t="s">
        <v>140</v>
      </c>
      <c r="AU211" s="247" t="s">
        <v>86</v>
      </c>
      <c r="AV211" s="14" t="s">
        <v>134</v>
      </c>
      <c r="AW211" s="14" t="s">
        <v>37</v>
      </c>
      <c r="AX211" s="14" t="s">
        <v>76</v>
      </c>
      <c r="AY211" s="247" t="s">
        <v>127</v>
      </c>
    </row>
    <row r="212" spans="1:51" s="15" customFormat="1" ht="12">
      <c r="A212" s="15"/>
      <c r="B212" s="248"/>
      <c r="C212" s="249"/>
      <c r="D212" s="219" t="s">
        <v>140</v>
      </c>
      <c r="E212" s="250" t="s">
        <v>19</v>
      </c>
      <c r="F212" s="251" t="s">
        <v>289</v>
      </c>
      <c r="G212" s="249"/>
      <c r="H212" s="250" t="s">
        <v>19</v>
      </c>
      <c r="I212" s="252"/>
      <c r="J212" s="249"/>
      <c r="K212" s="249"/>
      <c r="L212" s="253"/>
      <c r="M212" s="254"/>
      <c r="N212" s="255"/>
      <c r="O212" s="255"/>
      <c r="P212" s="255"/>
      <c r="Q212" s="255"/>
      <c r="R212" s="255"/>
      <c r="S212" s="255"/>
      <c r="T212" s="256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57" t="s">
        <v>140</v>
      </c>
      <c r="AU212" s="257" t="s">
        <v>86</v>
      </c>
      <c r="AV212" s="15" t="s">
        <v>84</v>
      </c>
      <c r="AW212" s="15" t="s">
        <v>37</v>
      </c>
      <c r="AX212" s="15" t="s">
        <v>76</v>
      </c>
      <c r="AY212" s="257" t="s">
        <v>127</v>
      </c>
    </row>
    <row r="213" spans="1:51" s="13" customFormat="1" ht="12">
      <c r="A213" s="13"/>
      <c r="B213" s="226"/>
      <c r="C213" s="227"/>
      <c r="D213" s="219" t="s">
        <v>140</v>
      </c>
      <c r="E213" s="228" t="s">
        <v>19</v>
      </c>
      <c r="F213" s="229" t="s">
        <v>290</v>
      </c>
      <c r="G213" s="227"/>
      <c r="H213" s="230">
        <v>153.171</v>
      </c>
      <c r="I213" s="231"/>
      <c r="J213" s="227"/>
      <c r="K213" s="227"/>
      <c r="L213" s="232"/>
      <c r="M213" s="233"/>
      <c r="N213" s="234"/>
      <c r="O213" s="234"/>
      <c r="P213" s="234"/>
      <c r="Q213" s="234"/>
      <c r="R213" s="234"/>
      <c r="S213" s="234"/>
      <c r="T213" s="23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6" t="s">
        <v>140</v>
      </c>
      <c r="AU213" s="236" t="s">
        <v>86</v>
      </c>
      <c r="AV213" s="13" t="s">
        <v>86</v>
      </c>
      <c r="AW213" s="13" t="s">
        <v>37</v>
      </c>
      <c r="AX213" s="13" t="s">
        <v>76</v>
      </c>
      <c r="AY213" s="236" t="s">
        <v>127</v>
      </c>
    </row>
    <row r="214" spans="1:51" s="14" customFormat="1" ht="12">
      <c r="A214" s="14"/>
      <c r="B214" s="237"/>
      <c r="C214" s="238"/>
      <c r="D214" s="219" t="s">
        <v>140</v>
      </c>
      <c r="E214" s="239" t="s">
        <v>19</v>
      </c>
      <c r="F214" s="240" t="s">
        <v>148</v>
      </c>
      <c r="G214" s="238"/>
      <c r="H214" s="241">
        <v>153.171</v>
      </c>
      <c r="I214" s="242"/>
      <c r="J214" s="238"/>
      <c r="K214" s="238"/>
      <c r="L214" s="243"/>
      <c r="M214" s="244"/>
      <c r="N214" s="245"/>
      <c r="O214" s="245"/>
      <c r="P214" s="245"/>
      <c r="Q214" s="245"/>
      <c r="R214" s="245"/>
      <c r="S214" s="245"/>
      <c r="T214" s="246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7" t="s">
        <v>140</v>
      </c>
      <c r="AU214" s="247" t="s">
        <v>86</v>
      </c>
      <c r="AV214" s="14" t="s">
        <v>134</v>
      </c>
      <c r="AW214" s="14" t="s">
        <v>37</v>
      </c>
      <c r="AX214" s="14" t="s">
        <v>84</v>
      </c>
      <c r="AY214" s="247" t="s">
        <v>127</v>
      </c>
    </row>
    <row r="215" spans="1:65" s="2" customFormat="1" ht="21.75" customHeight="1">
      <c r="A215" s="40"/>
      <c r="B215" s="41"/>
      <c r="C215" s="206" t="s">
        <v>291</v>
      </c>
      <c r="D215" s="206" t="s">
        <v>129</v>
      </c>
      <c r="E215" s="207" t="s">
        <v>292</v>
      </c>
      <c r="F215" s="208" t="s">
        <v>293</v>
      </c>
      <c r="G215" s="209" t="s">
        <v>261</v>
      </c>
      <c r="H215" s="210">
        <v>27.03</v>
      </c>
      <c r="I215" s="211"/>
      <c r="J215" s="212">
        <f>ROUND(I215*H215,2)</f>
        <v>0</v>
      </c>
      <c r="K215" s="208" t="s">
        <v>133</v>
      </c>
      <c r="L215" s="46"/>
      <c r="M215" s="213" t="s">
        <v>19</v>
      </c>
      <c r="N215" s="214" t="s">
        <v>47</v>
      </c>
      <c r="O215" s="86"/>
      <c r="P215" s="215">
        <f>O215*H215</f>
        <v>0</v>
      </c>
      <c r="Q215" s="215">
        <v>0</v>
      </c>
      <c r="R215" s="215">
        <f>Q215*H215</f>
        <v>0</v>
      </c>
      <c r="S215" s="215">
        <v>0</v>
      </c>
      <c r="T215" s="216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17" t="s">
        <v>134</v>
      </c>
      <c r="AT215" s="217" t="s">
        <v>129</v>
      </c>
      <c r="AU215" s="217" t="s">
        <v>86</v>
      </c>
      <c r="AY215" s="19" t="s">
        <v>127</v>
      </c>
      <c r="BE215" s="218">
        <f>IF(N215="základní",J215,0)</f>
        <v>0</v>
      </c>
      <c r="BF215" s="218">
        <f>IF(N215="snížená",J215,0)</f>
        <v>0</v>
      </c>
      <c r="BG215" s="218">
        <f>IF(N215="zákl. přenesená",J215,0)</f>
        <v>0</v>
      </c>
      <c r="BH215" s="218">
        <f>IF(N215="sníž. přenesená",J215,0)</f>
        <v>0</v>
      </c>
      <c r="BI215" s="218">
        <f>IF(N215="nulová",J215,0)</f>
        <v>0</v>
      </c>
      <c r="BJ215" s="19" t="s">
        <v>84</v>
      </c>
      <c r="BK215" s="218">
        <f>ROUND(I215*H215,2)</f>
        <v>0</v>
      </c>
      <c r="BL215" s="19" t="s">
        <v>134</v>
      </c>
      <c r="BM215" s="217" t="s">
        <v>294</v>
      </c>
    </row>
    <row r="216" spans="1:47" s="2" customFormat="1" ht="12">
      <c r="A216" s="40"/>
      <c r="B216" s="41"/>
      <c r="C216" s="42"/>
      <c r="D216" s="219" t="s">
        <v>136</v>
      </c>
      <c r="E216" s="42"/>
      <c r="F216" s="220" t="s">
        <v>295</v>
      </c>
      <c r="G216" s="42"/>
      <c r="H216" s="42"/>
      <c r="I216" s="221"/>
      <c r="J216" s="42"/>
      <c r="K216" s="42"/>
      <c r="L216" s="46"/>
      <c r="M216" s="222"/>
      <c r="N216" s="223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136</v>
      </c>
      <c r="AU216" s="19" t="s">
        <v>86</v>
      </c>
    </row>
    <row r="217" spans="1:47" s="2" customFormat="1" ht="12">
      <c r="A217" s="40"/>
      <c r="B217" s="41"/>
      <c r="C217" s="42"/>
      <c r="D217" s="224" t="s">
        <v>138</v>
      </c>
      <c r="E217" s="42"/>
      <c r="F217" s="225" t="s">
        <v>296</v>
      </c>
      <c r="G217" s="42"/>
      <c r="H217" s="42"/>
      <c r="I217" s="221"/>
      <c r="J217" s="42"/>
      <c r="K217" s="42"/>
      <c r="L217" s="46"/>
      <c r="M217" s="222"/>
      <c r="N217" s="223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138</v>
      </c>
      <c r="AU217" s="19" t="s">
        <v>86</v>
      </c>
    </row>
    <row r="218" spans="1:51" s="15" customFormat="1" ht="12">
      <c r="A218" s="15"/>
      <c r="B218" s="248"/>
      <c r="C218" s="249"/>
      <c r="D218" s="219" t="s">
        <v>140</v>
      </c>
      <c r="E218" s="250" t="s">
        <v>19</v>
      </c>
      <c r="F218" s="251" t="s">
        <v>297</v>
      </c>
      <c r="G218" s="249"/>
      <c r="H218" s="250" t="s">
        <v>19</v>
      </c>
      <c r="I218" s="252"/>
      <c r="J218" s="249"/>
      <c r="K218" s="249"/>
      <c r="L218" s="253"/>
      <c r="M218" s="254"/>
      <c r="N218" s="255"/>
      <c r="O218" s="255"/>
      <c r="P218" s="255"/>
      <c r="Q218" s="255"/>
      <c r="R218" s="255"/>
      <c r="S218" s="255"/>
      <c r="T218" s="256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57" t="s">
        <v>140</v>
      </c>
      <c r="AU218" s="257" t="s">
        <v>86</v>
      </c>
      <c r="AV218" s="15" t="s">
        <v>84</v>
      </c>
      <c r="AW218" s="15" t="s">
        <v>37</v>
      </c>
      <c r="AX218" s="15" t="s">
        <v>76</v>
      </c>
      <c r="AY218" s="257" t="s">
        <v>127</v>
      </c>
    </row>
    <row r="219" spans="1:51" s="13" customFormat="1" ht="12">
      <c r="A219" s="13"/>
      <c r="B219" s="226"/>
      <c r="C219" s="227"/>
      <c r="D219" s="219" t="s">
        <v>140</v>
      </c>
      <c r="E219" s="228" t="s">
        <v>19</v>
      </c>
      <c r="F219" s="229" t="s">
        <v>298</v>
      </c>
      <c r="G219" s="227"/>
      <c r="H219" s="230">
        <v>27.03</v>
      </c>
      <c r="I219" s="231"/>
      <c r="J219" s="227"/>
      <c r="K219" s="227"/>
      <c r="L219" s="232"/>
      <c r="M219" s="233"/>
      <c r="N219" s="234"/>
      <c r="O219" s="234"/>
      <c r="P219" s="234"/>
      <c r="Q219" s="234"/>
      <c r="R219" s="234"/>
      <c r="S219" s="234"/>
      <c r="T219" s="23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6" t="s">
        <v>140</v>
      </c>
      <c r="AU219" s="236" t="s">
        <v>86</v>
      </c>
      <c r="AV219" s="13" t="s">
        <v>86</v>
      </c>
      <c r="AW219" s="13" t="s">
        <v>37</v>
      </c>
      <c r="AX219" s="13" t="s">
        <v>84</v>
      </c>
      <c r="AY219" s="236" t="s">
        <v>127</v>
      </c>
    </row>
    <row r="220" spans="1:65" s="2" customFormat="1" ht="16.5" customHeight="1">
      <c r="A220" s="40"/>
      <c r="B220" s="41"/>
      <c r="C220" s="206" t="s">
        <v>299</v>
      </c>
      <c r="D220" s="206" t="s">
        <v>129</v>
      </c>
      <c r="E220" s="207" t="s">
        <v>300</v>
      </c>
      <c r="F220" s="208" t="s">
        <v>301</v>
      </c>
      <c r="G220" s="209" t="s">
        <v>261</v>
      </c>
      <c r="H220" s="210">
        <v>30.121</v>
      </c>
      <c r="I220" s="211"/>
      <c r="J220" s="212">
        <f>ROUND(I220*H220,2)</f>
        <v>0</v>
      </c>
      <c r="K220" s="208" t="s">
        <v>133</v>
      </c>
      <c r="L220" s="46"/>
      <c r="M220" s="213" t="s">
        <v>19</v>
      </c>
      <c r="N220" s="214" t="s">
        <v>47</v>
      </c>
      <c r="O220" s="86"/>
      <c r="P220" s="215">
        <f>O220*H220</f>
        <v>0</v>
      </c>
      <c r="Q220" s="215">
        <v>0</v>
      </c>
      <c r="R220" s="215">
        <f>Q220*H220</f>
        <v>0</v>
      </c>
      <c r="S220" s="215">
        <v>0</v>
      </c>
      <c r="T220" s="216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17" t="s">
        <v>134</v>
      </c>
      <c r="AT220" s="217" t="s">
        <v>129</v>
      </c>
      <c r="AU220" s="217" t="s">
        <v>86</v>
      </c>
      <c r="AY220" s="19" t="s">
        <v>127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9" t="s">
        <v>84</v>
      </c>
      <c r="BK220" s="218">
        <f>ROUND(I220*H220,2)</f>
        <v>0</v>
      </c>
      <c r="BL220" s="19" t="s">
        <v>134</v>
      </c>
      <c r="BM220" s="217" t="s">
        <v>302</v>
      </c>
    </row>
    <row r="221" spans="1:47" s="2" customFormat="1" ht="12">
      <c r="A221" s="40"/>
      <c r="B221" s="41"/>
      <c r="C221" s="42"/>
      <c r="D221" s="219" t="s">
        <v>136</v>
      </c>
      <c r="E221" s="42"/>
      <c r="F221" s="220" t="s">
        <v>303</v>
      </c>
      <c r="G221" s="42"/>
      <c r="H221" s="42"/>
      <c r="I221" s="221"/>
      <c r="J221" s="42"/>
      <c r="K221" s="42"/>
      <c r="L221" s="46"/>
      <c r="M221" s="222"/>
      <c r="N221" s="223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136</v>
      </c>
      <c r="AU221" s="19" t="s">
        <v>86</v>
      </c>
    </row>
    <row r="222" spans="1:47" s="2" customFormat="1" ht="12">
      <c r="A222" s="40"/>
      <c r="B222" s="41"/>
      <c r="C222" s="42"/>
      <c r="D222" s="224" t="s">
        <v>138</v>
      </c>
      <c r="E222" s="42"/>
      <c r="F222" s="225" t="s">
        <v>304</v>
      </c>
      <c r="G222" s="42"/>
      <c r="H222" s="42"/>
      <c r="I222" s="221"/>
      <c r="J222" s="42"/>
      <c r="K222" s="42"/>
      <c r="L222" s="46"/>
      <c r="M222" s="222"/>
      <c r="N222" s="223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138</v>
      </c>
      <c r="AU222" s="19" t="s">
        <v>86</v>
      </c>
    </row>
    <row r="223" spans="1:51" s="13" customFormat="1" ht="12">
      <c r="A223" s="13"/>
      <c r="B223" s="226"/>
      <c r="C223" s="227"/>
      <c r="D223" s="219" t="s">
        <v>140</v>
      </c>
      <c r="E223" s="228" t="s">
        <v>19</v>
      </c>
      <c r="F223" s="229" t="s">
        <v>305</v>
      </c>
      <c r="G223" s="227"/>
      <c r="H223" s="230">
        <v>3.226</v>
      </c>
      <c r="I223" s="231"/>
      <c r="J223" s="227"/>
      <c r="K223" s="227"/>
      <c r="L223" s="232"/>
      <c r="M223" s="233"/>
      <c r="N223" s="234"/>
      <c r="O223" s="234"/>
      <c r="P223" s="234"/>
      <c r="Q223" s="234"/>
      <c r="R223" s="234"/>
      <c r="S223" s="234"/>
      <c r="T223" s="23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6" t="s">
        <v>140</v>
      </c>
      <c r="AU223" s="236" t="s">
        <v>86</v>
      </c>
      <c r="AV223" s="13" t="s">
        <v>86</v>
      </c>
      <c r="AW223" s="13" t="s">
        <v>37</v>
      </c>
      <c r="AX223" s="13" t="s">
        <v>76</v>
      </c>
      <c r="AY223" s="236" t="s">
        <v>127</v>
      </c>
    </row>
    <row r="224" spans="1:51" s="13" customFormat="1" ht="12">
      <c r="A224" s="13"/>
      <c r="B224" s="226"/>
      <c r="C224" s="227"/>
      <c r="D224" s="219" t="s">
        <v>140</v>
      </c>
      <c r="E224" s="228" t="s">
        <v>19</v>
      </c>
      <c r="F224" s="229" t="s">
        <v>306</v>
      </c>
      <c r="G224" s="227"/>
      <c r="H224" s="230">
        <v>2.723</v>
      </c>
      <c r="I224" s="231"/>
      <c r="J224" s="227"/>
      <c r="K224" s="227"/>
      <c r="L224" s="232"/>
      <c r="M224" s="233"/>
      <c r="N224" s="234"/>
      <c r="O224" s="234"/>
      <c r="P224" s="234"/>
      <c r="Q224" s="234"/>
      <c r="R224" s="234"/>
      <c r="S224" s="234"/>
      <c r="T224" s="235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6" t="s">
        <v>140</v>
      </c>
      <c r="AU224" s="236" t="s">
        <v>86</v>
      </c>
      <c r="AV224" s="13" t="s">
        <v>86</v>
      </c>
      <c r="AW224" s="13" t="s">
        <v>37</v>
      </c>
      <c r="AX224" s="13" t="s">
        <v>76</v>
      </c>
      <c r="AY224" s="236" t="s">
        <v>127</v>
      </c>
    </row>
    <row r="225" spans="1:51" s="13" customFormat="1" ht="12">
      <c r="A225" s="13"/>
      <c r="B225" s="226"/>
      <c r="C225" s="227"/>
      <c r="D225" s="219" t="s">
        <v>140</v>
      </c>
      <c r="E225" s="228" t="s">
        <v>19</v>
      </c>
      <c r="F225" s="229" t="s">
        <v>307</v>
      </c>
      <c r="G225" s="227"/>
      <c r="H225" s="230">
        <v>2.55</v>
      </c>
      <c r="I225" s="231"/>
      <c r="J225" s="227"/>
      <c r="K225" s="227"/>
      <c r="L225" s="232"/>
      <c r="M225" s="233"/>
      <c r="N225" s="234"/>
      <c r="O225" s="234"/>
      <c r="P225" s="234"/>
      <c r="Q225" s="234"/>
      <c r="R225" s="234"/>
      <c r="S225" s="234"/>
      <c r="T225" s="23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6" t="s">
        <v>140</v>
      </c>
      <c r="AU225" s="236" t="s">
        <v>86</v>
      </c>
      <c r="AV225" s="13" t="s">
        <v>86</v>
      </c>
      <c r="AW225" s="13" t="s">
        <v>37</v>
      </c>
      <c r="AX225" s="13" t="s">
        <v>76</v>
      </c>
      <c r="AY225" s="236" t="s">
        <v>127</v>
      </c>
    </row>
    <row r="226" spans="1:51" s="13" customFormat="1" ht="12">
      <c r="A226" s="13"/>
      <c r="B226" s="226"/>
      <c r="C226" s="227"/>
      <c r="D226" s="219" t="s">
        <v>140</v>
      </c>
      <c r="E226" s="228" t="s">
        <v>19</v>
      </c>
      <c r="F226" s="229" t="s">
        <v>308</v>
      </c>
      <c r="G226" s="227"/>
      <c r="H226" s="230">
        <v>2.55</v>
      </c>
      <c r="I226" s="231"/>
      <c r="J226" s="227"/>
      <c r="K226" s="227"/>
      <c r="L226" s="232"/>
      <c r="M226" s="233"/>
      <c r="N226" s="234"/>
      <c r="O226" s="234"/>
      <c r="P226" s="234"/>
      <c r="Q226" s="234"/>
      <c r="R226" s="234"/>
      <c r="S226" s="234"/>
      <c r="T226" s="23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6" t="s">
        <v>140</v>
      </c>
      <c r="AU226" s="236" t="s">
        <v>86</v>
      </c>
      <c r="AV226" s="13" t="s">
        <v>86</v>
      </c>
      <c r="AW226" s="13" t="s">
        <v>37</v>
      </c>
      <c r="AX226" s="13" t="s">
        <v>76</v>
      </c>
      <c r="AY226" s="236" t="s">
        <v>127</v>
      </c>
    </row>
    <row r="227" spans="1:51" s="13" customFormat="1" ht="12">
      <c r="A227" s="13"/>
      <c r="B227" s="226"/>
      <c r="C227" s="227"/>
      <c r="D227" s="219" t="s">
        <v>140</v>
      </c>
      <c r="E227" s="228" t="s">
        <v>19</v>
      </c>
      <c r="F227" s="229" t="s">
        <v>309</v>
      </c>
      <c r="G227" s="227"/>
      <c r="H227" s="230">
        <v>3.29</v>
      </c>
      <c r="I227" s="231"/>
      <c r="J227" s="227"/>
      <c r="K227" s="227"/>
      <c r="L227" s="232"/>
      <c r="M227" s="233"/>
      <c r="N227" s="234"/>
      <c r="O227" s="234"/>
      <c r="P227" s="234"/>
      <c r="Q227" s="234"/>
      <c r="R227" s="234"/>
      <c r="S227" s="234"/>
      <c r="T227" s="23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6" t="s">
        <v>140</v>
      </c>
      <c r="AU227" s="236" t="s">
        <v>86</v>
      </c>
      <c r="AV227" s="13" t="s">
        <v>86</v>
      </c>
      <c r="AW227" s="13" t="s">
        <v>37</v>
      </c>
      <c r="AX227" s="13" t="s">
        <v>76</v>
      </c>
      <c r="AY227" s="236" t="s">
        <v>127</v>
      </c>
    </row>
    <row r="228" spans="1:51" s="13" customFormat="1" ht="12">
      <c r="A228" s="13"/>
      <c r="B228" s="226"/>
      <c r="C228" s="227"/>
      <c r="D228" s="219" t="s">
        <v>140</v>
      </c>
      <c r="E228" s="228" t="s">
        <v>19</v>
      </c>
      <c r="F228" s="229" t="s">
        <v>310</v>
      </c>
      <c r="G228" s="227"/>
      <c r="H228" s="230">
        <v>3.29</v>
      </c>
      <c r="I228" s="231"/>
      <c r="J228" s="227"/>
      <c r="K228" s="227"/>
      <c r="L228" s="232"/>
      <c r="M228" s="233"/>
      <c r="N228" s="234"/>
      <c r="O228" s="234"/>
      <c r="P228" s="234"/>
      <c r="Q228" s="234"/>
      <c r="R228" s="234"/>
      <c r="S228" s="234"/>
      <c r="T228" s="235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6" t="s">
        <v>140</v>
      </c>
      <c r="AU228" s="236" t="s">
        <v>86</v>
      </c>
      <c r="AV228" s="13" t="s">
        <v>86</v>
      </c>
      <c r="AW228" s="13" t="s">
        <v>37</v>
      </c>
      <c r="AX228" s="13" t="s">
        <v>76</v>
      </c>
      <c r="AY228" s="236" t="s">
        <v>127</v>
      </c>
    </row>
    <row r="229" spans="1:51" s="13" customFormat="1" ht="12">
      <c r="A229" s="13"/>
      <c r="B229" s="226"/>
      <c r="C229" s="227"/>
      <c r="D229" s="219" t="s">
        <v>140</v>
      </c>
      <c r="E229" s="228" t="s">
        <v>19</v>
      </c>
      <c r="F229" s="229" t="s">
        <v>311</v>
      </c>
      <c r="G229" s="227"/>
      <c r="H229" s="230">
        <v>0.893</v>
      </c>
      <c r="I229" s="231"/>
      <c r="J229" s="227"/>
      <c r="K229" s="227"/>
      <c r="L229" s="232"/>
      <c r="M229" s="233"/>
      <c r="N229" s="234"/>
      <c r="O229" s="234"/>
      <c r="P229" s="234"/>
      <c r="Q229" s="234"/>
      <c r="R229" s="234"/>
      <c r="S229" s="234"/>
      <c r="T229" s="23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6" t="s">
        <v>140</v>
      </c>
      <c r="AU229" s="236" t="s">
        <v>86</v>
      </c>
      <c r="AV229" s="13" t="s">
        <v>86</v>
      </c>
      <c r="AW229" s="13" t="s">
        <v>37</v>
      </c>
      <c r="AX229" s="13" t="s">
        <v>76</v>
      </c>
      <c r="AY229" s="236" t="s">
        <v>127</v>
      </c>
    </row>
    <row r="230" spans="1:51" s="13" customFormat="1" ht="12">
      <c r="A230" s="13"/>
      <c r="B230" s="226"/>
      <c r="C230" s="227"/>
      <c r="D230" s="219" t="s">
        <v>140</v>
      </c>
      <c r="E230" s="228" t="s">
        <v>19</v>
      </c>
      <c r="F230" s="229" t="s">
        <v>312</v>
      </c>
      <c r="G230" s="227"/>
      <c r="H230" s="230">
        <v>1.891</v>
      </c>
      <c r="I230" s="231"/>
      <c r="J230" s="227"/>
      <c r="K230" s="227"/>
      <c r="L230" s="232"/>
      <c r="M230" s="233"/>
      <c r="N230" s="234"/>
      <c r="O230" s="234"/>
      <c r="P230" s="234"/>
      <c r="Q230" s="234"/>
      <c r="R230" s="234"/>
      <c r="S230" s="234"/>
      <c r="T230" s="23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6" t="s">
        <v>140</v>
      </c>
      <c r="AU230" s="236" t="s">
        <v>86</v>
      </c>
      <c r="AV230" s="13" t="s">
        <v>86</v>
      </c>
      <c r="AW230" s="13" t="s">
        <v>37</v>
      </c>
      <c r="AX230" s="13" t="s">
        <v>76</v>
      </c>
      <c r="AY230" s="236" t="s">
        <v>127</v>
      </c>
    </row>
    <row r="231" spans="1:51" s="13" customFormat="1" ht="12">
      <c r="A231" s="13"/>
      <c r="B231" s="226"/>
      <c r="C231" s="227"/>
      <c r="D231" s="219" t="s">
        <v>140</v>
      </c>
      <c r="E231" s="228" t="s">
        <v>19</v>
      </c>
      <c r="F231" s="229" t="s">
        <v>313</v>
      </c>
      <c r="G231" s="227"/>
      <c r="H231" s="230">
        <v>5.1</v>
      </c>
      <c r="I231" s="231"/>
      <c r="J231" s="227"/>
      <c r="K231" s="227"/>
      <c r="L231" s="232"/>
      <c r="M231" s="233"/>
      <c r="N231" s="234"/>
      <c r="O231" s="234"/>
      <c r="P231" s="234"/>
      <c r="Q231" s="234"/>
      <c r="R231" s="234"/>
      <c r="S231" s="234"/>
      <c r="T231" s="23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6" t="s">
        <v>140</v>
      </c>
      <c r="AU231" s="236" t="s">
        <v>86</v>
      </c>
      <c r="AV231" s="13" t="s">
        <v>86</v>
      </c>
      <c r="AW231" s="13" t="s">
        <v>37</v>
      </c>
      <c r="AX231" s="13" t="s">
        <v>76</v>
      </c>
      <c r="AY231" s="236" t="s">
        <v>127</v>
      </c>
    </row>
    <row r="232" spans="1:51" s="13" customFormat="1" ht="12">
      <c r="A232" s="13"/>
      <c r="B232" s="226"/>
      <c r="C232" s="227"/>
      <c r="D232" s="219" t="s">
        <v>140</v>
      </c>
      <c r="E232" s="228" t="s">
        <v>19</v>
      </c>
      <c r="F232" s="229" t="s">
        <v>314</v>
      </c>
      <c r="G232" s="227"/>
      <c r="H232" s="230">
        <v>2.808</v>
      </c>
      <c r="I232" s="231"/>
      <c r="J232" s="227"/>
      <c r="K232" s="227"/>
      <c r="L232" s="232"/>
      <c r="M232" s="233"/>
      <c r="N232" s="234"/>
      <c r="O232" s="234"/>
      <c r="P232" s="234"/>
      <c r="Q232" s="234"/>
      <c r="R232" s="234"/>
      <c r="S232" s="234"/>
      <c r="T232" s="235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6" t="s">
        <v>140</v>
      </c>
      <c r="AU232" s="236" t="s">
        <v>86</v>
      </c>
      <c r="AV232" s="13" t="s">
        <v>86</v>
      </c>
      <c r="AW232" s="13" t="s">
        <v>37</v>
      </c>
      <c r="AX232" s="13" t="s">
        <v>76</v>
      </c>
      <c r="AY232" s="236" t="s">
        <v>127</v>
      </c>
    </row>
    <row r="233" spans="1:51" s="13" customFormat="1" ht="12">
      <c r="A233" s="13"/>
      <c r="B233" s="226"/>
      <c r="C233" s="227"/>
      <c r="D233" s="219" t="s">
        <v>140</v>
      </c>
      <c r="E233" s="228" t="s">
        <v>19</v>
      </c>
      <c r="F233" s="229" t="s">
        <v>315</v>
      </c>
      <c r="G233" s="227"/>
      <c r="H233" s="230">
        <v>1.8</v>
      </c>
      <c r="I233" s="231"/>
      <c r="J233" s="227"/>
      <c r="K233" s="227"/>
      <c r="L233" s="232"/>
      <c r="M233" s="233"/>
      <c r="N233" s="234"/>
      <c r="O233" s="234"/>
      <c r="P233" s="234"/>
      <c r="Q233" s="234"/>
      <c r="R233" s="234"/>
      <c r="S233" s="234"/>
      <c r="T233" s="235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6" t="s">
        <v>140</v>
      </c>
      <c r="AU233" s="236" t="s">
        <v>86</v>
      </c>
      <c r="AV233" s="13" t="s">
        <v>86</v>
      </c>
      <c r="AW233" s="13" t="s">
        <v>37</v>
      </c>
      <c r="AX233" s="13" t="s">
        <v>76</v>
      </c>
      <c r="AY233" s="236" t="s">
        <v>127</v>
      </c>
    </row>
    <row r="234" spans="1:51" s="14" customFormat="1" ht="12">
      <c r="A234" s="14"/>
      <c r="B234" s="237"/>
      <c r="C234" s="238"/>
      <c r="D234" s="219" t="s">
        <v>140</v>
      </c>
      <c r="E234" s="239" t="s">
        <v>19</v>
      </c>
      <c r="F234" s="240" t="s">
        <v>148</v>
      </c>
      <c r="G234" s="238"/>
      <c r="H234" s="241">
        <v>30.121</v>
      </c>
      <c r="I234" s="242"/>
      <c r="J234" s="238"/>
      <c r="K234" s="238"/>
      <c r="L234" s="243"/>
      <c r="M234" s="244"/>
      <c r="N234" s="245"/>
      <c r="O234" s="245"/>
      <c r="P234" s="245"/>
      <c r="Q234" s="245"/>
      <c r="R234" s="245"/>
      <c r="S234" s="245"/>
      <c r="T234" s="246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7" t="s">
        <v>140</v>
      </c>
      <c r="AU234" s="247" t="s">
        <v>86</v>
      </c>
      <c r="AV234" s="14" t="s">
        <v>134</v>
      </c>
      <c r="AW234" s="14" t="s">
        <v>37</v>
      </c>
      <c r="AX234" s="14" t="s">
        <v>84</v>
      </c>
      <c r="AY234" s="247" t="s">
        <v>127</v>
      </c>
    </row>
    <row r="235" spans="1:65" s="2" customFormat="1" ht="16.5" customHeight="1">
      <c r="A235" s="40"/>
      <c r="B235" s="41"/>
      <c r="C235" s="206" t="s">
        <v>316</v>
      </c>
      <c r="D235" s="206" t="s">
        <v>129</v>
      </c>
      <c r="E235" s="207" t="s">
        <v>317</v>
      </c>
      <c r="F235" s="208" t="s">
        <v>318</v>
      </c>
      <c r="G235" s="209" t="s">
        <v>132</v>
      </c>
      <c r="H235" s="210">
        <v>300.315</v>
      </c>
      <c r="I235" s="211"/>
      <c r="J235" s="212">
        <f>ROUND(I235*H235,2)</f>
        <v>0</v>
      </c>
      <c r="K235" s="208" t="s">
        <v>133</v>
      </c>
      <c r="L235" s="46"/>
      <c r="M235" s="213" t="s">
        <v>19</v>
      </c>
      <c r="N235" s="214" t="s">
        <v>47</v>
      </c>
      <c r="O235" s="86"/>
      <c r="P235" s="215">
        <f>O235*H235</f>
        <v>0</v>
      </c>
      <c r="Q235" s="215">
        <v>0.00085</v>
      </c>
      <c r="R235" s="215">
        <f>Q235*H235</f>
        <v>0.25526774999999996</v>
      </c>
      <c r="S235" s="215">
        <v>0</v>
      </c>
      <c r="T235" s="216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17" t="s">
        <v>134</v>
      </c>
      <c r="AT235" s="217" t="s">
        <v>129</v>
      </c>
      <c r="AU235" s="217" t="s">
        <v>86</v>
      </c>
      <c r="AY235" s="19" t="s">
        <v>127</v>
      </c>
      <c r="BE235" s="218">
        <f>IF(N235="základní",J235,0)</f>
        <v>0</v>
      </c>
      <c r="BF235" s="218">
        <f>IF(N235="snížená",J235,0)</f>
        <v>0</v>
      </c>
      <c r="BG235" s="218">
        <f>IF(N235="zákl. přenesená",J235,0)</f>
        <v>0</v>
      </c>
      <c r="BH235" s="218">
        <f>IF(N235="sníž. přenesená",J235,0)</f>
        <v>0</v>
      </c>
      <c r="BI235" s="218">
        <f>IF(N235="nulová",J235,0)</f>
        <v>0</v>
      </c>
      <c r="BJ235" s="19" t="s">
        <v>84</v>
      </c>
      <c r="BK235" s="218">
        <f>ROUND(I235*H235,2)</f>
        <v>0</v>
      </c>
      <c r="BL235" s="19" t="s">
        <v>134</v>
      </c>
      <c r="BM235" s="217" t="s">
        <v>319</v>
      </c>
    </row>
    <row r="236" spans="1:47" s="2" customFormat="1" ht="12">
      <c r="A236" s="40"/>
      <c r="B236" s="41"/>
      <c r="C236" s="42"/>
      <c r="D236" s="219" t="s">
        <v>136</v>
      </c>
      <c r="E236" s="42"/>
      <c r="F236" s="220" t="s">
        <v>320</v>
      </c>
      <c r="G236" s="42"/>
      <c r="H236" s="42"/>
      <c r="I236" s="221"/>
      <c r="J236" s="42"/>
      <c r="K236" s="42"/>
      <c r="L236" s="46"/>
      <c r="M236" s="222"/>
      <c r="N236" s="223"/>
      <c r="O236" s="86"/>
      <c r="P236" s="86"/>
      <c r="Q236" s="86"/>
      <c r="R236" s="86"/>
      <c r="S236" s="86"/>
      <c r="T236" s="87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T236" s="19" t="s">
        <v>136</v>
      </c>
      <c r="AU236" s="19" t="s">
        <v>86</v>
      </c>
    </row>
    <row r="237" spans="1:47" s="2" customFormat="1" ht="12">
      <c r="A237" s="40"/>
      <c r="B237" s="41"/>
      <c r="C237" s="42"/>
      <c r="D237" s="224" t="s">
        <v>138</v>
      </c>
      <c r="E237" s="42"/>
      <c r="F237" s="225" t="s">
        <v>321</v>
      </c>
      <c r="G237" s="42"/>
      <c r="H237" s="42"/>
      <c r="I237" s="221"/>
      <c r="J237" s="42"/>
      <c r="K237" s="42"/>
      <c r="L237" s="46"/>
      <c r="M237" s="222"/>
      <c r="N237" s="223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138</v>
      </c>
      <c r="AU237" s="19" t="s">
        <v>86</v>
      </c>
    </row>
    <row r="238" spans="1:51" s="15" customFormat="1" ht="12">
      <c r="A238" s="15"/>
      <c r="B238" s="248"/>
      <c r="C238" s="249"/>
      <c r="D238" s="219" t="s">
        <v>140</v>
      </c>
      <c r="E238" s="250" t="s">
        <v>19</v>
      </c>
      <c r="F238" s="251" t="s">
        <v>266</v>
      </c>
      <c r="G238" s="249"/>
      <c r="H238" s="250" t="s">
        <v>19</v>
      </c>
      <c r="I238" s="252"/>
      <c r="J238" s="249"/>
      <c r="K238" s="249"/>
      <c r="L238" s="253"/>
      <c r="M238" s="254"/>
      <c r="N238" s="255"/>
      <c r="O238" s="255"/>
      <c r="P238" s="255"/>
      <c r="Q238" s="255"/>
      <c r="R238" s="255"/>
      <c r="S238" s="255"/>
      <c r="T238" s="256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57" t="s">
        <v>140</v>
      </c>
      <c r="AU238" s="257" t="s">
        <v>86</v>
      </c>
      <c r="AV238" s="15" t="s">
        <v>84</v>
      </c>
      <c r="AW238" s="15" t="s">
        <v>37</v>
      </c>
      <c r="AX238" s="15" t="s">
        <v>76</v>
      </c>
      <c r="AY238" s="257" t="s">
        <v>127</v>
      </c>
    </row>
    <row r="239" spans="1:51" s="13" customFormat="1" ht="12">
      <c r="A239" s="13"/>
      <c r="B239" s="226"/>
      <c r="C239" s="227"/>
      <c r="D239" s="219" t="s">
        <v>140</v>
      </c>
      <c r="E239" s="228" t="s">
        <v>19</v>
      </c>
      <c r="F239" s="229" t="s">
        <v>322</v>
      </c>
      <c r="G239" s="227"/>
      <c r="H239" s="230">
        <v>119.51</v>
      </c>
      <c r="I239" s="231"/>
      <c r="J239" s="227"/>
      <c r="K239" s="227"/>
      <c r="L239" s="232"/>
      <c r="M239" s="233"/>
      <c r="N239" s="234"/>
      <c r="O239" s="234"/>
      <c r="P239" s="234"/>
      <c r="Q239" s="234"/>
      <c r="R239" s="234"/>
      <c r="S239" s="234"/>
      <c r="T239" s="235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6" t="s">
        <v>140</v>
      </c>
      <c r="AU239" s="236" t="s">
        <v>86</v>
      </c>
      <c r="AV239" s="13" t="s">
        <v>86</v>
      </c>
      <c r="AW239" s="13" t="s">
        <v>37</v>
      </c>
      <c r="AX239" s="13" t="s">
        <v>76</v>
      </c>
      <c r="AY239" s="236" t="s">
        <v>127</v>
      </c>
    </row>
    <row r="240" spans="1:51" s="13" customFormat="1" ht="12">
      <c r="A240" s="13"/>
      <c r="B240" s="226"/>
      <c r="C240" s="227"/>
      <c r="D240" s="219" t="s">
        <v>140</v>
      </c>
      <c r="E240" s="228" t="s">
        <v>19</v>
      </c>
      <c r="F240" s="229" t="s">
        <v>323</v>
      </c>
      <c r="G240" s="227"/>
      <c r="H240" s="230">
        <v>136.8</v>
      </c>
      <c r="I240" s="231"/>
      <c r="J240" s="227"/>
      <c r="K240" s="227"/>
      <c r="L240" s="232"/>
      <c r="M240" s="233"/>
      <c r="N240" s="234"/>
      <c r="O240" s="234"/>
      <c r="P240" s="234"/>
      <c r="Q240" s="234"/>
      <c r="R240" s="234"/>
      <c r="S240" s="234"/>
      <c r="T240" s="235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6" t="s">
        <v>140</v>
      </c>
      <c r="AU240" s="236" t="s">
        <v>86</v>
      </c>
      <c r="AV240" s="13" t="s">
        <v>86</v>
      </c>
      <c r="AW240" s="13" t="s">
        <v>37</v>
      </c>
      <c r="AX240" s="13" t="s">
        <v>76</v>
      </c>
      <c r="AY240" s="236" t="s">
        <v>127</v>
      </c>
    </row>
    <row r="241" spans="1:51" s="13" customFormat="1" ht="12">
      <c r="A241" s="13"/>
      <c r="B241" s="226"/>
      <c r="C241" s="227"/>
      <c r="D241" s="219" t="s">
        <v>140</v>
      </c>
      <c r="E241" s="228" t="s">
        <v>19</v>
      </c>
      <c r="F241" s="229" t="s">
        <v>324</v>
      </c>
      <c r="G241" s="227"/>
      <c r="H241" s="230">
        <v>30.52</v>
      </c>
      <c r="I241" s="231"/>
      <c r="J241" s="227"/>
      <c r="K241" s="227"/>
      <c r="L241" s="232"/>
      <c r="M241" s="233"/>
      <c r="N241" s="234"/>
      <c r="O241" s="234"/>
      <c r="P241" s="234"/>
      <c r="Q241" s="234"/>
      <c r="R241" s="234"/>
      <c r="S241" s="234"/>
      <c r="T241" s="23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6" t="s">
        <v>140</v>
      </c>
      <c r="AU241" s="236" t="s">
        <v>86</v>
      </c>
      <c r="AV241" s="13" t="s">
        <v>86</v>
      </c>
      <c r="AW241" s="13" t="s">
        <v>37</v>
      </c>
      <c r="AX241" s="13" t="s">
        <v>76</v>
      </c>
      <c r="AY241" s="236" t="s">
        <v>127</v>
      </c>
    </row>
    <row r="242" spans="1:51" s="13" customFormat="1" ht="12">
      <c r="A242" s="13"/>
      <c r="B242" s="226"/>
      <c r="C242" s="227"/>
      <c r="D242" s="219" t="s">
        <v>140</v>
      </c>
      <c r="E242" s="228" t="s">
        <v>19</v>
      </c>
      <c r="F242" s="229" t="s">
        <v>325</v>
      </c>
      <c r="G242" s="227"/>
      <c r="H242" s="230">
        <v>13.485</v>
      </c>
      <c r="I242" s="231"/>
      <c r="J242" s="227"/>
      <c r="K242" s="227"/>
      <c r="L242" s="232"/>
      <c r="M242" s="233"/>
      <c r="N242" s="234"/>
      <c r="O242" s="234"/>
      <c r="P242" s="234"/>
      <c r="Q242" s="234"/>
      <c r="R242" s="234"/>
      <c r="S242" s="234"/>
      <c r="T242" s="235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6" t="s">
        <v>140</v>
      </c>
      <c r="AU242" s="236" t="s">
        <v>86</v>
      </c>
      <c r="AV242" s="13" t="s">
        <v>86</v>
      </c>
      <c r="AW242" s="13" t="s">
        <v>37</v>
      </c>
      <c r="AX242" s="13" t="s">
        <v>76</v>
      </c>
      <c r="AY242" s="236" t="s">
        <v>127</v>
      </c>
    </row>
    <row r="243" spans="1:51" s="14" customFormat="1" ht="12">
      <c r="A243" s="14"/>
      <c r="B243" s="237"/>
      <c r="C243" s="238"/>
      <c r="D243" s="219" t="s">
        <v>140</v>
      </c>
      <c r="E243" s="239" t="s">
        <v>19</v>
      </c>
      <c r="F243" s="240" t="s">
        <v>148</v>
      </c>
      <c r="G243" s="238"/>
      <c r="H243" s="241">
        <v>300.315</v>
      </c>
      <c r="I243" s="242"/>
      <c r="J243" s="238"/>
      <c r="K243" s="238"/>
      <c r="L243" s="243"/>
      <c r="M243" s="244"/>
      <c r="N243" s="245"/>
      <c r="O243" s="245"/>
      <c r="P243" s="245"/>
      <c r="Q243" s="245"/>
      <c r="R243" s="245"/>
      <c r="S243" s="245"/>
      <c r="T243" s="246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7" t="s">
        <v>140</v>
      </c>
      <c r="AU243" s="247" t="s">
        <v>86</v>
      </c>
      <c r="AV243" s="14" t="s">
        <v>134</v>
      </c>
      <c r="AW243" s="14" t="s">
        <v>37</v>
      </c>
      <c r="AX243" s="14" t="s">
        <v>84</v>
      </c>
      <c r="AY243" s="247" t="s">
        <v>127</v>
      </c>
    </row>
    <row r="244" spans="1:65" s="2" customFormat="1" ht="16.5" customHeight="1">
      <c r="A244" s="40"/>
      <c r="B244" s="41"/>
      <c r="C244" s="206" t="s">
        <v>326</v>
      </c>
      <c r="D244" s="206" t="s">
        <v>129</v>
      </c>
      <c r="E244" s="207" t="s">
        <v>327</v>
      </c>
      <c r="F244" s="208" t="s">
        <v>328</v>
      </c>
      <c r="G244" s="209" t="s">
        <v>132</v>
      </c>
      <c r="H244" s="210">
        <v>300.315</v>
      </c>
      <c r="I244" s="211"/>
      <c r="J244" s="212">
        <f>ROUND(I244*H244,2)</f>
        <v>0</v>
      </c>
      <c r="K244" s="208" t="s">
        <v>133</v>
      </c>
      <c r="L244" s="46"/>
      <c r="M244" s="213" t="s">
        <v>19</v>
      </c>
      <c r="N244" s="214" t="s">
        <v>47</v>
      </c>
      <c r="O244" s="86"/>
      <c r="P244" s="215">
        <f>O244*H244</f>
        <v>0</v>
      </c>
      <c r="Q244" s="215">
        <v>0</v>
      </c>
      <c r="R244" s="215">
        <f>Q244*H244</f>
        <v>0</v>
      </c>
      <c r="S244" s="215">
        <v>0</v>
      </c>
      <c r="T244" s="216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17" t="s">
        <v>134</v>
      </c>
      <c r="AT244" s="217" t="s">
        <v>129</v>
      </c>
      <c r="AU244" s="217" t="s">
        <v>86</v>
      </c>
      <c r="AY244" s="19" t="s">
        <v>127</v>
      </c>
      <c r="BE244" s="218">
        <f>IF(N244="základní",J244,0)</f>
        <v>0</v>
      </c>
      <c r="BF244" s="218">
        <f>IF(N244="snížená",J244,0)</f>
        <v>0</v>
      </c>
      <c r="BG244" s="218">
        <f>IF(N244="zákl. přenesená",J244,0)</f>
        <v>0</v>
      </c>
      <c r="BH244" s="218">
        <f>IF(N244="sníž. přenesená",J244,0)</f>
        <v>0</v>
      </c>
      <c r="BI244" s="218">
        <f>IF(N244="nulová",J244,0)</f>
        <v>0</v>
      </c>
      <c r="BJ244" s="19" t="s">
        <v>84</v>
      </c>
      <c r="BK244" s="218">
        <f>ROUND(I244*H244,2)</f>
        <v>0</v>
      </c>
      <c r="BL244" s="19" t="s">
        <v>134</v>
      </c>
      <c r="BM244" s="217" t="s">
        <v>329</v>
      </c>
    </row>
    <row r="245" spans="1:47" s="2" customFormat="1" ht="12">
      <c r="A245" s="40"/>
      <c r="B245" s="41"/>
      <c r="C245" s="42"/>
      <c r="D245" s="219" t="s">
        <v>136</v>
      </c>
      <c r="E245" s="42"/>
      <c r="F245" s="220" t="s">
        <v>330</v>
      </c>
      <c r="G245" s="42"/>
      <c r="H245" s="42"/>
      <c r="I245" s="221"/>
      <c r="J245" s="42"/>
      <c r="K245" s="42"/>
      <c r="L245" s="46"/>
      <c r="M245" s="222"/>
      <c r="N245" s="223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136</v>
      </c>
      <c r="AU245" s="19" t="s">
        <v>86</v>
      </c>
    </row>
    <row r="246" spans="1:47" s="2" customFormat="1" ht="12">
      <c r="A246" s="40"/>
      <c r="B246" s="41"/>
      <c r="C246" s="42"/>
      <c r="D246" s="224" t="s">
        <v>138</v>
      </c>
      <c r="E246" s="42"/>
      <c r="F246" s="225" t="s">
        <v>331</v>
      </c>
      <c r="G246" s="42"/>
      <c r="H246" s="42"/>
      <c r="I246" s="221"/>
      <c r="J246" s="42"/>
      <c r="K246" s="42"/>
      <c r="L246" s="46"/>
      <c r="M246" s="222"/>
      <c r="N246" s="223"/>
      <c r="O246" s="86"/>
      <c r="P246" s="86"/>
      <c r="Q246" s="86"/>
      <c r="R246" s="86"/>
      <c r="S246" s="86"/>
      <c r="T246" s="87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9" t="s">
        <v>138</v>
      </c>
      <c r="AU246" s="19" t="s">
        <v>86</v>
      </c>
    </row>
    <row r="247" spans="1:65" s="2" customFormat="1" ht="21.75" customHeight="1">
      <c r="A247" s="40"/>
      <c r="B247" s="41"/>
      <c r="C247" s="206" t="s">
        <v>7</v>
      </c>
      <c r="D247" s="206" t="s">
        <v>129</v>
      </c>
      <c r="E247" s="207" t="s">
        <v>332</v>
      </c>
      <c r="F247" s="208" t="s">
        <v>333</v>
      </c>
      <c r="G247" s="209" t="s">
        <v>261</v>
      </c>
      <c r="H247" s="210">
        <v>153.171</v>
      </c>
      <c r="I247" s="211"/>
      <c r="J247" s="212">
        <f>ROUND(I247*H247,2)</f>
        <v>0</v>
      </c>
      <c r="K247" s="208" t="s">
        <v>133</v>
      </c>
      <c r="L247" s="46"/>
      <c r="M247" s="213" t="s">
        <v>19</v>
      </c>
      <c r="N247" s="214" t="s">
        <v>47</v>
      </c>
      <c r="O247" s="86"/>
      <c r="P247" s="215">
        <f>O247*H247</f>
        <v>0</v>
      </c>
      <c r="Q247" s="215">
        <v>0</v>
      </c>
      <c r="R247" s="215">
        <f>Q247*H247</f>
        <v>0</v>
      </c>
      <c r="S247" s="215">
        <v>0</v>
      </c>
      <c r="T247" s="216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17" t="s">
        <v>134</v>
      </c>
      <c r="AT247" s="217" t="s">
        <v>129</v>
      </c>
      <c r="AU247" s="217" t="s">
        <v>86</v>
      </c>
      <c r="AY247" s="19" t="s">
        <v>127</v>
      </c>
      <c r="BE247" s="218">
        <f>IF(N247="základní",J247,0)</f>
        <v>0</v>
      </c>
      <c r="BF247" s="218">
        <f>IF(N247="snížená",J247,0)</f>
        <v>0</v>
      </c>
      <c r="BG247" s="218">
        <f>IF(N247="zákl. přenesená",J247,0)</f>
        <v>0</v>
      </c>
      <c r="BH247" s="218">
        <f>IF(N247="sníž. přenesená",J247,0)</f>
        <v>0</v>
      </c>
      <c r="BI247" s="218">
        <f>IF(N247="nulová",J247,0)</f>
        <v>0</v>
      </c>
      <c r="BJ247" s="19" t="s">
        <v>84</v>
      </c>
      <c r="BK247" s="218">
        <f>ROUND(I247*H247,2)</f>
        <v>0</v>
      </c>
      <c r="BL247" s="19" t="s">
        <v>134</v>
      </c>
      <c r="BM247" s="217" t="s">
        <v>334</v>
      </c>
    </row>
    <row r="248" spans="1:47" s="2" customFormat="1" ht="12">
      <c r="A248" s="40"/>
      <c r="B248" s="41"/>
      <c r="C248" s="42"/>
      <c r="D248" s="219" t="s">
        <v>136</v>
      </c>
      <c r="E248" s="42"/>
      <c r="F248" s="220" t="s">
        <v>335</v>
      </c>
      <c r="G248" s="42"/>
      <c r="H248" s="42"/>
      <c r="I248" s="221"/>
      <c r="J248" s="42"/>
      <c r="K248" s="42"/>
      <c r="L248" s="46"/>
      <c r="M248" s="222"/>
      <c r="N248" s="223"/>
      <c r="O248" s="86"/>
      <c r="P248" s="86"/>
      <c r="Q248" s="86"/>
      <c r="R248" s="86"/>
      <c r="S248" s="86"/>
      <c r="T248" s="87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9" t="s">
        <v>136</v>
      </c>
      <c r="AU248" s="19" t="s">
        <v>86</v>
      </c>
    </row>
    <row r="249" spans="1:47" s="2" customFormat="1" ht="12">
      <c r="A249" s="40"/>
      <c r="B249" s="41"/>
      <c r="C249" s="42"/>
      <c r="D249" s="224" t="s">
        <v>138</v>
      </c>
      <c r="E249" s="42"/>
      <c r="F249" s="225" t="s">
        <v>336</v>
      </c>
      <c r="G249" s="42"/>
      <c r="H249" s="42"/>
      <c r="I249" s="221"/>
      <c r="J249" s="42"/>
      <c r="K249" s="42"/>
      <c r="L249" s="46"/>
      <c r="M249" s="222"/>
      <c r="N249" s="223"/>
      <c r="O249" s="86"/>
      <c r="P249" s="86"/>
      <c r="Q249" s="86"/>
      <c r="R249" s="86"/>
      <c r="S249" s="86"/>
      <c r="T249" s="87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T249" s="19" t="s">
        <v>138</v>
      </c>
      <c r="AU249" s="19" t="s">
        <v>86</v>
      </c>
    </row>
    <row r="250" spans="1:51" s="15" customFormat="1" ht="12">
      <c r="A250" s="15"/>
      <c r="B250" s="248"/>
      <c r="C250" s="249"/>
      <c r="D250" s="219" t="s">
        <v>140</v>
      </c>
      <c r="E250" s="250" t="s">
        <v>19</v>
      </c>
      <c r="F250" s="251" t="s">
        <v>289</v>
      </c>
      <c r="G250" s="249"/>
      <c r="H250" s="250" t="s">
        <v>19</v>
      </c>
      <c r="I250" s="252"/>
      <c r="J250" s="249"/>
      <c r="K250" s="249"/>
      <c r="L250" s="253"/>
      <c r="M250" s="254"/>
      <c r="N250" s="255"/>
      <c r="O250" s="255"/>
      <c r="P250" s="255"/>
      <c r="Q250" s="255"/>
      <c r="R250" s="255"/>
      <c r="S250" s="255"/>
      <c r="T250" s="256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57" t="s">
        <v>140</v>
      </c>
      <c r="AU250" s="257" t="s">
        <v>86</v>
      </c>
      <c r="AV250" s="15" t="s">
        <v>84</v>
      </c>
      <c r="AW250" s="15" t="s">
        <v>37</v>
      </c>
      <c r="AX250" s="15" t="s">
        <v>76</v>
      </c>
      <c r="AY250" s="257" t="s">
        <v>127</v>
      </c>
    </row>
    <row r="251" spans="1:51" s="13" customFormat="1" ht="12">
      <c r="A251" s="13"/>
      <c r="B251" s="226"/>
      <c r="C251" s="227"/>
      <c r="D251" s="219" t="s">
        <v>140</v>
      </c>
      <c r="E251" s="228" t="s">
        <v>19</v>
      </c>
      <c r="F251" s="229" t="s">
        <v>290</v>
      </c>
      <c r="G251" s="227"/>
      <c r="H251" s="230">
        <v>153.171</v>
      </c>
      <c r="I251" s="231"/>
      <c r="J251" s="227"/>
      <c r="K251" s="227"/>
      <c r="L251" s="232"/>
      <c r="M251" s="233"/>
      <c r="N251" s="234"/>
      <c r="O251" s="234"/>
      <c r="P251" s="234"/>
      <c r="Q251" s="234"/>
      <c r="R251" s="234"/>
      <c r="S251" s="234"/>
      <c r="T251" s="235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6" t="s">
        <v>140</v>
      </c>
      <c r="AU251" s="236" t="s">
        <v>86</v>
      </c>
      <c r="AV251" s="13" t="s">
        <v>86</v>
      </c>
      <c r="AW251" s="13" t="s">
        <v>37</v>
      </c>
      <c r="AX251" s="13" t="s">
        <v>84</v>
      </c>
      <c r="AY251" s="236" t="s">
        <v>127</v>
      </c>
    </row>
    <row r="252" spans="1:65" s="2" customFormat="1" ht="21.75" customHeight="1">
      <c r="A252" s="40"/>
      <c r="B252" s="41"/>
      <c r="C252" s="206" t="s">
        <v>337</v>
      </c>
      <c r="D252" s="206" t="s">
        <v>129</v>
      </c>
      <c r="E252" s="207" t="s">
        <v>338</v>
      </c>
      <c r="F252" s="208" t="s">
        <v>339</v>
      </c>
      <c r="G252" s="209" t="s">
        <v>261</v>
      </c>
      <c r="H252" s="210">
        <v>27.03</v>
      </c>
      <c r="I252" s="211"/>
      <c r="J252" s="212">
        <f>ROUND(I252*H252,2)</f>
        <v>0</v>
      </c>
      <c r="K252" s="208" t="s">
        <v>133</v>
      </c>
      <c r="L252" s="46"/>
      <c r="M252" s="213" t="s">
        <v>19</v>
      </c>
      <c r="N252" s="214" t="s">
        <v>47</v>
      </c>
      <c r="O252" s="86"/>
      <c r="P252" s="215">
        <f>O252*H252</f>
        <v>0</v>
      </c>
      <c r="Q252" s="215">
        <v>0</v>
      </c>
      <c r="R252" s="215">
        <f>Q252*H252</f>
        <v>0</v>
      </c>
      <c r="S252" s="215">
        <v>0</v>
      </c>
      <c r="T252" s="216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17" t="s">
        <v>134</v>
      </c>
      <c r="AT252" s="217" t="s">
        <v>129</v>
      </c>
      <c r="AU252" s="217" t="s">
        <v>86</v>
      </c>
      <c r="AY252" s="19" t="s">
        <v>127</v>
      </c>
      <c r="BE252" s="218">
        <f>IF(N252="základní",J252,0)</f>
        <v>0</v>
      </c>
      <c r="BF252" s="218">
        <f>IF(N252="snížená",J252,0)</f>
        <v>0</v>
      </c>
      <c r="BG252" s="218">
        <f>IF(N252="zákl. přenesená",J252,0)</f>
        <v>0</v>
      </c>
      <c r="BH252" s="218">
        <f>IF(N252="sníž. přenesená",J252,0)</f>
        <v>0</v>
      </c>
      <c r="BI252" s="218">
        <f>IF(N252="nulová",J252,0)</f>
        <v>0</v>
      </c>
      <c r="BJ252" s="19" t="s">
        <v>84</v>
      </c>
      <c r="BK252" s="218">
        <f>ROUND(I252*H252,2)</f>
        <v>0</v>
      </c>
      <c r="BL252" s="19" t="s">
        <v>134</v>
      </c>
      <c r="BM252" s="217" t="s">
        <v>340</v>
      </c>
    </row>
    <row r="253" spans="1:47" s="2" customFormat="1" ht="12">
      <c r="A253" s="40"/>
      <c r="B253" s="41"/>
      <c r="C253" s="42"/>
      <c r="D253" s="219" t="s">
        <v>136</v>
      </c>
      <c r="E253" s="42"/>
      <c r="F253" s="220" t="s">
        <v>341</v>
      </c>
      <c r="G253" s="42"/>
      <c r="H253" s="42"/>
      <c r="I253" s="221"/>
      <c r="J253" s="42"/>
      <c r="K253" s="42"/>
      <c r="L253" s="46"/>
      <c r="M253" s="222"/>
      <c r="N253" s="223"/>
      <c r="O253" s="86"/>
      <c r="P253" s="86"/>
      <c r="Q253" s="86"/>
      <c r="R253" s="86"/>
      <c r="S253" s="86"/>
      <c r="T253" s="87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9" t="s">
        <v>136</v>
      </c>
      <c r="AU253" s="19" t="s">
        <v>86</v>
      </c>
    </row>
    <row r="254" spans="1:47" s="2" customFormat="1" ht="12">
      <c r="A254" s="40"/>
      <c r="B254" s="41"/>
      <c r="C254" s="42"/>
      <c r="D254" s="224" t="s">
        <v>138</v>
      </c>
      <c r="E254" s="42"/>
      <c r="F254" s="225" t="s">
        <v>342</v>
      </c>
      <c r="G254" s="42"/>
      <c r="H254" s="42"/>
      <c r="I254" s="221"/>
      <c r="J254" s="42"/>
      <c r="K254" s="42"/>
      <c r="L254" s="46"/>
      <c r="M254" s="222"/>
      <c r="N254" s="223"/>
      <c r="O254" s="86"/>
      <c r="P254" s="86"/>
      <c r="Q254" s="86"/>
      <c r="R254" s="86"/>
      <c r="S254" s="86"/>
      <c r="T254" s="87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T254" s="19" t="s">
        <v>138</v>
      </c>
      <c r="AU254" s="19" t="s">
        <v>86</v>
      </c>
    </row>
    <row r="255" spans="1:51" s="15" customFormat="1" ht="12">
      <c r="A255" s="15"/>
      <c r="B255" s="248"/>
      <c r="C255" s="249"/>
      <c r="D255" s="219" t="s">
        <v>140</v>
      </c>
      <c r="E255" s="250" t="s">
        <v>19</v>
      </c>
      <c r="F255" s="251" t="s">
        <v>297</v>
      </c>
      <c r="G255" s="249"/>
      <c r="H255" s="250" t="s">
        <v>19</v>
      </c>
      <c r="I255" s="252"/>
      <c r="J255" s="249"/>
      <c r="K255" s="249"/>
      <c r="L255" s="253"/>
      <c r="M255" s="254"/>
      <c r="N255" s="255"/>
      <c r="O255" s="255"/>
      <c r="P255" s="255"/>
      <c r="Q255" s="255"/>
      <c r="R255" s="255"/>
      <c r="S255" s="255"/>
      <c r="T255" s="256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57" t="s">
        <v>140</v>
      </c>
      <c r="AU255" s="257" t="s">
        <v>86</v>
      </c>
      <c r="AV255" s="15" t="s">
        <v>84</v>
      </c>
      <c r="AW255" s="15" t="s">
        <v>37</v>
      </c>
      <c r="AX255" s="15" t="s">
        <v>76</v>
      </c>
      <c r="AY255" s="257" t="s">
        <v>127</v>
      </c>
    </row>
    <row r="256" spans="1:51" s="13" customFormat="1" ht="12">
      <c r="A256" s="13"/>
      <c r="B256" s="226"/>
      <c r="C256" s="227"/>
      <c r="D256" s="219" t="s">
        <v>140</v>
      </c>
      <c r="E256" s="228" t="s">
        <v>19</v>
      </c>
      <c r="F256" s="229" t="s">
        <v>298</v>
      </c>
      <c r="G256" s="227"/>
      <c r="H256" s="230">
        <v>27.03</v>
      </c>
      <c r="I256" s="231"/>
      <c r="J256" s="227"/>
      <c r="K256" s="227"/>
      <c r="L256" s="232"/>
      <c r="M256" s="233"/>
      <c r="N256" s="234"/>
      <c r="O256" s="234"/>
      <c r="P256" s="234"/>
      <c r="Q256" s="234"/>
      <c r="R256" s="234"/>
      <c r="S256" s="234"/>
      <c r="T256" s="235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6" t="s">
        <v>140</v>
      </c>
      <c r="AU256" s="236" t="s">
        <v>86</v>
      </c>
      <c r="AV256" s="13" t="s">
        <v>86</v>
      </c>
      <c r="AW256" s="13" t="s">
        <v>37</v>
      </c>
      <c r="AX256" s="13" t="s">
        <v>84</v>
      </c>
      <c r="AY256" s="236" t="s">
        <v>127</v>
      </c>
    </row>
    <row r="257" spans="1:65" s="2" customFormat="1" ht="16.5" customHeight="1">
      <c r="A257" s="40"/>
      <c r="B257" s="41"/>
      <c r="C257" s="206" t="s">
        <v>343</v>
      </c>
      <c r="D257" s="206" t="s">
        <v>129</v>
      </c>
      <c r="E257" s="207" t="s">
        <v>344</v>
      </c>
      <c r="F257" s="208" t="s">
        <v>345</v>
      </c>
      <c r="G257" s="209" t="s">
        <v>346</v>
      </c>
      <c r="H257" s="210">
        <v>333.012</v>
      </c>
      <c r="I257" s="211"/>
      <c r="J257" s="212">
        <f>ROUND(I257*H257,2)</f>
        <v>0</v>
      </c>
      <c r="K257" s="208" t="s">
        <v>133</v>
      </c>
      <c r="L257" s="46"/>
      <c r="M257" s="213" t="s">
        <v>19</v>
      </c>
      <c r="N257" s="214" t="s">
        <v>47</v>
      </c>
      <c r="O257" s="86"/>
      <c r="P257" s="215">
        <f>O257*H257</f>
        <v>0</v>
      </c>
      <c r="Q257" s="215">
        <v>0</v>
      </c>
      <c r="R257" s="215">
        <f>Q257*H257</f>
        <v>0</v>
      </c>
      <c r="S257" s="215">
        <v>0</v>
      </c>
      <c r="T257" s="216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17" t="s">
        <v>134</v>
      </c>
      <c r="AT257" s="217" t="s">
        <v>129</v>
      </c>
      <c r="AU257" s="217" t="s">
        <v>86</v>
      </c>
      <c r="AY257" s="19" t="s">
        <v>127</v>
      </c>
      <c r="BE257" s="218">
        <f>IF(N257="základní",J257,0)</f>
        <v>0</v>
      </c>
      <c r="BF257" s="218">
        <f>IF(N257="snížená",J257,0)</f>
        <v>0</v>
      </c>
      <c r="BG257" s="218">
        <f>IF(N257="zákl. přenesená",J257,0)</f>
        <v>0</v>
      </c>
      <c r="BH257" s="218">
        <f>IF(N257="sníž. přenesená",J257,0)</f>
        <v>0</v>
      </c>
      <c r="BI257" s="218">
        <f>IF(N257="nulová",J257,0)</f>
        <v>0</v>
      </c>
      <c r="BJ257" s="19" t="s">
        <v>84</v>
      </c>
      <c r="BK257" s="218">
        <f>ROUND(I257*H257,2)</f>
        <v>0</v>
      </c>
      <c r="BL257" s="19" t="s">
        <v>134</v>
      </c>
      <c r="BM257" s="217" t="s">
        <v>347</v>
      </c>
    </row>
    <row r="258" spans="1:47" s="2" customFormat="1" ht="12">
      <c r="A258" s="40"/>
      <c r="B258" s="41"/>
      <c r="C258" s="42"/>
      <c r="D258" s="219" t="s">
        <v>136</v>
      </c>
      <c r="E258" s="42"/>
      <c r="F258" s="220" t="s">
        <v>348</v>
      </c>
      <c r="G258" s="42"/>
      <c r="H258" s="42"/>
      <c r="I258" s="221"/>
      <c r="J258" s="42"/>
      <c r="K258" s="42"/>
      <c r="L258" s="46"/>
      <c r="M258" s="222"/>
      <c r="N258" s="223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136</v>
      </c>
      <c r="AU258" s="19" t="s">
        <v>86</v>
      </c>
    </row>
    <row r="259" spans="1:47" s="2" customFormat="1" ht="12">
      <c r="A259" s="40"/>
      <c r="B259" s="41"/>
      <c r="C259" s="42"/>
      <c r="D259" s="224" t="s">
        <v>138</v>
      </c>
      <c r="E259" s="42"/>
      <c r="F259" s="225" t="s">
        <v>349</v>
      </c>
      <c r="G259" s="42"/>
      <c r="H259" s="42"/>
      <c r="I259" s="221"/>
      <c r="J259" s="42"/>
      <c r="K259" s="42"/>
      <c r="L259" s="46"/>
      <c r="M259" s="222"/>
      <c r="N259" s="223"/>
      <c r="O259" s="86"/>
      <c r="P259" s="86"/>
      <c r="Q259" s="86"/>
      <c r="R259" s="86"/>
      <c r="S259" s="86"/>
      <c r="T259" s="87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9" t="s">
        <v>138</v>
      </c>
      <c r="AU259" s="19" t="s">
        <v>86</v>
      </c>
    </row>
    <row r="260" spans="1:51" s="15" customFormat="1" ht="12">
      <c r="A260" s="15"/>
      <c r="B260" s="248"/>
      <c r="C260" s="249"/>
      <c r="D260" s="219" t="s">
        <v>140</v>
      </c>
      <c r="E260" s="250" t="s">
        <v>19</v>
      </c>
      <c r="F260" s="251" t="s">
        <v>350</v>
      </c>
      <c r="G260" s="249"/>
      <c r="H260" s="250" t="s">
        <v>19</v>
      </c>
      <c r="I260" s="252"/>
      <c r="J260" s="249"/>
      <c r="K260" s="249"/>
      <c r="L260" s="253"/>
      <c r="M260" s="254"/>
      <c r="N260" s="255"/>
      <c r="O260" s="255"/>
      <c r="P260" s="255"/>
      <c r="Q260" s="255"/>
      <c r="R260" s="255"/>
      <c r="S260" s="255"/>
      <c r="T260" s="256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57" t="s">
        <v>140</v>
      </c>
      <c r="AU260" s="257" t="s">
        <v>86</v>
      </c>
      <c r="AV260" s="15" t="s">
        <v>84</v>
      </c>
      <c r="AW260" s="15" t="s">
        <v>37</v>
      </c>
      <c r="AX260" s="15" t="s">
        <v>76</v>
      </c>
      <c r="AY260" s="257" t="s">
        <v>127</v>
      </c>
    </row>
    <row r="261" spans="1:51" s="13" customFormat="1" ht="12">
      <c r="A261" s="13"/>
      <c r="B261" s="226"/>
      <c r="C261" s="227"/>
      <c r="D261" s="219" t="s">
        <v>140</v>
      </c>
      <c r="E261" s="228" t="s">
        <v>19</v>
      </c>
      <c r="F261" s="229" t="s">
        <v>351</v>
      </c>
      <c r="G261" s="227"/>
      <c r="H261" s="230">
        <v>280.303</v>
      </c>
      <c r="I261" s="231"/>
      <c r="J261" s="227"/>
      <c r="K261" s="227"/>
      <c r="L261" s="232"/>
      <c r="M261" s="233"/>
      <c r="N261" s="234"/>
      <c r="O261" s="234"/>
      <c r="P261" s="234"/>
      <c r="Q261" s="234"/>
      <c r="R261" s="234"/>
      <c r="S261" s="234"/>
      <c r="T261" s="235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6" t="s">
        <v>140</v>
      </c>
      <c r="AU261" s="236" t="s">
        <v>86</v>
      </c>
      <c r="AV261" s="13" t="s">
        <v>86</v>
      </c>
      <c r="AW261" s="13" t="s">
        <v>37</v>
      </c>
      <c r="AX261" s="13" t="s">
        <v>76</v>
      </c>
      <c r="AY261" s="236" t="s">
        <v>127</v>
      </c>
    </row>
    <row r="262" spans="1:51" s="13" customFormat="1" ht="12">
      <c r="A262" s="13"/>
      <c r="B262" s="226"/>
      <c r="C262" s="227"/>
      <c r="D262" s="219" t="s">
        <v>140</v>
      </c>
      <c r="E262" s="228" t="s">
        <v>19</v>
      </c>
      <c r="F262" s="229" t="s">
        <v>352</v>
      </c>
      <c r="G262" s="227"/>
      <c r="H262" s="230">
        <v>52.709</v>
      </c>
      <c r="I262" s="231"/>
      <c r="J262" s="227"/>
      <c r="K262" s="227"/>
      <c r="L262" s="232"/>
      <c r="M262" s="233"/>
      <c r="N262" s="234"/>
      <c r="O262" s="234"/>
      <c r="P262" s="234"/>
      <c r="Q262" s="234"/>
      <c r="R262" s="234"/>
      <c r="S262" s="234"/>
      <c r="T262" s="235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6" t="s">
        <v>140</v>
      </c>
      <c r="AU262" s="236" t="s">
        <v>86</v>
      </c>
      <c r="AV262" s="13" t="s">
        <v>86</v>
      </c>
      <c r="AW262" s="13" t="s">
        <v>37</v>
      </c>
      <c r="AX262" s="13" t="s">
        <v>76</v>
      </c>
      <c r="AY262" s="236" t="s">
        <v>127</v>
      </c>
    </row>
    <row r="263" spans="1:51" s="14" customFormat="1" ht="12">
      <c r="A263" s="14"/>
      <c r="B263" s="237"/>
      <c r="C263" s="238"/>
      <c r="D263" s="219" t="s">
        <v>140</v>
      </c>
      <c r="E263" s="239" t="s">
        <v>19</v>
      </c>
      <c r="F263" s="240" t="s">
        <v>148</v>
      </c>
      <c r="G263" s="238"/>
      <c r="H263" s="241">
        <v>333.012</v>
      </c>
      <c r="I263" s="242"/>
      <c r="J263" s="238"/>
      <c r="K263" s="238"/>
      <c r="L263" s="243"/>
      <c r="M263" s="244"/>
      <c r="N263" s="245"/>
      <c r="O263" s="245"/>
      <c r="P263" s="245"/>
      <c r="Q263" s="245"/>
      <c r="R263" s="245"/>
      <c r="S263" s="245"/>
      <c r="T263" s="246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7" t="s">
        <v>140</v>
      </c>
      <c r="AU263" s="247" t="s">
        <v>86</v>
      </c>
      <c r="AV263" s="14" t="s">
        <v>134</v>
      </c>
      <c r="AW263" s="14" t="s">
        <v>37</v>
      </c>
      <c r="AX263" s="14" t="s">
        <v>84</v>
      </c>
      <c r="AY263" s="247" t="s">
        <v>127</v>
      </c>
    </row>
    <row r="264" spans="1:65" s="2" customFormat="1" ht="16.5" customHeight="1">
      <c r="A264" s="40"/>
      <c r="B264" s="41"/>
      <c r="C264" s="206" t="s">
        <v>353</v>
      </c>
      <c r="D264" s="206" t="s">
        <v>129</v>
      </c>
      <c r="E264" s="207" t="s">
        <v>354</v>
      </c>
      <c r="F264" s="208" t="s">
        <v>355</v>
      </c>
      <c r="G264" s="209" t="s">
        <v>261</v>
      </c>
      <c r="H264" s="210">
        <v>126.651</v>
      </c>
      <c r="I264" s="211"/>
      <c r="J264" s="212">
        <f>ROUND(I264*H264,2)</f>
        <v>0</v>
      </c>
      <c r="K264" s="208" t="s">
        <v>133</v>
      </c>
      <c r="L264" s="46"/>
      <c r="M264" s="213" t="s">
        <v>19</v>
      </c>
      <c r="N264" s="214" t="s">
        <v>47</v>
      </c>
      <c r="O264" s="86"/>
      <c r="P264" s="215">
        <f>O264*H264</f>
        <v>0</v>
      </c>
      <c r="Q264" s="215">
        <v>0</v>
      </c>
      <c r="R264" s="215">
        <f>Q264*H264</f>
        <v>0</v>
      </c>
      <c r="S264" s="215">
        <v>0</v>
      </c>
      <c r="T264" s="216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17" t="s">
        <v>134</v>
      </c>
      <c r="AT264" s="217" t="s">
        <v>129</v>
      </c>
      <c r="AU264" s="217" t="s">
        <v>86</v>
      </c>
      <c r="AY264" s="19" t="s">
        <v>127</v>
      </c>
      <c r="BE264" s="218">
        <f>IF(N264="základní",J264,0)</f>
        <v>0</v>
      </c>
      <c r="BF264" s="218">
        <f>IF(N264="snížená",J264,0)</f>
        <v>0</v>
      </c>
      <c r="BG264" s="218">
        <f>IF(N264="zákl. přenesená",J264,0)</f>
        <v>0</v>
      </c>
      <c r="BH264" s="218">
        <f>IF(N264="sníž. přenesená",J264,0)</f>
        <v>0</v>
      </c>
      <c r="BI264" s="218">
        <f>IF(N264="nulová",J264,0)</f>
        <v>0</v>
      </c>
      <c r="BJ264" s="19" t="s">
        <v>84</v>
      </c>
      <c r="BK264" s="218">
        <f>ROUND(I264*H264,2)</f>
        <v>0</v>
      </c>
      <c r="BL264" s="19" t="s">
        <v>134</v>
      </c>
      <c r="BM264" s="217" t="s">
        <v>356</v>
      </c>
    </row>
    <row r="265" spans="1:47" s="2" customFormat="1" ht="12">
      <c r="A265" s="40"/>
      <c r="B265" s="41"/>
      <c r="C265" s="42"/>
      <c r="D265" s="219" t="s">
        <v>136</v>
      </c>
      <c r="E265" s="42"/>
      <c r="F265" s="220" t="s">
        <v>357</v>
      </c>
      <c r="G265" s="42"/>
      <c r="H265" s="42"/>
      <c r="I265" s="221"/>
      <c r="J265" s="42"/>
      <c r="K265" s="42"/>
      <c r="L265" s="46"/>
      <c r="M265" s="222"/>
      <c r="N265" s="223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9" t="s">
        <v>136</v>
      </c>
      <c r="AU265" s="19" t="s">
        <v>86</v>
      </c>
    </row>
    <row r="266" spans="1:47" s="2" customFormat="1" ht="12">
      <c r="A266" s="40"/>
      <c r="B266" s="41"/>
      <c r="C266" s="42"/>
      <c r="D266" s="224" t="s">
        <v>138</v>
      </c>
      <c r="E266" s="42"/>
      <c r="F266" s="225" t="s">
        <v>358</v>
      </c>
      <c r="G266" s="42"/>
      <c r="H266" s="42"/>
      <c r="I266" s="221"/>
      <c r="J266" s="42"/>
      <c r="K266" s="42"/>
      <c r="L266" s="46"/>
      <c r="M266" s="222"/>
      <c r="N266" s="223"/>
      <c r="O266" s="86"/>
      <c r="P266" s="86"/>
      <c r="Q266" s="86"/>
      <c r="R266" s="86"/>
      <c r="S266" s="86"/>
      <c r="T266" s="87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T266" s="19" t="s">
        <v>138</v>
      </c>
      <c r="AU266" s="19" t="s">
        <v>86</v>
      </c>
    </row>
    <row r="267" spans="1:51" s="13" customFormat="1" ht="12">
      <c r="A267" s="13"/>
      <c r="B267" s="226"/>
      <c r="C267" s="227"/>
      <c r="D267" s="219" t="s">
        <v>140</v>
      </c>
      <c r="E267" s="228" t="s">
        <v>19</v>
      </c>
      <c r="F267" s="229" t="s">
        <v>359</v>
      </c>
      <c r="G267" s="227"/>
      <c r="H267" s="230">
        <v>188.896</v>
      </c>
      <c r="I267" s="231"/>
      <c r="J267" s="227"/>
      <c r="K267" s="227"/>
      <c r="L267" s="232"/>
      <c r="M267" s="233"/>
      <c r="N267" s="234"/>
      <c r="O267" s="234"/>
      <c r="P267" s="234"/>
      <c r="Q267" s="234"/>
      <c r="R267" s="234"/>
      <c r="S267" s="234"/>
      <c r="T267" s="235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6" t="s">
        <v>140</v>
      </c>
      <c r="AU267" s="236" t="s">
        <v>86</v>
      </c>
      <c r="AV267" s="13" t="s">
        <v>86</v>
      </c>
      <c r="AW267" s="13" t="s">
        <v>37</v>
      </c>
      <c r="AX267" s="13" t="s">
        <v>76</v>
      </c>
      <c r="AY267" s="236" t="s">
        <v>127</v>
      </c>
    </row>
    <row r="268" spans="1:51" s="15" customFormat="1" ht="12">
      <c r="A268" s="15"/>
      <c r="B268" s="248"/>
      <c r="C268" s="249"/>
      <c r="D268" s="219" t="s">
        <v>140</v>
      </c>
      <c r="E268" s="250" t="s">
        <v>19</v>
      </c>
      <c r="F268" s="251" t="s">
        <v>360</v>
      </c>
      <c r="G268" s="249"/>
      <c r="H268" s="250" t="s">
        <v>19</v>
      </c>
      <c r="I268" s="252"/>
      <c r="J268" s="249"/>
      <c r="K268" s="249"/>
      <c r="L268" s="253"/>
      <c r="M268" s="254"/>
      <c r="N268" s="255"/>
      <c r="O268" s="255"/>
      <c r="P268" s="255"/>
      <c r="Q268" s="255"/>
      <c r="R268" s="255"/>
      <c r="S268" s="255"/>
      <c r="T268" s="256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57" t="s">
        <v>140</v>
      </c>
      <c r="AU268" s="257" t="s">
        <v>86</v>
      </c>
      <c r="AV268" s="15" t="s">
        <v>84</v>
      </c>
      <c r="AW268" s="15" t="s">
        <v>37</v>
      </c>
      <c r="AX268" s="15" t="s">
        <v>76</v>
      </c>
      <c r="AY268" s="257" t="s">
        <v>127</v>
      </c>
    </row>
    <row r="269" spans="1:51" s="15" customFormat="1" ht="12">
      <c r="A269" s="15"/>
      <c r="B269" s="248"/>
      <c r="C269" s="249"/>
      <c r="D269" s="219" t="s">
        <v>140</v>
      </c>
      <c r="E269" s="250" t="s">
        <v>19</v>
      </c>
      <c r="F269" s="251" t="s">
        <v>361</v>
      </c>
      <c r="G269" s="249"/>
      <c r="H269" s="250" t="s">
        <v>19</v>
      </c>
      <c r="I269" s="252"/>
      <c r="J269" s="249"/>
      <c r="K269" s="249"/>
      <c r="L269" s="253"/>
      <c r="M269" s="254"/>
      <c r="N269" s="255"/>
      <c r="O269" s="255"/>
      <c r="P269" s="255"/>
      <c r="Q269" s="255"/>
      <c r="R269" s="255"/>
      <c r="S269" s="255"/>
      <c r="T269" s="256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57" t="s">
        <v>140</v>
      </c>
      <c r="AU269" s="257" t="s">
        <v>86</v>
      </c>
      <c r="AV269" s="15" t="s">
        <v>84</v>
      </c>
      <c r="AW269" s="15" t="s">
        <v>37</v>
      </c>
      <c r="AX269" s="15" t="s">
        <v>76</v>
      </c>
      <c r="AY269" s="257" t="s">
        <v>127</v>
      </c>
    </row>
    <row r="270" spans="1:51" s="13" customFormat="1" ht="12">
      <c r="A270" s="13"/>
      <c r="B270" s="226"/>
      <c r="C270" s="227"/>
      <c r="D270" s="219" t="s">
        <v>140</v>
      </c>
      <c r="E270" s="228" t="s">
        <v>19</v>
      </c>
      <c r="F270" s="229" t="s">
        <v>362</v>
      </c>
      <c r="G270" s="227"/>
      <c r="H270" s="230">
        <v>-23.04</v>
      </c>
      <c r="I270" s="231"/>
      <c r="J270" s="227"/>
      <c r="K270" s="227"/>
      <c r="L270" s="232"/>
      <c r="M270" s="233"/>
      <c r="N270" s="234"/>
      <c r="O270" s="234"/>
      <c r="P270" s="234"/>
      <c r="Q270" s="234"/>
      <c r="R270" s="234"/>
      <c r="S270" s="234"/>
      <c r="T270" s="235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6" t="s">
        <v>140</v>
      </c>
      <c r="AU270" s="236" t="s">
        <v>86</v>
      </c>
      <c r="AV270" s="13" t="s">
        <v>86</v>
      </c>
      <c r="AW270" s="13" t="s">
        <v>37</v>
      </c>
      <c r="AX270" s="13" t="s">
        <v>76</v>
      </c>
      <c r="AY270" s="236" t="s">
        <v>127</v>
      </c>
    </row>
    <row r="271" spans="1:51" s="13" customFormat="1" ht="12">
      <c r="A271" s="13"/>
      <c r="B271" s="226"/>
      <c r="C271" s="227"/>
      <c r="D271" s="219" t="s">
        <v>140</v>
      </c>
      <c r="E271" s="228" t="s">
        <v>19</v>
      </c>
      <c r="F271" s="229" t="s">
        <v>363</v>
      </c>
      <c r="G271" s="227"/>
      <c r="H271" s="230">
        <v>-20.23</v>
      </c>
      <c r="I271" s="231"/>
      <c r="J271" s="227"/>
      <c r="K271" s="227"/>
      <c r="L271" s="232"/>
      <c r="M271" s="233"/>
      <c r="N271" s="234"/>
      <c r="O271" s="234"/>
      <c r="P271" s="234"/>
      <c r="Q271" s="234"/>
      <c r="R271" s="234"/>
      <c r="S271" s="234"/>
      <c r="T271" s="235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6" t="s">
        <v>140</v>
      </c>
      <c r="AU271" s="236" t="s">
        <v>86</v>
      </c>
      <c r="AV271" s="13" t="s">
        <v>86</v>
      </c>
      <c r="AW271" s="13" t="s">
        <v>37</v>
      </c>
      <c r="AX271" s="13" t="s">
        <v>76</v>
      </c>
      <c r="AY271" s="236" t="s">
        <v>127</v>
      </c>
    </row>
    <row r="272" spans="1:51" s="13" customFormat="1" ht="12">
      <c r="A272" s="13"/>
      <c r="B272" s="226"/>
      <c r="C272" s="227"/>
      <c r="D272" s="219" t="s">
        <v>140</v>
      </c>
      <c r="E272" s="228" t="s">
        <v>19</v>
      </c>
      <c r="F272" s="229" t="s">
        <v>364</v>
      </c>
      <c r="G272" s="227"/>
      <c r="H272" s="230">
        <v>-0.8</v>
      </c>
      <c r="I272" s="231"/>
      <c r="J272" s="227"/>
      <c r="K272" s="227"/>
      <c r="L272" s="232"/>
      <c r="M272" s="233"/>
      <c r="N272" s="234"/>
      <c r="O272" s="234"/>
      <c r="P272" s="234"/>
      <c r="Q272" s="234"/>
      <c r="R272" s="234"/>
      <c r="S272" s="234"/>
      <c r="T272" s="235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6" t="s">
        <v>140</v>
      </c>
      <c r="AU272" s="236" t="s">
        <v>86</v>
      </c>
      <c r="AV272" s="13" t="s">
        <v>86</v>
      </c>
      <c r="AW272" s="13" t="s">
        <v>37</v>
      </c>
      <c r="AX272" s="13" t="s">
        <v>76</v>
      </c>
      <c r="AY272" s="236" t="s">
        <v>127</v>
      </c>
    </row>
    <row r="273" spans="1:51" s="13" customFormat="1" ht="12">
      <c r="A273" s="13"/>
      <c r="B273" s="226"/>
      <c r="C273" s="227"/>
      <c r="D273" s="219" t="s">
        <v>140</v>
      </c>
      <c r="E273" s="228" t="s">
        <v>19</v>
      </c>
      <c r="F273" s="229" t="s">
        <v>365</v>
      </c>
      <c r="G273" s="227"/>
      <c r="H273" s="230">
        <v>-2.523</v>
      </c>
      <c r="I273" s="231"/>
      <c r="J273" s="227"/>
      <c r="K273" s="227"/>
      <c r="L273" s="232"/>
      <c r="M273" s="233"/>
      <c r="N273" s="234"/>
      <c r="O273" s="234"/>
      <c r="P273" s="234"/>
      <c r="Q273" s="234"/>
      <c r="R273" s="234"/>
      <c r="S273" s="234"/>
      <c r="T273" s="235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6" t="s">
        <v>140</v>
      </c>
      <c r="AU273" s="236" t="s">
        <v>86</v>
      </c>
      <c r="AV273" s="13" t="s">
        <v>86</v>
      </c>
      <c r="AW273" s="13" t="s">
        <v>37</v>
      </c>
      <c r="AX273" s="13" t="s">
        <v>76</v>
      </c>
      <c r="AY273" s="236" t="s">
        <v>127</v>
      </c>
    </row>
    <row r="274" spans="1:51" s="13" customFormat="1" ht="12">
      <c r="A274" s="13"/>
      <c r="B274" s="226"/>
      <c r="C274" s="227"/>
      <c r="D274" s="219" t="s">
        <v>140</v>
      </c>
      <c r="E274" s="228" t="s">
        <v>19</v>
      </c>
      <c r="F274" s="229" t="s">
        <v>366</v>
      </c>
      <c r="G274" s="227"/>
      <c r="H274" s="230">
        <v>-1.455</v>
      </c>
      <c r="I274" s="231"/>
      <c r="J274" s="227"/>
      <c r="K274" s="227"/>
      <c r="L274" s="232"/>
      <c r="M274" s="233"/>
      <c r="N274" s="234"/>
      <c r="O274" s="234"/>
      <c r="P274" s="234"/>
      <c r="Q274" s="234"/>
      <c r="R274" s="234"/>
      <c r="S274" s="234"/>
      <c r="T274" s="235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6" t="s">
        <v>140</v>
      </c>
      <c r="AU274" s="236" t="s">
        <v>86</v>
      </c>
      <c r="AV274" s="13" t="s">
        <v>86</v>
      </c>
      <c r="AW274" s="13" t="s">
        <v>37</v>
      </c>
      <c r="AX274" s="13" t="s">
        <v>76</v>
      </c>
      <c r="AY274" s="236" t="s">
        <v>127</v>
      </c>
    </row>
    <row r="275" spans="1:51" s="13" customFormat="1" ht="12">
      <c r="A275" s="13"/>
      <c r="B275" s="226"/>
      <c r="C275" s="227"/>
      <c r="D275" s="219" t="s">
        <v>140</v>
      </c>
      <c r="E275" s="228" t="s">
        <v>19</v>
      </c>
      <c r="F275" s="229" t="s">
        <v>367</v>
      </c>
      <c r="G275" s="227"/>
      <c r="H275" s="230">
        <v>-0.815</v>
      </c>
      <c r="I275" s="231"/>
      <c r="J275" s="227"/>
      <c r="K275" s="227"/>
      <c r="L275" s="232"/>
      <c r="M275" s="233"/>
      <c r="N275" s="234"/>
      <c r="O275" s="234"/>
      <c r="P275" s="234"/>
      <c r="Q275" s="234"/>
      <c r="R275" s="234"/>
      <c r="S275" s="234"/>
      <c r="T275" s="235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6" t="s">
        <v>140</v>
      </c>
      <c r="AU275" s="236" t="s">
        <v>86</v>
      </c>
      <c r="AV275" s="13" t="s">
        <v>86</v>
      </c>
      <c r="AW275" s="13" t="s">
        <v>37</v>
      </c>
      <c r="AX275" s="13" t="s">
        <v>76</v>
      </c>
      <c r="AY275" s="236" t="s">
        <v>127</v>
      </c>
    </row>
    <row r="276" spans="1:51" s="13" customFormat="1" ht="12">
      <c r="A276" s="13"/>
      <c r="B276" s="226"/>
      <c r="C276" s="227"/>
      <c r="D276" s="219" t="s">
        <v>140</v>
      </c>
      <c r="E276" s="228" t="s">
        <v>19</v>
      </c>
      <c r="F276" s="229" t="s">
        <v>368</v>
      </c>
      <c r="G276" s="227"/>
      <c r="H276" s="230">
        <v>-6.691</v>
      </c>
      <c r="I276" s="231"/>
      <c r="J276" s="227"/>
      <c r="K276" s="227"/>
      <c r="L276" s="232"/>
      <c r="M276" s="233"/>
      <c r="N276" s="234"/>
      <c r="O276" s="234"/>
      <c r="P276" s="234"/>
      <c r="Q276" s="234"/>
      <c r="R276" s="234"/>
      <c r="S276" s="234"/>
      <c r="T276" s="235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6" t="s">
        <v>140</v>
      </c>
      <c r="AU276" s="236" t="s">
        <v>86</v>
      </c>
      <c r="AV276" s="13" t="s">
        <v>86</v>
      </c>
      <c r="AW276" s="13" t="s">
        <v>37</v>
      </c>
      <c r="AX276" s="13" t="s">
        <v>76</v>
      </c>
      <c r="AY276" s="236" t="s">
        <v>127</v>
      </c>
    </row>
    <row r="277" spans="1:51" s="13" customFormat="1" ht="12">
      <c r="A277" s="13"/>
      <c r="B277" s="226"/>
      <c r="C277" s="227"/>
      <c r="D277" s="219" t="s">
        <v>140</v>
      </c>
      <c r="E277" s="228" t="s">
        <v>19</v>
      </c>
      <c r="F277" s="229" t="s">
        <v>369</v>
      </c>
      <c r="G277" s="227"/>
      <c r="H277" s="230">
        <v>-6.691</v>
      </c>
      <c r="I277" s="231"/>
      <c r="J277" s="227"/>
      <c r="K277" s="227"/>
      <c r="L277" s="232"/>
      <c r="M277" s="233"/>
      <c r="N277" s="234"/>
      <c r="O277" s="234"/>
      <c r="P277" s="234"/>
      <c r="Q277" s="234"/>
      <c r="R277" s="234"/>
      <c r="S277" s="234"/>
      <c r="T277" s="235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6" t="s">
        <v>140</v>
      </c>
      <c r="AU277" s="236" t="s">
        <v>86</v>
      </c>
      <c r="AV277" s="13" t="s">
        <v>86</v>
      </c>
      <c r="AW277" s="13" t="s">
        <v>37</v>
      </c>
      <c r="AX277" s="13" t="s">
        <v>76</v>
      </c>
      <c r="AY277" s="236" t="s">
        <v>127</v>
      </c>
    </row>
    <row r="278" spans="1:51" s="14" customFormat="1" ht="12">
      <c r="A278" s="14"/>
      <c r="B278" s="237"/>
      <c r="C278" s="238"/>
      <c r="D278" s="219" t="s">
        <v>140</v>
      </c>
      <c r="E278" s="239" t="s">
        <v>19</v>
      </c>
      <c r="F278" s="240" t="s">
        <v>148</v>
      </c>
      <c r="G278" s="238"/>
      <c r="H278" s="241">
        <v>126.651</v>
      </c>
      <c r="I278" s="242"/>
      <c r="J278" s="238"/>
      <c r="K278" s="238"/>
      <c r="L278" s="243"/>
      <c r="M278" s="244"/>
      <c r="N278" s="245"/>
      <c r="O278" s="245"/>
      <c r="P278" s="245"/>
      <c r="Q278" s="245"/>
      <c r="R278" s="245"/>
      <c r="S278" s="245"/>
      <c r="T278" s="246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47" t="s">
        <v>140</v>
      </c>
      <c r="AU278" s="247" t="s">
        <v>86</v>
      </c>
      <c r="AV278" s="14" t="s">
        <v>134</v>
      </c>
      <c r="AW278" s="14" t="s">
        <v>37</v>
      </c>
      <c r="AX278" s="14" t="s">
        <v>84</v>
      </c>
      <c r="AY278" s="247" t="s">
        <v>127</v>
      </c>
    </row>
    <row r="279" spans="1:65" s="2" customFormat="1" ht="16.5" customHeight="1">
      <c r="A279" s="40"/>
      <c r="B279" s="41"/>
      <c r="C279" s="258" t="s">
        <v>370</v>
      </c>
      <c r="D279" s="258" t="s">
        <v>371</v>
      </c>
      <c r="E279" s="259" t="s">
        <v>372</v>
      </c>
      <c r="F279" s="260" t="s">
        <v>373</v>
      </c>
      <c r="G279" s="261" t="s">
        <v>346</v>
      </c>
      <c r="H279" s="262">
        <v>248.679</v>
      </c>
      <c r="I279" s="263"/>
      <c r="J279" s="264">
        <f>ROUND(I279*H279,2)</f>
        <v>0</v>
      </c>
      <c r="K279" s="260" t="s">
        <v>133</v>
      </c>
      <c r="L279" s="265"/>
      <c r="M279" s="266" t="s">
        <v>19</v>
      </c>
      <c r="N279" s="267" t="s">
        <v>47</v>
      </c>
      <c r="O279" s="86"/>
      <c r="P279" s="215">
        <f>O279*H279</f>
        <v>0</v>
      </c>
      <c r="Q279" s="215">
        <v>1</v>
      </c>
      <c r="R279" s="215">
        <f>Q279*H279</f>
        <v>248.679</v>
      </c>
      <c r="S279" s="215">
        <v>0</v>
      </c>
      <c r="T279" s="216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17" t="s">
        <v>189</v>
      </c>
      <c r="AT279" s="217" t="s">
        <v>371</v>
      </c>
      <c r="AU279" s="217" t="s">
        <v>86</v>
      </c>
      <c r="AY279" s="19" t="s">
        <v>127</v>
      </c>
      <c r="BE279" s="218">
        <f>IF(N279="základní",J279,0)</f>
        <v>0</v>
      </c>
      <c r="BF279" s="218">
        <f>IF(N279="snížená",J279,0)</f>
        <v>0</v>
      </c>
      <c r="BG279" s="218">
        <f>IF(N279="zákl. přenesená",J279,0)</f>
        <v>0</v>
      </c>
      <c r="BH279" s="218">
        <f>IF(N279="sníž. přenesená",J279,0)</f>
        <v>0</v>
      </c>
      <c r="BI279" s="218">
        <f>IF(N279="nulová",J279,0)</f>
        <v>0</v>
      </c>
      <c r="BJ279" s="19" t="s">
        <v>84</v>
      </c>
      <c r="BK279" s="218">
        <f>ROUND(I279*H279,2)</f>
        <v>0</v>
      </c>
      <c r="BL279" s="19" t="s">
        <v>134</v>
      </c>
      <c r="BM279" s="217" t="s">
        <v>374</v>
      </c>
    </row>
    <row r="280" spans="1:47" s="2" customFormat="1" ht="12">
      <c r="A280" s="40"/>
      <c r="B280" s="41"/>
      <c r="C280" s="42"/>
      <c r="D280" s="219" t="s">
        <v>136</v>
      </c>
      <c r="E280" s="42"/>
      <c r="F280" s="220" t="s">
        <v>373</v>
      </c>
      <c r="G280" s="42"/>
      <c r="H280" s="42"/>
      <c r="I280" s="221"/>
      <c r="J280" s="42"/>
      <c r="K280" s="42"/>
      <c r="L280" s="46"/>
      <c r="M280" s="222"/>
      <c r="N280" s="223"/>
      <c r="O280" s="86"/>
      <c r="P280" s="86"/>
      <c r="Q280" s="86"/>
      <c r="R280" s="86"/>
      <c r="S280" s="86"/>
      <c r="T280" s="87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T280" s="19" t="s">
        <v>136</v>
      </c>
      <c r="AU280" s="19" t="s">
        <v>86</v>
      </c>
    </row>
    <row r="281" spans="1:47" s="2" customFormat="1" ht="12">
      <c r="A281" s="40"/>
      <c r="B281" s="41"/>
      <c r="C281" s="42"/>
      <c r="D281" s="219" t="s">
        <v>375</v>
      </c>
      <c r="E281" s="42"/>
      <c r="F281" s="268" t="s">
        <v>376</v>
      </c>
      <c r="G281" s="42"/>
      <c r="H281" s="42"/>
      <c r="I281" s="221"/>
      <c r="J281" s="42"/>
      <c r="K281" s="42"/>
      <c r="L281" s="46"/>
      <c r="M281" s="222"/>
      <c r="N281" s="223"/>
      <c r="O281" s="86"/>
      <c r="P281" s="86"/>
      <c r="Q281" s="86"/>
      <c r="R281" s="86"/>
      <c r="S281" s="86"/>
      <c r="T281" s="87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T281" s="19" t="s">
        <v>375</v>
      </c>
      <c r="AU281" s="19" t="s">
        <v>86</v>
      </c>
    </row>
    <row r="282" spans="1:51" s="15" customFormat="1" ht="12">
      <c r="A282" s="15"/>
      <c r="B282" s="248"/>
      <c r="C282" s="249"/>
      <c r="D282" s="219" t="s">
        <v>140</v>
      </c>
      <c r="E282" s="250" t="s">
        <v>19</v>
      </c>
      <c r="F282" s="251" t="s">
        <v>377</v>
      </c>
      <c r="G282" s="249"/>
      <c r="H282" s="250" t="s">
        <v>19</v>
      </c>
      <c r="I282" s="252"/>
      <c r="J282" s="249"/>
      <c r="K282" s="249"/>
      <c r="L282" s="253"/>
      <c r="M282" s="254"/>
      <c r="N282" s="255"/>
      <c r="O282" s="255"/>
      <c r="P282" s="255"/>
      <c r="Q282" s="255"/>
      <c r="R282" s="255"/>
      <c r="S282" s="255"/>
      <c r="T282" s="256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57" t="s">
        <v>140</v>
      </c>
      <c r="AU282" s="257" t="s">
        <v>86</v>
      </c>
      <c r="AV282" s="15" t="s">
        <v>84</v>
      </c>
      <c r="AW282" s="15" t="s">
        <v>37</v>
      </c>
      <c r="AX282" s="15" t="s">
        <v>76</v>
      </c>
      <c r="AY282" s="257" t="s">
        <v>127</v>
      </c>
    </row>
    <row r="283" spans="1:51" s="13" customFormat="1" ht="12">
      <c r="A283" s="13"/>
      <c r="B283" s="226"/>
      <c r="C283" s="227"/>
      <c r="D283" s="219" t="s">
        <v>140</v>
      </c>
      <c r="E283" s="228" t="s">
        <v>19</v>
      </c>
      <c r="F283" s="229" t="s">
        <v>378</v>
      </c>
      <c r="G283" s="227"/>
      <c r="H283" s="230">
        <v>248.679</v>
      </c>
      <c r="I283" s="231"/>
      <c r="J283" s="227"/>
      <c r="K283" s="227"/>
      <c r="L283" s="232"/>
      <c r="M283" s="233"/>
      <c r="N283" s="234"/>
      <c r="O283" s="234"/>
      <c r="P283" s="234"/>
      <c r="Q283" s="234"/>
      <c r="R283" s="234"/>
      <c r="S283" s="234"/>
      <c r="T283" s="235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6" t="s">
        <v>140</v>
      </c>
      <c r="AU283" s="236" t="s">
        <v>86</v>
      </c>
      <c r="AV283" s="13" t="s">
        <v>86</v>
      </c>
      <c r="AW283" s="13" t="s">
        <v>37</v>
      </c>
      <c r="AX283" s="13" t="s">
        <v>84</v>
      </c>
      <c r="AY283" s="236" t="s">
        <v>127</v>
      </c>
    </row>
    <row r="284" spans="1:65" s="2" customFormat="1" ht="16.5" customHeight="1">
      <c r="A284" s="40"/>
      <c r="B284" s="41"/>
      <c r="C284" s="206" t="s">
        <v>379</v>
      </c>
      <c r="D284" s="206" t="s">
        <v>129</v>
      </c>
      <c r="E284" s="207" t="s">
        <v>380</v>
      </c>
      <c r="F284" s="208" t="s">
        <v>381</v>
      </c>
      <c r="G284" s="209" t="s">
        <v>261</v>
      </c>
      <c r="H284" s="210">
        <v>32.081</v>
      </c>
      <c r="I284" s="211"/>
      <c r="J284" s="212">
        <f>ROUND(I284*H284,2)</f>
        <v>0</v>
      </c>
      <c r="K284" s="208" t="s">
        <v>133</v>
      </c>
      <c r="L284" s="46"/>
      <c r="M284" s="213" t="s">
        <v>19</v>
      </c>
      <c r="N284" s="214" t="s">
        <v>47</v>
      </c>
      <c r="O284" s="86"/>
      <c r="P284" s="215">
        <f>O284*H284</f>
        <v>0</v>
      </c>
      <c r="Q284" s="215">
        <v>0</v>
      </c>
      <c r="R284" s="215">
        <f>Q284*H284</f>
        <v>0</v>
      </c>
      <c r="S284" s="215">
        <v>0</v>
      </c>
      <c r="T284" s="216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17" t="s">
        <v>134</v>
      </c>
      <c r="AT284" s="217" t="s">
        <v>129</v>
      </c>
      <c r="AU284" s="217" t="s">
        <v>86</v>
      </c>
      <c r="AY284" s="19" t="s">
        <v>127</v>
      </c>
      <c r="BE284" s="218">
        <f>IF(N284="základní",J284,0)</f>
        <v>0</v>
      </c>
      <c r="BF284" s="218">
        <f>IF(N284="snížená",J284,0)</f>
        <v>0</v>
      </c>
      <c r="BG284" s="218">
        <f>IF(N284="zákl. přenesená",J284,0)</f>
        <v>0</v>
      </c>
      <c r="BH284" s="218">
        <f>IF(N284="sníž. přenesená",J284,0)</f>
        <v>0</v>
      </c>
      <c r="BI284" s="218">
        <f>IF(N284="nulová",J284,0)</f>
        <v>0</v>
      </c>
      <c r="BJ284" s="19" t="s">
        <v>84</v>
      </c>
      <c r="BK284" s="218">
        <f>ROUND(I284*H284,2)</f>
        <v>0</v>
      </c>
      <c r="BL284" s="19" t="s">
        <v>134</v>
      </c>
      <c r="BM284" s="217" t="s">
        <v>382</v>
      </c>
    </row>
    <row r="285" spans="1:47" s="2" customFormat="1" ht="12">
      <c r="A285" s="40"/>
      <c r="B285" s="41"/>
      <c r="C285" s="42"/>
      <c r="D285" s="219" t="s">
        <v>136</v>
      </c>
      <c r="E285" s="42"/>
      <c r="F285" s="220" t="s">
        <v>383</v>
      </c>
      <c r="G285" s="42"/>
      <c r="H285" s="42"/>
      <c r="I285" s="221"/>
      <c r="J285" s="42"/>
      <c r="K285" s="42"/>
      <c r="L285" s="46"/>
      <c r="M285" s="222"/>
      <c r="N285" s="223"/>
      <c r="O285" s="86"/>
      <c r="P285" s="86"/>
      <c r="Q285" s="86"/>
      <c r="R285" s="86"/>
      <c r="S285" s="86"/>
      <c r="T285" s="87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T285" s="19" t="s">
        <v>136</v>
      </c>
      <c r="AU285" s="19" t="s">
        <v>86</v>
      </c>
    </row>
    <row r="286" spans="1:47" s="2" customFormat="1" ht="12">
      <c r="A286" s="40"/>
      <c r="B286" s="41"/>
      <c r="C286" s="42"/>
      <c r="D286" s="224" t="s">
        <v>138</v>
      </c>
      <c r="E286" s="42"/>
      <c r="F286" s="225" t="s">
        <v>384</v>
      </c>
      <c r="G286" s="42"/>
      <c r="H286" s="42"/>
      <c r="I286" s="221"/>
      <c r="J286" s="42"/>
      <c r="K286" s="42"/>
      <c r="L286" s="46"/>
      <c r="M286" s="222"/>
      <c r="N286" s="223"/>
      <c r="O286" s="86"/>
      <c r="P286" s="86"/>
      <c r="Q286" s="86"/>
      <c r="R286" s="86"/>
      <c r="S286" s="86"/>
      <c r="T286" s="87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19" t="s">
        <v>138</v>
      </c>
      <c r="AU286" s="19" t="s">
        <v>86</v>
      </c>
    </row>
    <row r="287" spans="1:51" s="15" customFormat="1" ht="12">
      <c r="A287" s="15"/>
      <c r="B287" s="248"/>
      <c r="C287" s="249"/>
      <c r="D287" s="219" t="s">
        <v>140</v>
      </c>
      <c r="E287" s="250" t="s">
        <v>19</v>
      </c>
      <c r="F287" s="251" t="s">
        <v>385</v>
      </c>
      <c r="G287" s="249"/>
      <c r="H287" s="250" t="s">
        <v>19</v>
      </c>
      <c r="I287" s="252"/>
      <c r="J287" s="249"/>
      <c r="K287" s="249"/>
      <c r="L287" s="253"/>
      <c r="M287" s="254"/>
      <c r="N287" s="255"/>
      <c r="O287" s="255"/>
      <c r="P287" s="255"/>
      <c r="Q287" s="255"/>
      <c r="R287" s="255"/>
      <c r="S287" s="255"/>
      <c r="T287" s="256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57" t="s">
        <v>140</v>
      </c>
      <c r="AU287" s="257" t="s">
        <v>86</v>
      </c>
      <c r="AV287" s="15" t="s">
        <v>84</v>
      </c>
      <c r="AW287" s="15" t="s">
        <v>37</v>
      </c>
      <c r="AX287" s="15" t="s">
        <v>76</v>
      </c>
      <c r="AY287" s="257" t="s">
        <v>127</v>
      </c>
    </row>
    <row r="288" spans="1:51" s="13" customFormat="1" ht="12">
      <c r="A288" s="13"/>
      <c r="B288" s="226"/>
      <c r="C288" s="227"/>
      <c r="D288" s="219" t="s">
        <v>140</v>
      </c>
      <c r="E288" s="228" t="s">
        <v>19</v>
      </c>
      <c r="F288" s="229" t="s">
        <v>386</v>
      </c>
      <c r="G288" s="227"/>
      <c r="H288" s="230">
        <v>17.144</v>
      </c>
      <c r="I288" s="231"/>
      <c r="J288" s="227"/>
      <c r="K288" s="227"/>
      <c r="L288" s="232"/>
      <c r="M288" s="233"/>
      <c r="N288" s="234"/>
      <c r="O288" s="234"/>
      <c r="P288" s="234"/>
      <c r="Q288" s="234"/>
      <c r="R288" s="234"/>
      <c r="S288" s="234"/>
      <c r="T288" s="235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6" t="s">
        <v>140</v>
      </c>
      <c r="AU288" s="236" t="s">
        <v>86</v>
      </c>
      <c r="AV288" s="13" t="s">
        <v>86</v>
      </c>
      <c r="AW288" s="13" t="s">
        <v>37</v>
      </c>
      <c r="AX288" s="13" t="s">
        <v>76</v>
      </c>
      <c r="AY288" s="236" t="s">
        <v>127</v>
      </c>
    </row>
    <row r="289" spans="1:51" s="13" customFormat="1" ht="12">
      <c r="A289" s="13"/>
      <c r="B289" s="226"/>
      <c r="C289" s="227"/>
      <c r="D289" s="219" t="s">
        <v>140</v>
      </c>
      <c r="E289" s="228" t="s">
        <v>19</v>
      </c>
      <c r="F289" s="229" t="s">
        <v>387</v>
      </c>
      <c r="G289" s="227"/>
      <c r="H289" s="230">
        <v>14.937</v>
      </c>
      <c r="I289" s="231"/>
      <c r="J289" s="227"/>
      <c r="K289" s="227"/>
      <c r="L289" s="232"/>
      <c r="M289" s="233"/>
      <c r="N289" s="234"/>
      <c r="O289" s="234"/>
      <c r="P289" s="234"/>
      <c r="Q289" s="234"/>
      <c r="R289" s="234"/>
      <c r="S289" s="234"/>
      <c r="T289" s="235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6" t="s">
        <v>140</v>
      </c>
      <c r="AU289" s="236" t="s">
        <v>86</v>
      </c>
      <c r="AV289" s="13" t="s">
        <v>86</v>
      </c>
      <c r="AW289" s="13" t="s">
        <v>37</v>
      </c>
      <c r="AX289" s="13" t="s">
        <v>76</v>
      </c>
      <c r="AY289" s="236" t="s">
        <v>127</v>
      </c>
    </row>
    <row r="290" spans="1:51" s="14" customFormat="1" ht="12">
      <c r="A290" s="14"/>
      <c r="B290" s="237"/>
      <c r="C290" s="238"/>
      <c r="D290" s="219" t="s">
        <v>140</v>
      </c>
      <c r="E290" s="239" t="s">
        <v>19</v>
      </c>
      <c r="F290" s="240" t="s">
        <v>148</v>
      </c>
      <c r="G290" s="238"/>
      <c r="H290" s="241">
        <v>32.081</v>
      </c>
      <c r="I290" s="242"/>
      <c r="J290" s="238"/>
      <c r="K290" s="238"/>
      <c r="L290" s="243"/>
      <c r="M290" s="244"/>
      <c r="N290" s="245"/>
      <c r="O290" s="245"/>
      <c r="P290" s="245"/>
      <c r="Q290" s="245"/>
      <c r="R290" s="245"/>
      <c r="S290" s="245"/>
      <c r="T290" s="246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7" t="s">
        <v>140</v>
      </c>
      <c r="AU290" s="247" t="s">
        <v>86</v>
      </c>
      <c r="AV290" s="14" t="s">
        <v>134</v>
      </c>
      <c r="AW290" s="14" t="s">
        <v>37</v>
      </c>
      <c r="AX290" s="14" t="s">
        <v>84</v>
      </c>
      <c r="AY290" s="247" t="s">
        <v>127</v>
      </c>
    </row>
    <row r="291" spans="1:65" s="2" customFormat="1" ht="16.5" customHeight="1">
      <c r="A291" s="40"/>
      <c r="B291" s="41"/>
      <c r="C291" s="258" t="s">
        <v>388</v>
      </c>
      <c r="D291" s="258" t="s">
        <v>371</v>
      </c>
      <c r="E291" s="259" t="s">
        <v>389</v>
      </c>
      <c r="F291" s="260" t="s">
        <v>390</v>
      </c>
      <c r="G291" s="261" t="s">
        <v>346</v>
      </c>
      <c r="H291" s="262">
        <v>66.696</v>
      </c>
      <c r="I291" s="263"/>
      <c r="J291" s="264">
        <f>ROUND(I291*H291,2)</f>
        <v>0</v>
      </c>
      <c r="K291" s="260" t="s">
        <v>133</v>
      </c>
      <c r="L291" s="265"/>
      <c r="M291" s="266" t="s">
        <v>19</v>
      </c>
      <c r="N291" s="267" t="s">
        <v>47</v>
      </c>
      <c r="O291" s="86"/>
      <c r="P291" s="215">
        <f>O291*H291</f>
        <v>0</v>
      </c>
      <c r="Q291" s="215">
        <v>1</v>
      </c>
      <c r="R291" s="215">
        <f>Q291*H291</f>
        <v>66.696</v>
      </c>
      <c r="S291" s="215">
        <v>0</v>
      </c>
      <c r="T291" s="216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17" t="s">
        <v>189</v>
      </c>
      <c r="AT291" s="217" t="s">
        <v>371</v>
      </c>
      <c r="AU291" s="217" t="s">
        <v>86</v>
      </c>
      <c r="AY291" s="19" t="s">
        <v>127</v>
      </c>
      <c r="BE291" s="218">
        <f>IF(N291="základní",J291,0)</f>
        <v>0</v>
      </c>
      <c r="BF291" s="218">
        <f>IF(N291="snížená",J291,0)</f>
        <v>0</v>
      </c>
      <c r="BG291" s="218">
        <f>IF(N291="zákl. přenesená",J291,0)</f>
        <v>0</v>
      </c>
      <c r="BH291" s="218">
        <f>IF(N291="sníž. přenesená",J291,0)</f>
        <v>0</v>
      </c>
      <c r="BI291" s="218">
        <f>IF(N291="nulová",J291,0)</f>
        <v>0</v>
      </c>
      <c r="BJ291" s="19" t="s">
        <v>84</v>
      </c>
      <c r="BK291" s="218">
        <f>ROUND(I291*H291,2)</f>
        <v>0</v>
      </c>
      <c r="BL291" s="19" t="s">
        <v>134</v>
      </c>
      <c r="BM291" s="217" t="s">
        <v>391</v>
      </c>
    </row>
    <row r="292" spans="1:47" s="2" customFormat="1" ht="12">
      <c r="A292" s="40"/>
      <c r="B292" s="41"/>
      <c r="C292" s="42"/>
      <c r="D292" s="219" t="s">
        <v>136</v>
      </c>
      <c r="E292" s="42"/>
      <c r="F292" s="220" t="s">
        <v>390</v>
      </c>
      <c r="G292" s="42"/>
      <c r="H292" s="42"/>
      <c r="I292" s="221"/>
      <c r="J292" s="42"/>
      <c r="K292" s="42"/>
      <c r="L292" s="46"/>
      <c r="M292" s="222"/>
      <c r="N292" s="223"/>
      <c r="O292" s="86"/>
      <c r="P292" s="86"/>
      <c r="Q292" s="86"/>
      <c r="R292" s="86"/>
      <c r="S292" s="86"/>
      <c r="T292" s="87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T292" s="19" t="s">
        <v>136</v>
      </c>
      <c r="AU292" s="19" t="s">
        <v>86</v>
      </c>
    </row>
    <row r="293" spans="1:51" s="15" customFormat="1" ht="12">
      <c r="A293" s="15"/>
      <c r="B293" s="248"/>
      <c r="C293" s="249"/>
      <c r="D293" s="219" t="s">
        <v>140</v>
      </c>
      <c r="E293" s="250" t="s">
        <v>19</v>
      </c>
      <c r="F293" s="251" t="s">
        <v>392</v>
      </c>
      <c r="G293" s="249"/>
      <c r="H293" s="250" t="s">
        <v>19</v>
      </c>
      <c r="I293" s="252"/>
      <c r="J293" s="249"/>
      <c r="K293" s="249"/>
      <c r="L293" s="253"/>
      <c r="M293" s="254"/>
      <c r="N293" s="255"/>
      <c r="O293" s="255"/>
      <c r="P293" s="255"/>
      <c r="Q293" s="255"/>
      <c r="R293" s="255"/>
      <c r="S293" s="255"/>
      <c r="T293" s="256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T293" s="257" t="s">
        <v>140</v>
      </c>
      <c r="AU293" s="257" t="s">
        <v>86</v>
      </c>
      <c r="AV293" s="15" t="s">
        <v>84</v>
      </c>
      <c r="AW293" s="15" t="s">
        <v>37</v>
      </c>
      <c r="AX293" s="15" t="s">
        <v>76</v>
      </c>
      <c r="AY293" s="257" t="s">
        <v>127</v>
      </c>
    </row>
    <row r="294" spans="1:51" s="13" customFormat="1" ht="12">
      <c r="A294" s="13"/>
      <c r="B294" s="226"/>
      <c r="C294" s="227"/>
      <c r="D294" s="219" t="s">
        <v>140</v>
      </c>
      <c r="E294" s="228" t="s">
        <v>19</v>
      </c>
      <c r="F294" s="229" t="s">
        <v>393</v>
      </c>
      <c r="G294" s="227"/>
      <c r="H294" s="230">
        <v>66.696</v>
      </c>
      <c r="I294" s="231"/>
      <c r="J294" s="227"/>
      <c r="K294" s="227"/>
      <c r="L294" s="232"/>
      <c r="M294" s="233"/>
      <c r="N294" s="234"/>
      <c r="O294" s="234"/>
      <c r="P294" s="234"/>
      <c r="Q294" s="234"/>
      <c r="R294" s="234"/>
      <c r="S294" s="234"/>
      <c r="T294" s="235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6" t="s">
        <v>140</v>
      </c>
      <c r="AU294" s="236" t="s">
        <v>86</v>
      </c>
      <c r="AV294" s="13" t="s">
        <v>86</v>
      </c>
      <c r="AW294" s="13" t="s">
        <v>37</v>
      </c>
      <c r="AX294" s="13" t="s">
        <v>84</v>
      </c>
      <c r="AY294" s="236" t="s">
        <v>127</v>
      </c>
    </row>
    <row r="295" spans="1:63" s="12" customFormat="1" ht="22.8" customHeight="1">
      <c r="A295" s="12"/>
      <c r="B295" s="190"/>
      <c r="C295" s="191"/>
      <c r="D295" s="192" t="s">
        <v>75</v>
      </c>
      <c r="E295" s="204" t="s">
        <v>134</v>
      </c>
      <c r="F295" s="204" t="s">
        <v>394</v>
      </c>
      <c r="G295" s="191"/>
      <c r="H295" s="191"/>
      <c r="I295" s="194"/>
      <c r="J295" s="205">
        <f>BK295</f>
        <v>0</v>
      </c>
      <c r="K295" s="191"/>
      <c r="L295" s="196"/>
      <c r="M295" s="197"/>
      <c r="N295" s="198"/>
      <c r="O295" s="198"/>
      <c r="P295" s="199">
        <f>SUM(P296:P332)</f>
        <v>0</v>
      </c>
      <c r="Q295" s="198"/>
      <c r="R295" s="199">
        <f>SUM(R296:R332)</f>
        <v>0.5983700000000001</v>
      </c>
      <c r="S295" s="198"/>
      <c r="T295" s="200">
        <f>SUM(T296:T332)</f>
        <v>0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201" t="s">
        <v>84</v>
      </c>
      <c r="AT295" s="202" t="s">
        <v>75</v>
      </c>
      <c r="AU295" s="202" t="s">
        <v>84</v>
      </c>
      <c r="AY295" s="201" t="s">
        <v>127</v>
      </c>
      <c r="BK295" s="203">
        <f>SUM(BK296:BK332)</f>
        <v>0</v>
      </c>
    </row>
    <row r="296" spans="1:65" s="2" customFormat="1" ht="16.5" customHeight="1">
      <c r="A296" s="40"/>
      <c r="B296" s="41"/>
      <c r="C296" s="206" t="s">
        <v>395</v>
      </c>
      <c r="D296" s="206" t="s">
        <v>129</v>
      </c>
      <c r="E296" s="207" t="s">
        <v>396</v>
      </c>
      <c r="F296" s="208" t="s">
        <v>397</v>
      </c>
      <c r="G296" s="209" t="s">
        <v>261</v>
      </c>
      <c r="H296" s="210">
        <v>8.294</v>
      </c>
      <c r="I296" s="211"/>
      <c r="J296" s="212">
        <f>ROUND(I296*H296,2)</f>
        <v>0</v>
      </c>
      <c r="K296" s="208" t="s">
        <v>133</v>
      </c>
      <c r="L296" s="46"/>
      <c r="M296" s="213" t="s">
        <v>19</v>
      </c>
      <c r="N296" s="214" t="s">
        <v>47</v>
      </c>
      <c r="O296" s="86"/>
      <c r="P296" s="215">
        <f>O296*H296</f>
        <v>0</v>
      </c>
      <c r="Q296" s="215">
        <v>0</v>
      </c>
      <c r="R296" s="215">
        <f>Q296*H296</f>
        <v>0</v>
      </c>
      <c r="S296" s="215">
        <v>0</v>
      </c>
      <c r="T296" s="216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17" t="s">
        <v>134</v>
      </c>
      <c r="AT296" s="217" t="s">
        <v>129</v>
      </c>
      <c r="AU296" s="217" t="s">
        <v>86</v>
      </c>
      <c r="AY296" s="19" t="s">
        <v>127</v>
      </c>
      <c r="BE296" s="218">
        <f>IF(N296="základní",J296,0)</f>
        <v>0</v>
      </c>
      <c r="BF296" s="218">
        <f>IF(N296="snížená",J296,0)</f>
        <v>0</v>
      </c>
      <c r="BG296" s="218">
        <f>IF(N296="zákl. přenesená",J296,0)</f>
        <v>0</v>
      </c>
      <c r="BH296" s="218">
        <f>IF(N296="sníž. přenesená",J296,0)</f>
        <v>0</v>
      </c>
      <c r="BI296" s="218">
        <f>IF(N296="nulová",J296,0)</f>
        <v>0</v>
      </c>
      <c r="BJ296" s="19" t="s">
        <v>84</v>
      </c>
      <c r="BK296" s="218">
        <f>ROUND(I296*H296,2)</f>
        <v>0</v>
      </c>
      <c r="BL296" s="19" t="s">
        <v>134</v>
      </c>
      <c r="BM296" s="217" t="s">
        <v>398</v>
      </c>
    </row>
    <row r="297" spans="1:47" s="2" customFormat="1" ht="12">
      <c r="A297" s="40"/>
      <c r="B297" s="41"/>
      <c r="C297" s="42"/>
      <c r="D297" s="219" t="s">
        <v>136</v>
      </c>
      <c r="E297" s="42"/>
      <c r="F297" s="220" t="s">
        <v>399</v>
      </c>
      <c r="G297" s="42"/>
      <c r="H297" s="42"/>
      <c r="I297" s="221"/>
      <c r="J297" s="42"/>
      <c r="K297" s="42"/>
      <c r="L297" s="46"/>
      <c r="M297" s="222"/>
      <c r="N297" s="223"/>
      <c r="O297" s="86"/>
      <c r="P297" s="86"/>
      <c r="Q297" s="86"/>
      <c r="R297" s="86"/>
      <c r="S297" s="86"/>
      <c r="T297" s="87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T297" s="19" t="s">
        <v>136</v>
      </c>
      <c r="AU297" s="19" t="s">
        <v>86</v>
      </c>
    </row>
    <row r="298" spans="1:47" s="2" customFormat="1" ht="12">
      <c r="A298" s="40"/>
      <c r="B298" s="41"/>
      <c r="C298" s="42"/>
      <c r="D298" s="224" t="s">
        <v>138</v>
      </c>
      <c r="E298" s="42"/>
      <c r="F298" s="225" t="s">
        <v>400</v>
      </c>
      <c r="G298" s="42"/>
      <c r="H298" s="42"/>
      <c r="I298" s="221"/>
      <c r="J298" s="42"/>
      <c r="K298" s="42"/>
      <c r="L298" s="46"/>
      <c r="M298" s="222"/>
      <c r="N298" s="223"/>
      <c r="O298" s="86"/>
      <c r="P298" s="86"/>
      <c r="Q298" s="86"/>
      <c r="R298" s="86"/>
      <c r="S298" s="86"/>
      <c r="T298" s="87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T298" s="19" t="s">
        <v>138</v>
      </c>
      <c r="AU298" s="19" t="s">
        <v>86</v>
      </c>
    </row>
    <row r="299" spans="1:47" s="2" customFormat="1" ht="12">
      <c r="A299" s="40"/>
      <c r="B299" s="41"/>
      <c r="C299" s="42"/>
      <c r="D299" s="219" t="s">
        <v>375</v>
      </c>
      <c r="E299" s="42"/>
      <c r="F299" s="268" t="s">
        <v>401</v>
      </c>
      <c r="G299" s="42"/>
      <c r="H299" s="42"/>
      <c r="I299" s="221"/>
      <c r="J299" s="42"/>
      <c r="K299" s="42"/>
      <c r="L299" s="46"/>
      <c r="M299" s="222"/>
      <c r="N299" s="223"/>
      <c r="O299" s="86"/>
      <c r="P299" s="86"/>
      <c r="Q299" s="86"/>
      <c r="R299" s="86"/>
      <c r="S299" s="86"/>
      <c r="T299" s="87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T299" s="19" t="s">
        <v>375</v>
      </c>
      <c r="AU299" s="19" t="s">
        <v>86</v>
      </c>
    </row>
    <row r="300" spans="1:51" s="15" customFormat="1" ht="12">
      <c r="A300" s="15"/>
      <c r="B300" s="248"/>
      <c r="C300" s="249"/>
      <c r="D300" s="219" t="s">
        <v>140</v>
      </c>
      <c r="E300" s="250" t="s">
        <v>19</v>
      </c>
      <c r="F300" s="251" t="s">
        <v>385</v>
      </c>
      <c r="G300" s="249"/>
      <c r="H300" s="250" t="s">
        <v>19</v>
      </c>
      <c r="I300" s="252"/>
      <c r="J300" s="249"/>
      <c r="K300" s="249"/>
      <c r="L300" s="253"/>
      <c r="M300" s="254"/>
      <c r="N300" s="255"/>
      <c r="O300" s="255"/>
      <c r="P300" s="255"/>
      <c r="Q300" s="255"/>
      <c r="R300" s="255"/>
      <c r="S300" s="255"/>
      <c r="T300" s="256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57" t="s">
        <v>140</v>
      </c>
      <c r="AU300" s="257" t="s">
        <v>86</v>
      </c>
      <c r="AV300" s="15" t="s">
        <v>84</v>
      </c>
      <c r="AW300" s="15" t="s">
        <v>37</v>
      </c>
      <c r="AX300" s="15" t="s">
        <v>76</v>
      </c>
      <c r="AY300" s="257" t="s">
        <v>127</v>
      </c>
    </row>
    <row r="301" spans="1:51" s="15" customFormat="1" ht="12">
      <c r="A301" s="15"/>
      <c r="B301" s="248"/>
      <c r="C301" s="249"/>
      <c r="D301" s="219" t="s">
        <v>140</v>
      </c>
      <c r="E301" s="250" t="s">
        <v>19</v>
      </c>
      <c r="F301" s="251" t="s">
        <v>402</v>
      </c>
      <c r="G301" s="249"/>
      <c r="H301" s="250" t="s">
        <v>19</v>
      </c>
      <c r="I301" s="252"/>
      <c r="J301" s="249"/>
      <c r="K301" s="249"/>
      <c r="L301" s="253"/>
      <c r="M301" s="254"/>
      <c r="N301" s="255"/>
      <c r="O301" s="255"/>
      <c r="P301" s="255"/>
      <c r="Q301" s="255"/>
      <c r="R301" s="255"/>
      <c r="S301" s="255"/>
      <c r="T301" s="256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57" t="s">
        <v>140</v>
      </c>
      <c r="AU301" s="257" t="s">
        <v>86</v>
      </c>
      <c r="AV301" s="15" t="s">
        <v>84</v>
      </c>
      <c r="AW301" s="15" t="s">
        <v>37</v>
      </c>
      <c r="AX301" s="15" t="s">
        <v>76</v>
      </c>
      <c r="AY301" s="257" t="s">
        <v>127</v>
      </c>
    </row>
    <row r="302" spans="1:51" s="13" customFormat="1" ht="12">
      <c r="A302" s="13"/>
      <c r="B302" s="226"/>
      <c r="C302" s="227"/>
      <c r="D302" s="219" t="s">
        <v>140</v>
      </c>
      <c r="E302" s="228" t="s">
        <v>19</v>
      </c>
      <c r="F302" s="229" t="s">
        <v>403</v>
      </c>
      <c r="G302" s="227"/>
      <c r="H302" s="230">
        <v>2.88</v>
      </c>
      <c r="I302" s="231"/>
      <c r="J302" s="227"/>
      <c r="K302" s="227"/>
      <c r="L302" s="232"/>
      <c r="M302" s="233"/>
      <c r="N302" s="234"/>
      <c r="O302" s="234"/>
      <c r="P302" s="234"/>
      <c r="Q302" s="234"/>
      <c r="R302" s="234"/>
      <c r="S302" s="234"/>
      <c r="T302" s="235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6" t="s">
        <v>140</v>
      </c>
      <c r="AU302" s="236" t="s">
        <v>86</v>
      </c>
      <c r="AV302" s="13" t="s">
        <v>86</v>
      </c>
      <c r="AW302" s="13" t="s">
        <v>37</v>
      </c>
      <c r="AX302" s="13" t="s">
        <v>76</v>
      </c>
      <c r="AY302" s="236" t="s">
        <v>127</v>
      </c>
    </row>
    <row r="303" spans="1:51" s="13" customFormat="1" ht="12">
      <c r="A303" s="13"/>
      <c r="B303" s="226"/>
      <c r="C303" s="227"/>
      <c r="D303" s="219" t="s">
        <v>140</v>
      </c>
      <c r="E303" s="228" t="s">
        <v>19</v>
      </c>
      <c r="F303" s="229" t="s">
        <v>404</v>
      </c>
      <c r="G303" s="227"/>
      <c r="H303" s="230">
        <v>2.89</v>
      </c>
      <c r="I303" s="231"/>
      <c r="J303" s="227"/>
      <c r="K303" s="227"/>
      <c r="L303" s="232"/>
      <c r="M303" s="233"/>
      <c r="N303" s="234"/>
      <c r="O303" s="234"/>
      <c r="P303" s="234"/>
      <c r="Q303" s="234"/>
      <c r="R303" s="234"/>
      <c r="S303" s="234"/>
      <c r="T303" s="235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6" t="s">
        <v>140</v>
      </c>
      <c r="AU303" s="236" t="s">
        <v>86</v>
      </c>
      <c r="AV303" s="13" t="s">
        <v>86</v>
      </c>
      <c r="AW303" s="13" t="s">
        <v>37</v>
      </c>
      <c r="AX303" s="13" t="s">
        <v>76</v>
      </c>
      <c r="AY303" s="236" t="s">
        <v>127</v>
      </c>
    </row>
    <row r="304" spans="1:51" s="15" customFormat="1" ht="12">
      <c r="A304" s="15"/>
      <c r="B304" s="248"/>
      <c r="C304" s="249"/>
      <c r="D304" s="219" t="s">
        <v>140</v>
      </c>
      <c r="E304" s="250" t="s">
        <v>19</v>
      </c>
      <c r="F304" s="251" t="s">
        <v>405</v>
      </c>
      <c r="G304" s="249"/>
      <c r="H304" s="250" t="s">
        <v>19</v>
      </c>
      <c r="I304" s="252"/>
      <c r="J304" s="249"/>
      <c r="K304" s="249"/>
      <c r="L304" s="253"/>
      <c r="M304" s="254"/>
      <c r="N304" s="255"/>
      <c r="O304" s="255"/>
      <c r="P304" s="255"/>
      <c r="Q304" s="255"/>
      <c r="R304" s="255"/>
      <c r="S304" s="255"/>
      <c r="T304" s="256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257" t="s">
        <v>140</v>
      </c>
      <c r="AU304" s="257" t="s">
        <v>86</v>
      </c>
      <c r="AV304" s="15" t="s">
        <v>84</v>
      </c>
      <c r="AW304" s="15" t="s">
        <v>37</v>
      </c>
      <c r="AX304" s="15" t="s">
        <v>76</v>
      </c>
      <c r="AY304" s="257" t="s">
        <v>127</v>
      </c>
    </row>
    <row r="305" spans="1:51" s="13" customFormat="1" ht="12">
      <c r="A305" s="13"/>
      <c r="B305" s="226"/>
      <c r="C305" s="227"/>
      <c r="D305" s="219" t="s">
        <v>140</v>
      </c>
      <c r="E305" s="228" t="s">
        <v>19</v>
      </c>
      <c r="F305" s="229" t="s">
        <v>406</v>
      </c>
      <c r="G305" s="227"/>
      <c r="H305" s="230">
        <v>1.262</v>
      </c>
      <c r="I305" s="231"/>
      <c r="J305" s="227"/>
      <c r="K305" s="227"/>
      <c r="L305" s="232"/>
      <c r="M305" s="233"/>
      <c r="N305" s="234"/>
      <c r="O305" s="234"/>
      <c r="P305" s="234"/>
      <c r="Q305" s="234"/>
      <c r="R305" s="234"/>
      <c r="S305" s="234"/>
      <c r="T305" s="235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6" t="s">
        <v>140</v>
      </c>
      <c r="AU305" s="236" t="s">
        <v>86</v>
      </c>
      <c r="AV305" s="13" t="s">
        <v>86</v>
      </c>
      <c r="AW305" s="13" t="s">
        <v>37</v>
      </c>
      <c r="AX305" s="13" t="s">
        <v>76</v>
      </c>
      <c r="AY305" s="236" t="s">
        <v>127</v>
      </c>
    </row>
    <row r="306" spans="1:51" s="13" customFormat="1" ht="12">
      <c r="A306" s="13"/>
      <c r="B306" s="226"/>
      <c r="C306" s="227"/>
      <c r="D306" s="219" t="s">
        <v>140</v>
      </c>
      <c r="E306" s="228" t="s">
        <v>19</v>
      </c>
      <c r="F306" s="229" t="s">
        <v>407</v>
      </c>
      <c r="G306" s="227"/>
      <c r="H306" s="230">
        <v>1.262</v>
      </c>
      <c r="I306" s="231"/>
      <c r="J306" s="227"/>
      <c r="K306" s="227"/>
      <c r="L306" s="232"/>
      <c r="M306" s="233"/>
      <c r="N306" s="234"/>
      <c r="O306" s="234"/>
      <c r="P306" s="234"/>
      <c r="Q306" s="234"/>
      <c r="R306" s="234"/>
      <c r="S306" s="234"/>
      <c r="T306" s="235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6" t="s">
        <v>140</v>
      </c>
      <c r="AU306" s="236" t="s">
        <v>86</v>
      </c>
      <c r="AV306" s="13" t="s">
        <v>86</v>
      </c>
      <c r="AW306" s="13" t="s">
        <v>37</v>
      </c>
      <c r="AX306" s="13" t="s">
        <v>76</v>
      </c>
      <c r="AY306" s="236" t="s">
        <v>127</v>
      </c>
    </row>
    <row r="307" spans="1:51" s="14" customFormat="1" ht="12">
      <c r="A307" s="14"/>
      <c r="B307" s="237"/>
      <c r="C307" s="238"/>
      <c r="D307" s="219" t="s">
        <v>140</v>
      </c>
      <c r="E307" s="239" t="s">
        <v>19</v>
      </c>
      <c r="F307" s="240" t="s">
        <v>148</v>
      </c>
      <c r="G307" s="238"/>
      <c r="H307" s="241">
        <v>8.294</v>
      </c>
      <c r="I307" s="242"/>
      <c r="J307" s="238"/>
      <c r="K307" s="238"/>
      <c r="L307" s="243"/>
      <c r="M307" s="244"/>
      <c r="N307" s="245"/>
      <c r="O307" s="245"/>
      <c r="P307" s="245"/>
      <c r="Q307" s="245"/>
      <c r="R307" s="245"/>
      <c r="S307" s="245"/>
      <c r="T307" s="246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47" t="s">
        <v>140</v>
      </c>
      <c r="AU307" s="247" t="s">
        <v>86</v>
      </c>
      <c r="AV307" s="14" t="s">
        <v>134</v>
      </c>
      <c r="AW307" s="14" t="s">
        <v>37</v>
      </c>
      <c r="AX307" s="14" t="s">
        <v>84</v>
      </c>
      <c r="AY307" s="247" t="s">
        <v>127</v>
      </c>
    </row>
    <row r="308" spans="1:65" s="2" customFormat="1" ht="16.5" customHeight="1">
      <c r="A308" s="40"/>
      <c r="B308" s="41"/>
      <c r="C308" s="206" t="s">
        <v>408</v>
      </c>
      <c r="D308" s="206" t="s">
        <v>129</v>
      </c>
      <c r="E308" s="207" t="s">
        <v>409</v>
      </c>
      <c r="F308" s="208" t="s">
        <v>410</v>
      </c>
      <c r="G308" s="209" t="s">
        <v>411</v>
      </c>
      <c r="H308" s="210">
        <v>1</v>
      </c>
      <c r="I308" s="211"/>
      <c r="J308" s="212">
        <f>ROUND(I308*H308,2)</f>
        <v>0</v>
      </c>
      <c r="K308" s="208" t="s">
        <v>133</v>
      </c>
      <c r="L308" s="46"/>
      <c r="M308" s="213" t="s">
        <v>19</v>
      </c>
      <c r="N308" s="214" t="s">
        <v>47</v>
      </c>
      <c r="O308" s="86"/>
      <c r="P308" s="215">
        <f>O308*H308</f>
        <v>0</v>
      </c>
      <c r="Q308" s="215">
        <v>0.22394</v>
      </c>
      <c r="R308" s="215">
        <f>Q308*H308</f>
        <v>0.22394</v>
      </c>
      <c r="S308" s="215">
        <v>0</v>
      </c>
      <c r="T308" s="216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17" t="s">
        <v>134</v>
      </c>
      <c r="AT308" s="217" t="s">
        <v>129</v>
      </c>
      <c r="AU308" s="217" t="s">
        <v>86</v>
      </c>
      <c r="AY308" s="19" t="s">
        <v>127</v>
      </c>
      <c r="BE308" s="218">
        <f>IF(N308="základní",J308,0)</f>
        <v>0</v>
      </c>
      <c r="BF308" s="218">
        <f>IF(N308="snížená",J308,0)</f>
        <v>0</v>
      </c>
      <c r="BG308" s="218">
        <f>IF(N308="zákl. přenesená",J308,0)</f>
        <v>0</v>
      </c>
      <c r="BH308" s="218">
        <f>IF(N308="sníž. přenesená",J308,0)</f>
        <v>0</v>
      </c>
      <c r="BI308" s="218">
        <f>IF(N308="nulová",J308,0)</f>
        <v>0</v>
      </c>
      <c r="BJ308" s="19" t="s">
        <v>84</v>
      </c>
      <c r="BK308" s="218">
        <f>ROUND(I308*H308,2)</f>
        <v>0</v>
      </c>
      <c r="BL308" s="19" t="s">
        <v>134</v>
      </c>
      <c r="BM308" s="217" t="s">
        <v>412</v>
      </c>
    </row>
    <row r="309" spans="1:47" s="2" customFormat="1" ht="12">
      <c r="A309" s="40"/>
      <c r="B309" s="41"/>
      <c r="C309" s="42"/>
      <c r="D309" s="219" t="s">
        <v>136</v>
      </c>
      <c r="E309" s="42"/>
      <c r="F309" s="220" t="s">
        <v>413</v>
      </c>
      <c r="G309" s="42"/>
      <c r="H309" s="42"/>
      <c r="I309" s="221"/>
      <c r="J309" s="42"/>
      <c r="K309" s="42"/>
      <c r="L309" s="46"/>
      <c r="M309" s="222"/>
      <c r="N309" s="223"/>
      <c r="O309" s="86"/>
      <c r="P309" s="86"/>
      <c r="Q309" s="86"/>
      <c r="R309" s="86"/>
      <c r="S309" s="86"/>
      <c r="T309" s="87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T309" s="19" t="s">
        <v>136</v>
      </c>
      <c r="AU309" s="19" t="s">
        <v>86</v>
      </c>
    </row>
    <row r="310" spans="1:47" s="2" customFormat="1" ht="12">
      <c r="A310" s="40"/>
      <c r="B310" s="41"/>
      <c r="C310" s="42"/>
      <c r="D310" s="224" t="s">
        <v>138</v>
      </c>
      <c r="E310" s="42"/>
      <c r="F310" s="225" t="s">
        <v>414</v>
      </c>
      <c r="G310" s="42"/>
      <c r="H310" s="42"/>
      <c r="I310" s="221"/>
      <c r="J310" s="42"/>
      <c r="K310" s="42"/>
      <c r="L310" s="46"/>
      <c r="M310" s="222"/>
      <c r="N310" s="223"/>
      <c r="O310" s="86"/>
      <c r="P310" s="86"/>
      <c r="Q310" s="86"/>
      <c r="R310" s="86"/>
      <c r="S310" s="86"/>
      <c r="T310" s="87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138</v>
      </c>
      <c r="AU310" s="19" t="s">
        <v>86</v>
      </c>
    </row>
    <row r="311" spans="1:51" s="15" customFormat="1" ht="12">
      <c r="A311" s="15"/>
      <c r="B311" s="248"/>
      <c r="C311" s="249"/>
      <c r="D311" s="219" t="s">
        <v>140</v>
      </c>
      <c r="E311" s="250" t="s">
        <v>19</v>
      </c>
      <c r="F311" s="251" t="s">
        <v>415</v>
      </c>
      <c r="G311" s="249"/>
      <c r="H311" s="250" t="s">
        <v>19</v>
      </c>
      <c r="I311" s="252"/>
      <c r="J311" s="249"/>
      <c r="K311" s="249"/>
      <c r="L311" s="253"/>
      <c r="M311" s="254"/>
      <c r="N311" s="255"/>
      <c r="O311" s="255"/>
      <c r="P311" s="255"/>
      <c r="Q311" s="255"/>
      <c r="R311" s="255"/>
      <c r="S311" s="255"/>
      <c r="T311" s="256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57" t="s">
        <v>140</v>
      </c>
      <c r="AU311" s="257" t="s">
        <v>86</v>
      </c>
      <c r="AV311" s="15" t="s">
        <v>84</v>
      </c>
      <c r="AW311" s="15" t="s">
        <v>37</v>
      </c>
      <c r="AX311" s="15" t="s">
        <v>76</v>
      </c>
      <c r="AY311" s="257" t="s">
        <v>127</v>
      </c>
    </row>
    <row r="312" spans="1:51" s="13" customFormat="1" ht="12">
      <c r="A312" s="13"/>
      <c r="B312" s="226"/>
      <c r="C312" s="227"/>
      <c r="D312" s="219" t="s">
        <v>140</v>
      </c>
      <c r="E312" s="228" t="s">
        <v>19</v>
      </c>
      <c r="F312" s="229" t="s">
        <v>416</v>
      </c>
      <c r="G312" s="227"/>
      <c r="H312" s="230">
        <v>1</v>
      </c>
      <c r="I312" s="231"/>
      <c r="J312" s="227"/>
      <c r="K312" s="227"/>
      <c r="L312" s="232"/>
      <c r="M312" s="233"/>
      <c r="N312" s="234"/>
      <c r="O312" s="234"/>
      <c r="P312" s="234"/>
      <c r="Q312" s="234"/>
      <c r="R312" s="234"/>
      <c r="S312" s="234"/>
      <c r="T312" s="235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6" t="s">
        <v>140</v>
      </c>
      <c r="AU312" s="236" t="s">
        <v>86</v>
      </c>
      <c r="AV312" s="13" t="s">
        <v>86</v>
      </c>
      <c r="AW312" s="13" t="s">
        <v>37</v>
      </c>
      <c r="AX312" s="13" t="s">
        <v>76</v>
      </c>
      <c r="AY312" s="236" t="s">
        <v>127</v>
      </c>
    </row>
    <row r="313" spans="1:51" s="14" customFormat="1" ht="12">
      <c r="A313" s="14"/>
      <c r="B313" s="237"/>
      <c r="C313" s="238"/>
      <c r="D313" s="219" t="s">
        <v>140</v>
      </c>
      <c r="E313" s="239" t="s">
        <v>19</v>
      </c>
      <c r="F313" s="240" t="s">
        <v>148</v>
      </c>
      <c r="G313" s="238"/>
      <c r="H313" s="241">
        <v>1</v>
      </c>
      <c r="I313" s="242"/>
      <c r="J313" s="238"/>
      <c r="K313" s="238"/>
      <c r="L313" s="243"/>
      <c r="M313" s="244"/>
      <c r="N313" s="245"/>
      <c r="O313" s="245"/>
      <c r="P313" s="245"/>
      <c r="Q313" s="245"/>
      <c r="R313" s="245"/>
      <c r="S313" s="245"/>
      <c r="T313" s="246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47" t="s">
        <v>140</v>
      </c>
      <c r="AU313" s="247" t="s">
        <v>86</v>
      </c>
      <c r="AV313" s="14" t="s">
        <v>134</v>
      </c>
      <c r="AW313" s="14" t="s">
        <v>37</v>
      </c>
      <c r="AX313" s="14" t="s">
        <v>84</v>
      </c>
      <c r="AY313" s="247" t="s">
        <v>127</v>
      </c>
    </row>
    <row r="314" spans="1:65" s="2" customFormat="1" ht="16.5" customHeight="1">
      <c r="A314" s="40"/>
      <c r="B314" s="41"/>
      <c r="C314" s="258" t="s">
        <v>417</v>
      </c>
      <c r="D314" s="258" t="s">
        <v>371</v>
      </c>
      <c r="E314" s="259" t="s">
        <v>418</v>
      </c>
      <c r="F314" s="260" t="s">
        <v>419</v>
      </c>
      <c r="G314" s="261" t="s">
        <v>411</v>
      </c>
      <c r="H314" s="262">
        <v>1.01</v>
      </c>
      <c r="I314" s="263"/>
      <c r="J314" s="264">
        <f>ROUND(I314*H314,2)</f>
        <v>0</v>
      </c>
      <c r="K314" s="260" t="s">
        <v>133</v>
      </c>
      <c r="L314" s="265"/>
      <c r="M314" s="266" t="s">
        <v>19</v>
      </c>
      <c r="N314" s="267" t="s">
        <v>47</v>
      </c>
      <c r="O314" s="86"/>
      <c r="P314" s="215">
        <f>O314*H314</f>
        <v>0</v>
      </c>
      <c r="Q314" s="215">
        <v>0.068</v>
      </c>
      <c r="R314" s="215">
        <f>Q314*H314</f>
        <v>0.06868</v>
      </c>
      <c r="S314" s="215">
        <v>0</v>
      </c>
      <c r="T314" s="216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17" t="s">
        <v>189</v>
      </c>
      <c r="AT314" s="217" t="s">
        <v>371</v>
      </c>
      <c r="AU314" s="217" t="s">
        <v>86</v>
      </c>
      <c r="AY314" s="19" t="s">
        <v>127</v>
      </c>
      <c r="BE314" s="218">
        <f>IF(N314="základní",J314,0)</f>
        <v>0</v>
      </c>
      <c r="BF314" s="218">
        <f>IF(N314="snížená",J314,0)</f>
        <v>0</v>
      </c>
      <c r="BG314" s="218">
        <f>IF(N314="zákl. přenesená",J314,0)</f>
        <v>0</v>
      </c>
      <c r="BH314" s="218">
        <f>IF(N314="sníž. přenesená",J314,0)</f>
        <v>0</v>
      </c>
      <c r="BI314" s="218">
        <f>IF(N314="nulová",J314,0)</f>
        <v>0</v>
      </c>
      <c r="BJ314" s="19" t="s">
        <v>84</v>
      </c>
      <c r="BK314" s="218">
        <f>ROUND(I314*H314,2)</f>
        <v>0</v>
      </c>
      <c r="BL314" s="19" t="s">
        <v>134</v>
      </c>
      <c r="BM314" s="217" t="s">
        <v>420</v>
      </c>
    </row>
    <row r="315" spans="1:47" s="2" customFormat="1" ht="12">
      <c r="A315" s="40"/>
      <c r="B315" s="41"/>
      <c r="C315" s="42"/>
      <c r="D315" s="219" t="s">
        <v>136</v>
      </c>
      <c r="E315" s="42"/>
      <c r="F315" s="220" t="s">
        <v>419</v>
      </c>
      <c r="G315" s="42"/>
      <c r="H315" s="42"/>
      <c r="I315" s="221"/>
      <c r="J315" s="42"/>
      <c r="K315" s="42"/>
      <c r="L315" s="46"/>
      <c r="M315" s="222"/>
      <c r="N315" s="223"/>
      <c r="O315" s="86"/>
      <c r="P315" s="86"/>
      <c r="Q315" s="86"/>
      <c r="R315" s="86"/>
      <c r="S315" s="86"/>
      <c r="T315" s="87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T315" s="19" t="s">
        <v>136</v>
      </c>
      <c r="AU315" s="19" t="s">
        <v>86</v>
      </c>
    </row>
    <row r="316" spans="1:51" s="13" customFormat="1" ht="12">
      <c r="A316" s="13"/>
      <c r="B316" s="226"/>
      <c r="C316" s="227"/>
      <c r="D316" s="219" t="s">
        <v>140</v>
      </c>
      <c r="E316" s="227"/>
      <c r="F316" s="229" t="s">
        <v>421</v>
      </c>
      <c r="G316" s="227"/>
      <c r="H316" s="230">
        <v>1.01</v>
      </c>
      <c r="I316" s="231"/>
      <c r="J316" s="227"/>
      <c r="K316" s="227"/>
      <c r="L316" s="232"/>
      <c r="M316" s="233"/>
      <c r="N316" s="234"/>
      <c r="O316" s="234"/>
      <c r="P316" s="234"/>
      <c r="Q316" s="234"/>
      <c r="R316" s="234"/>
      <c r="S316" s="234"/>
      <c r="T316" s="235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6" t="s">
        <v>140</v>
      </c>
      <c r="AU316" s="236" t="s">
        <v>86</v>
      </c>
      <c r="AV316" s="13" t="s">
        <v>86</v>
      </c>
      <c r="AW316" s="13" t="s">
        <v>4</v>
      </c>
      <c r="AX316" s="13" t="s">
        <v>84</v>
      </c>
      <c r="AY316" s="236" t="s">
        <v>127</v>
      </c>
    </row>
    <row r="317" spans="1:65" s="2" customFormat="1" ht="16.5" customHeight="1">
      <c r="A317" s="40"/>
      <c r="B317" s="41"/>
      <c r="C317" s="206" t="s">
        <v>422</v>
      </c>
      <c r="D317" s="206" t="s">
        <v>129</v>
      </c>
      <c r="E317" s="207" t="s">
        <v>423</v>
      </c>
      <c r="F317" s="208" t="s">
        <v>424</v>
      </c>
      <c r="G317" s="209" t="s">
        <v>411</v>
      </c>
      <c r="H317" s="210">
        <v>1</v>
      </c>
      <c r="I317" s="211"/>
      <c r="J317" s="212">
        <f>ROUND(I317*H317,2)</f>
        <v>0</v>
      </c>
      <c r="K317" s="208" t="s">
        <v>133</v>
      </c>
      <c r="L317" s="46"/>
      <c r="M317" s="213" t="s">
        <v>19</v>
      </c>
      <c r="N317" s="214" t="s">
        <v>47</v>
      </c>
      <c r="O317" s="86"/>
      <c r="P317" s="215">
        <f>O317*H317</f>
        <v>0</v>
      </c>
      <c r="Q317" s="215">
        <v>0.22394</v>
      </c>
      <c r="R317" s="215">
        <f>Q317*H317</f>
        <v>0.22394</v>
      </c>
      <c r="S317" s="215">
        <v>0</v>
      </c>
      <c r="T317" s="216">
        <f>S317*H317</f>
        <v>0</v>
      </c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17" t="s">
        <v>134</v>
      </c>
      <c r="AT317" s="217" t="s">
        <v>129</v>
      </c>
      <c r="AU317" s="217" t="s">
        <v>86</v>
      </c>
      <c r="AY317" s="19" t="s">
        <v>127</v>
      </c>
      <c r="BE317" s="218">
        <f>IF(N317="základní",J317,0)</f>
        <v>0</v>
      </c>
      <c r="BF317" s="218">
        <f>IF(N317="snížená",J317,0)</f>
        <v>0</v>
      </c>
      <c r="BG317" s="218">
        <f>IF(N317="zákl. přenesená",J317,0)</f>
        <v>0</v>
      </c>
      <c r="BH317" s="218">
        <f>IF(N317="sníž. přenesená",J317,0)</f>
        <v>0</v>
      </c>
      <c r="BI317" s="218">
        <f>IF(N317="nulová",J317,0)</f>
        <v>0</v>
      </c>
      <c r="BJ317" s="19" t="s">
        <v>84</v>
      </c>
      <c r="BK317" s="218">
        <f>ROUND(I317*H317,2)</f>
        <v>0</v>
      </c>
      <c r="BL317" s="19" t="s">
        <v>134</v>
      </c>
      <c r="BM317" s="217" t="s">
        <v>425</v>
      </c>
    </row>
    <row r="318" spans="1:47" s="2" customFormat="1" ht="12">
      <c r="A318" s="40"/>
      <c r="B318" s="41"/>
      <c r="C318" s="42"/>
      <c r="D318" s="219" t="s">
        <v>136</v>
      </c>
      <c r="E318" s="42"/>
      <c r="F318" s="220" t="s">
        <v>426</v>
      </c>
      <c r="G318" s="42"/>
      <c r="H318" s="42"/>
      <c r="I318" s="221"/>
      <c r="J318" s="42"/>
      <c r="K318" s="42"/>
      <c r="L318" s="46"/>
      <c r="M318" s="222"/>
      <c r="N318" s="223"/>
      <c r="O318" s="86"/>
      <c r="P318" s="86"/>
      <c r="Q318" s="86"/>
      <c r="R318" s="86"/>
      <c r="S318" s="86"/>
      <c r="T318" s="87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T318" s="19" t="s">
        <v>136</v>
      </c>
      <c r="AU318" s="19" t="s">
        <v>86</v>
      </c>
    </row>
    <row r="319" spans="1:47" s="2" customFormat="1" ht="12">
      <c r="A319" s="40"/>
      <c r="B319" s="41"/>
      <c r="C319" s="42"/>
      <c r="D319" s="224" t="s">
        <v>138</v>
      </c>
      <c r="E319" s="42"/>
      <c r="F319" s="225" t="s">
        <v>427</v>
      </c>
      <c r="G319" s="42"/>
      <c r="H319" s="42"/>
      <c r="I319" s="221"/>
      <c r="J319" s="42"/>
      <c r="K319" s="42"/>
      <c r="L319" s="46"/>
      <c r="M319" s="222"/>
      <c r="N319" s="223"/>
      <c r="O319" s="86"/>
      <c r="P319" s="86"/>
      <c r="Q319" s="86"/>
      <c r="R319" s="86"/>
      <c r="S319" s="86"/>
      <c r="T319" s="87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T319" s="19" t="s">
        <v>138</v>
      </c>
      <c r="AU319" s="19" t="s">
        <v>86</v>
      </c>
    </row>
    <row r="320" spans="1:51" s="15" customFormat="1" ht="12">
      <c r="A320" s="15"/>
      <c r="B320" s="248"/>
      <c r="C320" s="249"/>
      <c r="D320" s="219" t="s">
        <v>140</v>
      </c>
      <c r="E320" s="250" t="s">
        <v>19</v>
      </c>
      <c r="F320" s="251" t="s">
        <v>415</v>
      </c>
      <c r="G320" s="249"/>
      <c r="H320" s="250" t="s">
        <v>19</v>
      </c>
      <c r="I320" s="252"/>
      <c r="J320" s="249"/>
      <c r="K320" s="249"/>
      <c r="L320" s="253"/>
      <c r="M320" s="254"/>
      <c r="N320" s="255"/>
      <c r="O320" s="255"/>
      <c r="P320" s="255"/>
      <c r="Q320" s="255"/>
      <c r="R320" s="255"/>
      <c r="S320" s="255"/>
      <c r="T320" s="256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T320" s="257" t="s">
        <v>140</v>
      </c>
      <c r="AU320" s="257" t="s">
        <v>86</v>
      </c>
      <c r="AV320" s="15" t="s">
        <v>84</v>
      </c>
      <c r="AW320" s="15" t="s">
        <v>37</v>
      </c>
      <c r="AX320" s="15" t="s">
        <v>76</v>
      </c>
      <c r="AY320" s="257" t="s">
        <v>127</v>
      </c>
    </row>
    <row r="321" spans="1:51" s="13" customFormat="1" ht="12">
      <c r="A321" s="13"/>
      <c r="B321" s="226"/>
      <c r="C321" s="227"/>
      <c r="D321" s="219" t="s">
        <v>140</v>
      </c>
      <c r="E321" s="228" t="s">
        <v>19</v>
      </c>
      <c r="F321" s="229" t="s">
        <v>428</v>
      </c>
      <c r="G321" s="227"/>
      <c r="H321" s="230">
        <v>1</v>
      </c>
      <c r="I321" s="231"/>
      <c r="J321" s="227"/>
      <c r="K321" s="227"/>
      <c r="L321" s="232"/>
      <c r="M321" s="233"/>
      <c r="N321" s="234"/>
      <c r="O321" s="234"/>
      <c r="P321" s="234"/>
      <c r="Q321" s="234"/>
      <c r="R321" s="234"/>
      <c r="S321" s="234"/>
      <c r="T321" s="235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6" t="s">
        <v>140</v>
      </c>
      <c r="AU321" s="236" t="s">
        <v>86</v>
      </c>
      <c r="AV321" s="13" t="s">
        <v>86</v>
      </c>
      <c r="AW321" s="13" t="s">
        <v>37</v>
      </c>
      <c r="AX321" s="13" t="s">
        <v>76</v>
      </c>
      <c r="AY321" s="236" t="s">
        <v>127</v>
      </c>
    </row>
    <row r="322" spans="1:51" s="14" customFormat="1" ht="12">
      <c r="A322" s="14"/>
      <c r="B322" s="237"/>
      <c r="C322" s="238"/>
      <c r="D322" s="219" t="s">
        <v>140</v>
      </c>
      <c r="E322" s="239" t="s">
        <v>19</v>
      </c>
      <c r="F322" s="240" t="s">
        <v>148</v>
      </c>
      <c r="G322" s="238"/>
      <c r="H322" s="241">
        <v>1</v>
      </c>
      <c r="I322" s="242"/>
      <c r="J322" s="238"/>
      <c r="K322" s="238"/>
      <c r="L322" s="243"/>
      <c r="M322" s="244"/>
      <c r="N322" s="245"/>
      <c r="O322" s="245"/>
      <c r="P322" s="245"/>
      <c r="Q322" s="245"/>
      <c r="R322" s="245"/>
      <c r="S322" s="245"/>
      <c r="T322" s="246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47" t="s">
        <v>140</v>
      </c>
      <c r="AU322" s="247" t="s">
        <v>86</v>
      </c>
      <c r="AV322" s="14" t="s">
        <v>134</v>
      </c>
      <c r="AW322" s="14" t="s">
        <v>37</v>
      </c>
      <c r="AX322" s="14" t="s">
        <v>84</v>
      </c>
      <c r="AY322" s="247" t="s">
        <v>127</v>
      </c>
    </row>
    <row r="323" spans="1:65" s="2" customFormat="1" ht="16.5" customHeight="1">
      <c r="A323" s="40"/>
      <c r="B323" s="41"/>
      <c r="C323" s="258" t="s">
        <v>429</v>
      </c>
      <c r="D323" s="258" t="s">
        <v>371</v>
      </c>
      <c r="E323" s="259" t="s">
        <v>430</v>
      </c>
      <c r="F323" s="260" t="s">
        <v>431</v>
      </c>
      <c r="G323" s="261" t="s">
        <v>411</v>
      </c>
      <c r="H323" s="262">
        <v>1.01</v>
      </c>
      <c r="I323" s="263"/>
      <c r="J323" s="264">
        <f>ROUND(I323*H323,2)</f>
        <v>0</v>
      </c>
      <c r="K323" s="260" t="s">
        <v>133</v>
      </c>
      <c r="L323" s="265"/>
      <c r="M323" s="266" t="s">
        <v>19</v>
      </c>
      <c r="N323" s="267" t="s">
        <v>47</v>
      </c>
      <c r="O323" s="86"/>
      <c r="P323" s="215">
        <f>O323*H323</f>
        <v>0</v>
      </c>
      <c r="Q323" s="215">
        <v>0.081</v>
      </c>
      <c r="R323" s="215">
        <f>Q323*H323</f>
        <v>0.08181000000000001</v>
      </c>
      <c r="S323" s="215">
        <v>0</v>
      </c>
      <c r="T323" s="216">
        <f>S323*H323</f>
        <v>0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17" t="s">
        <v>189</v>
      </c>
      <c r="AT323" s="217" t="s">
        <v>371</v>
      </c>
      <c r="AU323" s="217" t="s">
        <v>86</v>
      </c>
      <c r="AY323" s="19" t="s">
        <v>127</v>
      </c>
      <c r="BE323" s="218">
        <f>IF(N323="základní",J323,0)</f>
        <v>0</v>
      </c>
      <c r="BF323" s="218">
        <f>IF(N323="snížená",J323,0)</f>
        <v>0</v>
      </c>
      <c r="BG323" s="218">
        <f>IF(N323="zákl. přenesená",J323,0)</f>
        <v>0</v>
      </c>
      <c r="BH323" s="218">
        <f>IF(N323="sníž. přenesená",J323,0)</f>
        <v>0</v>
      </c>
      <c r="BI323" s="218">
        <f>IF(N323="nulová",J323,0)</f>
        <v>0</v>
      </c>
      <c r="BJ323" s="19" t="s">
        <v>84</v>
      </c>
      <c r="BK323" s="218">
        <f>ROUND(I323*H323,2)</f>
        <v>0</v>
      </c>
      <c r="BL323" s="19" t="s">
        <v>134</v>
      </c>
      <c r="BM323" s="217" t="s">
        <v>432</v>
      </c>
    </row>
    <row r="324" spans="1:47" s="2" customFormat="1" ht="12">
      <c r="A324" s="40"/>
      <c r="B324" s="41"/>
      <c r="C324" s="42"/>
      <c r="D324" s="219" t="s">
        <v>136</v>
      </c>
      <c r="E324" s="42"/>
      <c r="F324" s="220" t="s">
        <v>431</v>
      </c>
      <c r="G324" s="42"/>
      <c r="H324" s="42"/>
      <c r="I324" s="221"/>
      <c r="J324" s="42"/>
      <c r="K324" s="42"/>
      <c r="L324" s="46"/>
      <c r="M324" s="222"/>
      <c r="N324" s="223"/>
      <c r="O324" s="86"/>
      <c r="P324" s="86"/>
      <c r="Q324" s="86"/>
      <c r="R324" s="86"/>
      <c r="S324" s="86"/>
      <c r="T324" s="87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T324" s="19" t="s">
        <v>136</v>
      </c>
      <c r="AU324" s="19" t="s">
        <v>86</v>
      </c>
    </row>
    <row r="325" spans="1:51" s="13" customFormat="1" ht="12">
      <c r="A325" s="13"/>
      <c r="B325" s="226"/>
      <c r="C325" s="227"/>
      <c r="D325" s="219" t="s">
        <v>140</v>
      </c>
      <c r="E325" s="227"/>
      <c r="F325" s="229" t="s">
        <v>421</v>
      </c>
      <c r="G325" s="227"/>
      <c r="H325" s="230">
        <v>1.01</v>
      </c>
      <c r="I325" s="231"/>
      <c r="J325" s="227"/>
      <c r="K325" s="227"/>
      <c r="L325" s="232"/>
      <c r="M325" s="233"/>
      <c r="N325" s="234"/>
      <c r="O325" s="234"/>
      <c r="P325" s="234"/>
      <c r="Q325" s="234"/>
      <c r="R325" s="234"/>
      <c r="S325" s="234"/>
      <c r="T325" s="235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6" t="s">
        <v>140</v>
      </c>
      <c r="AU325" s="236" t="s">
        <v>86</v>
      </c>
      <c r="AV325" s="13" t="s">
        <v>86</v>
      </c>
      <c r="AW325" s="13" t="s">
        <v>4</v>
      </c>
      <c r="AX325" s="13" t="s">
        <v>84</v>
      </c>
      <c r="AY325" s="236" t="s">
        <v>127</v>
      </c>
    </row>
    <row r="326" spans="1:65" s="2" customFormat="1" ht="21.75" customHeight="1">
      <c r="A326" s="40"/>
      <c r="B326" s="41"/>
      <c r="C326" s="206" t="s">
        <v>433</v>
      </c>
      <c r="D326" s="206" t="s">
        <v>129</v>
      </c>
      <c r="E326" s="207" t="s">
        <v>434</v>
      </c>
      <c r="F326" s="208" t="s">
        <v>435</v>
      </c>
      <c r="G326" s="209" t="s">
        <v>261</v>
      </c>
      <c r="H326" s="210">
        <v>0.8</v>
      </c>
      <c r="I326" s="211"/>
      <c r="J326" s="212">
        <f>ROUND(I326*H326,2)</f>
        <v>0</v>
      </c>
      <c r="K326" s="208" t="s">
        <v>133</v>
      </c>
      <c r="L326" s="46"/>
      <c r="M326" s="213" t="s">
        <v>19</v>
      </c>
      <c r="N326" s="214" t="s">
        <v>47</v>
      </c>
      <c r="O326" s="86"/>
      <c r="P326" s="215">
        <f>O326*H326</f>
        <v>0</v>
      </c>
      <c r="Q326" s="215">
        <v>0</v>
      </c>
      <c r="R326" s="215">
        <f>Q326*H326</f>
        <v>0</v>
      </c>
      <c r="S326" s="215">
        <v>0</v>
      </c>
      <c r="T326" s="216">
        <f>S326*H326</f>
        <v>0</v>
      </c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R326" s="217" t="s">
        <v>134</v>
      </c>
      <c r="AT326" s="217" t="s">
        <v>129</v>
      </c>
      <c r="AU326" s="217" t="s">
        <v>86</v>
      </c>
      <c r="AY326" s="19" t="s">
        <v>127</v>
      </c>
      <c r="BE326" s="218">
        <f>IF(N326="základní",J326,0)</f>
        <v>0</v>
      </c>
      <c r="BF326" s="218">
        <f>IF(N326="snížená",J326,0)</f>
        <v>0</v>
      </c>
      <c r="BG326" s="218">
        <f>IF(N326="zákl. přenesená",J326,0)</f>
        <v>0</v>
      </c>
      <c r="BH326" s="218">
        <f>IF(N326="sníž. přenesená",J326,0)</f>
        <v>0</v>
      </c>
      <c r="BI326" s="218">
        <f>IF(N326="nulová",J326,0)</f>
        <v>0</v>
      </c>
      <c r="BJ326" s="19" t="s">
        <v>84</v>
      </c>
      <c r="BK326" s="218">
        <f>ROUND(I326*H326,2)</f>
        <v>0</v>
      </c>
      <c r="BL326" s="19" t="s">
        <v>134</v>
      </c>
      <c r="BM326" s="217" t="s">
        <v>436</v>
      </c>
    </row>
    <row r="327" spans="1:47" s="2" customFormat="1" ht="12">
      <c r="A327" s="40"/>
      <c r="B327" s="41"/>
      <c r="C327" s="42"/>
      <c r="D327" s="219" t="s">
        <v>136</v>
      </c>
      <c r="E327" s="42"/>
      <c r="F327" s="220" t="s">
        <v>437</v>
      </c>
      <c r="G327" s="42"/>
      <c r="H327" s="42"/>
      <c r="I327" s="221"/>
      <c r="J327" s="42"/>
      <c r="K327" s="42"/>
      <c r="L327" s="46"/>
      <c r="M327" s="222"/>
      <c r="N327" s="223"/>
      <c r="O327" s="86"/>
      <c r="P327" s="86"/>
      <c r="Q327" s="86"/>
      <c r="R327" s="86"/>
      <c r="S327" s="86"/>
      <c r="T327" s="87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T327" s="19" t="s">
        <v>136</v>
      </c>
      <c r="AU327" s="19" t="s">
        <v>86</v>
      </c>
    </row>
    <row r="328" spans="1:47" s="2" customFormat="1" ht="12">
      <c r="A328" s="40"/>
      <c r="B328" s="41"/>
      <c r="C328" s="42"/>
      <c r="D328" s="224" t="s">
        <v>138</v>
      </c>
      <c r="E328" s="42"/>
      <c r="F328" s="225" t="s">
        <v>438</v>
      </c>
      <c r="G328" s="42"/>
      <c r="H328" s="42"/>
      <c r="I328" s="221"/>
      <c r="J328" s="42"/>
      <c r="K328" s="42"/>
      <c r="L328" s="46"/>
      <c r="M328" s="222"/>
      <c r="N328" s="223"/>
      <c r="O328" s="86"/>
      <c r="P328" s="86"/>
      <c r="Q328" s="86"/>
      <c r="R328" s="86"/>
      <c r="S328" s="86"/>
      <c r="T328" s="87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T328" s="19" t="s">
        <v>138</v>
      </c>
      <c r="AU328" s="19" t="s">
        <v>86</v>
      </c>
    </row>
    <row r="329" spans="1:51" s="15" customFormat="1" ht="12">
      <c r="A329" s="15"/>
      <c r="B329" s="248"/>
      <c r="C329" s="249"/>
      <c r="D329" s="219" t="s">
        <v>140</v>
      </c>
      <c r="E329" s="250" t="s">
        <v>19</v>
      </c>
      <c r="F329" s="251" t="s">
        <v>439</v>
      </c>
      <c r="G329" s="249"/>
      <c r="H329" s="250" t="s">
        <v>19</v>
      </c>
      <c r="I329" s="252"/>
      <c r="J329" s="249"/>
      <c r="K329" s="249"/>
      <c r="L329" s="253"/>
      <c r="M329" s="254"/>
      <c r="N329" s="255"/>
      <c r="O329" s="255"/>
      <c r="P329" s="255"/>
      <c r="Q329" s="255"/>
      <c r="R329" s="255"/>
      <c r="S329" s="255"/>
      <c r="T329" s="256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T329" s="257" t="s">
        <v>140</v>
      </c>
      <c r="AU329" s="257" t="s">
        <v>86</v>
      </c>
      <c r="AV329" s="15" t="s">
        <v>84</v>
      </c>
      <c r="AW329" s="15" t="s">
        <v>37</v>
      </c>
      <c r="AX329" s="15" t="s">
        <v>76</v>
      </c>
      <c r="AY329" s="257" t="s">
        <v>127</v>
      </c>
    </row>
    <row r="330" spans="1:51" s="13" customFormat="1" ht="12">
      <c r="A330" s="13"/>
      <c r="B330" s="226"/>
      <c r="C330" s="227"/>
      <c r="D330" s="219" t="s">
        <v>140</v>
      </c>
      <c r="E330" s="228" t="s">
        <v>19</v>
      </c>
      <c r="F330" s="229" t="s">
        <v>440</v>
      </c>
      <c r="G330" s="227"/>
      <c r="H330" s="230">
        <v>0.4</v>
      </c>
      <c r="I330" s="231"/>
      <c r="J330" s="227"/>
      <c r="K330" s="227"/>
      <c r="L330" s="232"/>
      <c r="M330" s="233"/>
      <c r="N330" s="234"/>
      <c r="O330" s="234"/>
      <c r="P330" s="234"/>
      <c r="Q330" s="234"/>
      <c r="R330" s="234"/>
      <c r="S330" s="234"/>
      <c r="T330" s="235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6" t="s">
        <v>140</v>
      </c>
      <c r="AU330" s="236" t="s">
        <v>86</v>
      </c>
      <c r="AV330" s="13" t="s">
        <v>86</v>
      </c>
      <c r="AW330" s="13" t="s">
        <v>37</v>
      </c>
      <c r="AX330" s="13" t="s">
        <v>76</v>
      </c>
      <c r="AY330" s="236" t="s">
        <v>127</v>
      </c>
    </row>
    <row r="331" spans="1:51" s="13" customFormat="1" ht="12">
      <c r="A331" s="13"/>
      <c r="B331" s="226"/>
      <c r="C331" s="227"/>
      <c r="D331" s="219" t="s">
        <v>140</v>
      </c>
      <c r="E331" s="228" t="s">
        <v>19</v>
      </c>
      <c r="F331" s="229" t="s">
        <v>441</v>
      </c>
      <c r="G331" s="227"/>
      <c r="H331" s="230">
        <v>0.4</v>
      </c>
      <c r="I331" s="231"/>
      <c r="J331" s="227"/>
      <c r="K331" s="227"/>
      <c r="L331" s="232"/>
      <c r="M331" s="233"/>
      <c r="N331" s="234"/>
      <c r="O331" s="234"/>
      <c r="P331" s="234"/>
      <c r="Q331" s="234"/>
      <c r="R331" s="234"/>
      <c r="S331" s="234"/>
      <c r="T331" s="235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6" t="s">
        <v>140</v>
      </c>
      <c r="AU331" s="236" t="s">
        <v>86</v>
      </c>
      <c r="AV331" s="13" t="s">
        <v>86</v>
      </c>
      <c r="AW331" s="13" t="s">
        <v>37</v>
      </c>
      <c r="AX331" s="13" t="s">
        <v>76</v>
      </c>
      <c r="AY331" s="236" t="s">
        <v>127</v>
      </c>
    </row>
    <row r="332" spans="1:51" s="14" customFormat="1" ht="12">
      <c r="A332" s="14"/>
      <c r="B332" s="237"/>
      <c r="C332" s="238"/>
      <c r="D332" s="219" t="s">
        <v>140</v>
      </c>
      <c r="E332" s="239" t="s">
        <v>19</v>
      </c>
      <c r="F332" s="240" t="s">
        <v>148</v>
      </c>
      <c r="G332" s="238"/>
      <c r="H332" s="241">
        <v>0.8</v>
      </c>
      <c r="I332" s="242"/>
      <c r="J332" s="238"/>
      <c r="K332" s="238"/>
      <c r="L332" s="243"/>
      <c r="M332" s="244"/>
      <c r="N332" s="245"/>
      <c r="O332" s="245"/>
      <c r="P332" s="245"/>
      <c r="Q332" s="245"/>
      <c r="R332" s="245"/>
      <c r="S332" s="245"/>
      <c r="T332" s="246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47" t="s">
        <v>140</v>
      </c>
      <c r="AU332" s="247" t="s">
        <v>86</v>
      </c>
      <c r="AV332" s="14" t="s">
        <v>134</v>
      </c>
      <c r="AW332" s="14" t="s">
        <v>37</v>
      </c>
      <c r="AX332" s="14" t="s">
        <v>84</v>
      </c>
      <c r="AY332" s="247" t="s">
        <v>127</v>
      </c>
    </row>
    <row r="333" spans="1:63" s="12" customFormat="1" ht="22.8" customHeight="1">
      <c r="A333" s="12"/>
      <c r="B333" s="190"/>
      <c r="C333" s="191"/>
      <c r="D333" s="192" t="s">
        <v>75</v>
      </c>
      <c r="E333" s="204" t="s">
        <v>189</v>
      </c>
      <c r="F333" s="204" t="s">
        <v>442</v>
      </c>
      <c r="G333" s="191"/>
      <c r="H333" s="191"/>
      <c r="I333" s="194"/>
      <c r="J333" s="205">
        <f>BK333</f>
        <v>0</v>
      </c>
      <c r="K333" s="191"/>
      <c r="L333" s="196"/>
      <c r="M333" s="197"/>
      <c r="N333" s="198"/>
      <c r="O333" s="198"/>
      <c r="P333" s="199">
        <f>SUM(P334:P465)</f>
        <v>0</v>
      </c>
      <c r="Q333" s="198"/>
      <c r="R333" s="199">
        <f>SUM(R334:R465)</f>
        <v>23.94741535</v>
      </c>
      <c r="S333" s="198"/>
      <c r="T333" s="200">
        <f>SUM(T334:T465)</f>
        <v>7.704760000000001</v>
      </c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R333" s="201" t="s">
        <v>84</v>
      </c>
      <c r="AT333" s="202" t="s">
        <v>75</v>
      </c>
      <c r="AU333" s="202" t="s">
        <v>84</v>
      </c>
      <c r="AY333" s="201" t="s">
        <v>127</v>
      </c>
      <c r="BK333" s="203">
        <f>SUM(BK334:BK465)</f>
        <v>0</v>
      </c>
    </row>
    <row r="334" spans="1:65" s="2" customFormat="1" ht="16.5" customHeight="1">
      <c r="A334" s="40"/>
      <c r="B334" s="41"/>
      <c r="C334" s="206" t="s">
        <v>443</v>
      </c>
      <c r="D334" s="206" t="s">
        <v>129</v>
      </c>
      <c r="E334" s="207" t="s">
        <v>444</v>
      </c>
      <c r="F334" s="208" t="s">
        <v>445</v>
      </c>
      <c r="G334" s="209" t="s">
        <v>192</v>
      </c>
      <c r="H334" s="210">
        <v>18.6</v>
      </c>
      <c r="I334" s="211"/>
      <c r="J334" s="212">
        <f>ROUND(I334*H334,2)</f>
        <v>0</v>
      </c>
      <c r="K334" s="208" t="s">
        <v>133</v>
      </c>
      <c r="L334" s="46"/>
      <c r="M334" s="213" t="s">
        <v>19</v>
      </c>
      <c r="N334" s="214" t="s">
        <v>47</v>
      </c>
      <c r="O334" s="86"/>
      <c r="P334" s="215">
        <f>O334*H334</f>
        <v>0</v>
      </c>
      <c r="Q334" s="215">
        <v>0</v>
      </c>
      <c r="R334" s="215">
        <f>Q334*H334</f>
        <v>0</v>
      </c>
      <c r="S334" s="215">
        <v>0.32</v>
      </c>
      <c r="T334" s="216">
        <f>S334*H334</f>
        <v>5.952000000000001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17" t="s">
        <v>134</v>
      </c>
      <c r="AT334" s="217" t="s">
        <v>129</v>
      </c>
      <c r="AU334" s="217" t="s">
        <v>86</v>
      </c>
      <c r="AY334" s="19" t="s">
        <v>127</v>
      </c>
      <c r="BE334" s="218">
        <f>IF(N334="základní",J334,0)</f>
        <v>0</v>
      </c>
      <c r="BF334" s="218">
        <f>IF(N334="snížená",J334,0)</f>
        <v>0</v>
      </c>
      <c r="BG334" s="218">
        <f>IF(N334="zákl. přenesená",J334,0)</f>
        <v>0</v>
      </c>
      <c r="BH334" s="218">
        <f>IF(N334="sníž. přenesená",J334,0)</f>
        <v>0</v>
      </c>
      <c r="BI334" s="218">
        <f>IF(N334="nulová",J334,0)</f>
        <v>0</v>
      </c>
      <c r="BJ334" s="19" t="s">
        <v>84</v>
      </c>
      <c r="BK334" s="218">
        <f>ROUND(I334*H334,2)</f>
        <v>0</v>
      </c>
      <c r="BL334" s="19" t="s">
        <v>134</v>
      </c>
      <c r="BM334" s="217" t="s">
        <v>446</v>
      </c>
    </row>
    <row r="335" spans="1:47" s="2" customFormat="1" ht="12">
      <c r="A335" s="40"/>
      <c r="B335" s="41"/>
      <c r="C335" s="42"/>
      <c r="D335" s="219" t="s">
        <v>136</v>
      </c>
      <c r="E335" s="42"/>
      <c r="F335" s="220" t="s">
        <v>447</v>
      </c>
      <c r="G335" s="42"/>
      <c r="H335" s="42"/>
      <c r="I335" s="221"/>
      <c r="J335" s="42"/>
      <c r="K335" s="42"/>
      <c r="L335" s="46"/>
      <c r="M335" s="222"/>
      <c r="N335" s="223"/>
      <c r="O335" s="86"/>
      <c r="P335" s="86"/>
      <c r="Q335" s="86"/>
      <c r="R335" s="86"/>
      <c r="S335" s="86"/>
      <c r="T335" s="87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T335" s="19" t="s">
        <v>136</v>
      </c>
      <c r="AU335" s="19" t="s">
        <v>86</v>
      </c>
    </row>
    <row r="336" spans="1:47" s="2" customFormat="1" ht="12">
      <c r="A336" s="40"/>
      <c r="B336" s="41"/>
      <c r="C336" s="42"/>
      <c r="D336" s="224" t="s">
        <v>138</v>
      </c>
      <c r="E336" s="42"/>
      <c r="F336" s="225" t="s">
        <v>448</v>
      </c>
      <c r="G336" s="42"/>
      <c r="H336" s="42"/>
      <c r="I336" s="221"/>
      <c r="J336" s="42"/>
      <c r="K336" s="42"/>
      <c r="L336" s="46"/>
      <c r="M336" s="222"/>
      <c r="N336" s="223"/>
      <c r="O336" s="86"/>
      <c r="P336" s="86"/>
      <c r="Q336" s="86"/>
      <c r="R336" s="86"/>
      <c r="S336" s="86"/>
      <c r="T336" s="87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T336" s="19" t="s">
        <v>138</v>
      </c>
      <c r="AU336" s="19" t="s">
        <v>86</v>
      </c>
    </row>
    <row r="337" spans="1:51" s="15" customFormat="1" ht="12">
      <c r="A337" s="15"/>
      <c r="B337" s="248"/>
      <c r="C337" s="249"/>
      <c r="D337" s="219" t="s">
        <v>140</v>
      </c>
      <c r="E337" s="250" t="s">
        <v>19</v>
      </c>
      <c r="F337" s="251" t="s">
        <v>449</v>
      </c>
      <c r="G337" s="249"/>
      <c r="H337" s="250" t="s">
        <v>19</v>
      </c>
      <c r="I337" s="252"/>
      <c r="J337" s="249"/>
      <c r="K337" s="249"/>
      <c r="L337" s="253"/>
      <c r="M337" s="254"/>
      <c r="N337" s="255"/>
      <c r="O337" s="255"/>
      <c r="P337" s="255"/>
      <c r="Q337" s="255"/>
      <c r="R337" s="255"/>
      <c r="S337" s="255"/>
      <c r="T337" s="256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T337" s="257" t="s">
        <v>140</v>
      </c>
      <c r="AU337" s="257" t="s">
        <v>86</v>
      </c>
      <c r="AV337" s="15" t="s">
        <v>84</v>
      </c>
      <c r="AW337" s="15" t="s">
        <v>37</v>
      </c>
      <c r="AX337" s="15" t="s">
        <v>76</v>
      </c>
      <c r="AY337" s="257" t="s">
        <v>127</v>
      </c>
    </row>
    <row r="338" spans="1:51" s="13" customFormat="1" ht="12">
      <c r="A338" s="13"/>
      <c r="B338" s="226"/>
      <c r="C338" s="227"/>
      <c r="D338" s="219" t="s">
        <v>140</v>
      </c>
      <c r="E338" s="228" t="s">
        <v>19</v>
      </c>
      <c r="F338" s="229" t="s">
        <v>450</v>
      </c>
      <c r="G338" s="227"/>
      <c r="H338" s="230">
        <v>18.6</v>
      </c>
      <c r="I338" s="231"/>
      <c r="J338" s="227"/>
      <c r="K338" s="227"/>
      <c r="L338" s="232"/>
      <c r="M338" s="233"/>
      <c r="N338" s="234"/>
      <c r="O338" s="234"/>
      <c r="P338" s="234"/>
      <c r="Q338" s="234"/>
      <c r="R338" s="234"/>
      <c r="S338" s="234"/>
      <c r="T338" s="235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6" t="s">
        <v>140</v>
      </c>
      <c r="AU338" s="236" t="s">
        <v>86</v>
      </c>
      <c r="AV338" s="13" t="s">
        <v>86</v>
      </c>
      <c r="AW338" s="13" t="s">
        <v>37</v>
      </c>
      <c r="AX338" s="13" t="s">
        <v>84</v>
      </c>
      <c r="AY338" s="236" t="s">
        <v>127</v>
      </c>
    </row>
    <row r="339" spans="1:65" s="2" customFormat="1" ht="16.5" customHeight="1">
      <c r="A339" s="40"/>
      <c r="B339" s="41"/>
      <c r="C339" s="206" t="s">
        <v>451</v>
      </c>
      <c r="D339" s="206" t="s">
        <v>129</v>
      </c>
      <c r="E339" s="207" t="s">
        <v>452</v>
      </c>
      <c r="F339" s="208" t="s">
        <v>453</v>
      </c>
      <c r="G339" s="209" t="s">
        <v>192</v>
      </c>
      <c r="H339" s="210">
        <v>34</v>
      </c>
      <c r="I339" s="211"/>
      <c r="J339" s="212">
        <f>ROUND(I339*H339,2)</f>
        <v>0</v>
      </c>
      <c r="K339" s="208" t="s">
        <v>133</v>
      </c>
      <c r="L339" s="46"/>
      <c r="M339" s="213" t="s">
        <v>19</v>
      </c>
      <c r="N339" s="214" t="s">
        <v>47</v>
      </c>
      <c r="O339" s="86"/>
      <c r="P339" s="215">
        <f>O339*H339</f>
        <v>0</v>
      </c>
      <c r="Q339" s="215">
        <v>2E-05</v>
      </c>
      <c r="R339" s="215">
        <f>Q339*H339</f>
        <v>0.00068</v>
      </c>
      <c r="S339" s="215">
        <v>0</v>
      </c>
      <c r="T339" s="216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17" t="s">
        <v>134</v>
      </c>
      <c r="AT339" s="217" t="s">
        <v>129</v>
      </c>
      <c r="AU339" s="217" t="s">
        <v>86</v>
      </c>
      <c r="AY339" s="19" t="s">
        <v>127</v>
      </c>
      <c r="BE339" s="218">
        <f>IF(N339="základní",J339,0)</f>
        <v>0</v>
      </c>
      <c r="BF339" s="218">
        <f>IF(N339="snížená",J339,0)</f>
        <v>0</v>
      </c>
      <c r="BG339" s="218">
        <f>IF(N339="zákl. přenesená",J339,0)</f>
        <v>0</v>
      </c>
      <c r="BH339" s="218">
        <f>IF(N339="sníž. přenesená",J339,0)</f>
        <v>0</v>
      </c>
      <c r="BI339" s="218">
        <f>IF(N339="nulová",J339,0)</f>
        <v>0</v>
      </c>
      <c r="BJ339" s="19" t="s">
        <v>84</v>
      </c>
      <c r="BK339" s="218">
        <f>ROUND(I339*H339,2)</f>
        <v>0</v>
      </c>
      <c r="BL339" s="19" t="s">
        <v>134</v>
      </c>
      <c r="BM339" s="217" t="s">
        <v>454</v>
      </c>
    </row>
    <row r="340" spans="1:47" s="2" customFormat="1" ht="12">
      <c r="A340" s="40"/>
      <c r="B340" s="41"/>
      <c r="C340" s="42"/>
      <c r="D340" s="219" t="s">
        <v>136</v>
      </c>
      <c r="E340" s="42"/>
      <c r="F340" s="220" t="s">
        <v>455</v>
      </c>
      <c r="G340" s="42"/>
      <c r="H340" s="42"/>
      <c r="I340" s="221"/>
      <c r="J340" s="42"/>
      <c r="K340" s="42"/>
      <c r="L340" s="46"/>
      <c r="M340" s="222"/>
      <c r="N340" s="223"/>
      <c r="O340" s="86"/>
      <c r="P340" s="86"/>
      <c r="Q340" s="86"/>
      <c r="R340" s="86"/>
      <c r="S340" s="86"/>
      <c r="T340" s="87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T340" s="19" t="s">
        <v>136</v>
      </c>
      <c r="AU340" s="19" t="s">
        <v>86</v>
      </c>
    </row>
    <row r="341" spans="1:47" s="2" customFormat="1" ht="12">
      <c r="A341" s="40"/>
      <c r="B341" s="41"/>
      <c r="C341" s="42"/>
      <c r="D341" s="224" t="s">
        <v>138</v>
      </c>
      <c r="E341" s="42"/>
      <c r="F341" s="225" t="s">
        <v>456</v>
      </c>
      <c r="G341" s="42"/>
      <c r="H341" s="42"/>
      <c r="I341" s="221"/>
      <c r="J341" s="42"/>
      <c r="K341" s="42"/>
      <c r="L341" s="46"/>
      <c r="M341" s="222"/>
      <c r="N341" s="223"/>
      <c r="O341" s="86"/>
      <c r="P341" s="86"/>
      <c r="Q341" s="86"/>
      <c r="R341" s="86"/>
      <c r="S341" s="86"/>
      <c r="T341" s="87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T341" s="19" t="s">
        <v>138</v>
      </c>
      <c r="AU341" s="19" t="s">
        <v>86</v>
      </c>
    </row>
    <row r="342" spans="1:51" s="13" customFormat="1" ht="12">
      <c r="A342" s="13"/>
      <c r="B342" s="226"/>
      <c r="C342" s="227"/>
      <c r="D342" s="219" t="s">
        <v>140</v>
      </c>
      <c r="E342" s="228" t="s">
        <v>19</v>
      </c>
      <c r="F342" s="229" t="s">
        <v>457</v>
      </c>
      <c r="G342" s="227"/>
      <c r="H342" s="230">
        <v>34</v>
      </c>
      <c r="I342" s="231"/>
      <c r="J342" s="227"/>
      <c r="K342" s="227"/>
      <c r="L342" s="232"/>
      <c r="M342" s="233"/>
      <c r="N342" s="234"/>
      <c r="O342" s="234"/>
      <c r="P342" s="234"/>
      <c r="Q342" s="234"/>
      <c r="R342" s="234"/>
      <c r="S342" s="234"/>
      <c r="T342" s="235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6" t="s">
        <v>140</v>
      </c>
      <c r="AU342" s="236" t="s">
        <v>86</v>
      </c>
      <c r="AV342" s="13" t="s">
        <v>86</v>
      </c>
      <c r="AW342" s="13" t="s">
        <v>37</v>
      </c>
      <c r="AX342" s="13" t="s">
        <v>84</v>
      </c>
      <c r="AY342" s="236" t="s">
        <v>127</v>
      </c>
    </row>
    <row r="343" spans="1:65" s="2" customFormat="1" ht="16.5" customHeight="1">
      <c r="A343" s="40"/>
      <c r="B343" s="41"/>
      <c r="C343" s="258" t="s">
        <v>458</v>
      </c>
      <c r="D343" s="258" t="s">
        <v>371</v>
      </c>
      <c r="E343" s="259" t="s">
        <v>459</v>
      </c>
      <c r="F343" s="260" t="s">
        <v>460</v>
      </c>
      <c r="G343" s="261" t="s">
        <v>192</v>
      </c>
      <c r="H343" s="262">
        <v>34.51</v>
      </c>
      <c r="I343" s="263"/>
      <c r="J343" s="264">
        <f>ROUND(I343*H343,2)</f>
        <v>0</v>
      </c>
      <c r="K343" s="260" t="s">
        <v>19</v>
      </c>
      <c r="L343" s="265"/>
      <c r="M343" s="266" t="s">
        <v>19</v>
      </c>
      <c r="N343" s="267" t="s">
        <v>47</v>
      </c>
      <c r="O343" s="86"/>
      <c r="P343" s="215">
        <f>O343*H343</f>
        <v>0</v>
      </c>
      <c r="Q343" s="215">
        <v>0.01274</v>
      </c>
      <c r="R343" s="215">
        <f>Q343*H343</f>
        <v>0.4396574</v>
      </c>
      <c r="S343" s="215">
        <v>0</v>
      </c>
      <c r="T343" s="216">
        <f>S343*H343</f>
        <v>0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17" t="s">
        <v>189</v>
      </c>
      <c r="AT343" s="217" t="s">
        <v>371</v>
      </c>
      <c r="AU343" s="217" t="s">
        <v>86</v>
      </c>
      <c r="AY343" s="19" t="s">
        <v>127</v>
      </c>
      <c r="BE343" s="218">
        <f>IF(N343="základní",J343,0)</f>
        <v>0</v>
      </c>
      <c r="BF343" s="218">
        <f>IF(N343="snížená",J343,0)</f>
        <v>0</v>
      </c>
      <c r="BG343" s="218">
        <f>IF(N343="zákl. přenesená",J343,0)</f>
        <v>0</v>
      </c>
      <c r="BH343" s="218">
        <f>IF(N343="sníž. přenesená",J343,0)</f>
        <v>0</v>
      </c>
      <c r="BI343" s="218">
        <f>IF(N343="nulová",J343,0)</f>
        <v>0</v>
      </c>
      <c r="BJ343" s="19" t="s">
        <v>84</v>
      </c>
      <c r="BK343" s="218">
        <f>ROUND(I343*H343,2)</f>
        <v>0</v>
      </c>
      <c r="BL343" s="19" t="s">
        <v>134</v>
      </c>
      <c r="BM343" s="217" t="s">
        <v>461</v>
      </c>
    </row>
    <row r="344" spans="1:47" s="2" customFormat="1" ht="12">
      <c r="A344" s="40"/>
      <c r="B344" s="41"/>
      <c r="C344" s="42"/>
      <c r="D344" s="219" t="s">
        <v>136</v>
      </c>
      <c r="E344" s="42"/>
      <c r="F344" s="220" t="s">
        <v>460</v>
      </c>
      <c r="G344" s="42"/>
      <c r="H344" s="42"/>
      <c r="I344" s="221"/>
      <c r="J344" s="42"/>
      <c r="K344" s="42"/>
      <c r="L344" s="46"/>
      <c r="M344" s="222"/>
      <c r="N344" s="223"/>
      <c r="O344" s="86"/>
      <c r="P344" s="86"/>
      <c r="Q344" s="86"/>
      <c r="R344" s="86"/>
      <c r="S344" s="86"/>
      <c r="T344" s="87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T344" s="19" t="s">
        <v>136</v>
      </c>
      <c r="AU344" s="19" t="s">
        <v>86</v>
      </c>
    </row>
    <row r="345" spans="1:51" s="13" customFormat="1" ht="12">
      <c r="A345" s="13"/>
      <c r="B345" s="226"/>
      <c r="C345" s="227"/>
      <c r="D345" s="219" t="s">
        <v>140</v>
      </c>
      <c r="E345" s="227"/>
      <c r="F345" s="229" t="s">
        <v>462</v>
      </c>
      <c r="G345" s="227"/>
      <c r="H345" s="230">
        <v>34.51</v>
      </c>
      <c r="I345" s="231"/>
      <c r="J345" s="227"/>
      <c r="K345" s="227"/>
      <c r="L345" s="232"/>
      <c r="M345" s="233"/>
      <c r="N345" s="234"/>
      <c r="O345" s="234"/>
      <c r="P345" s="234"/>
      <c r="Q345" s="234"/>
      <c r="R345" s="234"/>
      <c r="S345" s="234"/>
      <c r="T345" s="235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6" t="s">
        <v>140</v>
      </c>
      <c r="AU345" s="236" t="s">
        <v>86</v>
      </c>
      <c r="AV345" s="13" t="s">
        <v>86</v>
      </c>
      <c r="AW345" s="13" t="s">
        <v>4</v>
      </c>
      <c r="AX345" s="13" t="s">
        <v>84</v>
      </c>
      <c r="AY345" s="236" t="s">
        <v>127</v>
      </c>
    </row>
    <row r="346" spans="1:65" s="2" customFormat="1" ht="16.5" customHeight="1">
      <c r="A346" s="40"/>
      <c r="B346" s="41"/>
      <c r="C346" s="206" t="s">
        <v>463</v>
      </c>
      <c r="D346" s="206" t="s">
        <v>129</v>
      </c>
      <c r="E346" s="207" t="s">
        <v>464</v>
      </c>
      <c r="F346" s="208" t="s">
        <v>465</v>
      </c>
      <c r="G346" s="209" t="s">
        <v>192</v>
      </c>
      <c r="H346" s="210">
        <v>24</v>
      </c>
      <c r="I346" s="211"/>
      <c r="J346" s="212">
        <f>ROUND(I346*H346,2)</f>
        <v>0</v>
      </c>
      <c r="K346" s="208" t="s">
        <v>133</v>
      </c>
      <c r="L346" s="46"/>
      <c r="M346" s="213" t="s">
        <v>19</v>
      </c>
      <c r="N346" s="214" t="s">
        <v>47</v>
      </c>
      <c r="O346" s="86"/>
      <c r="P346" s="215">
        <f>O346*H346</f>
        <v>0</v>
      </c>
      <c r="Q346" s="215">
        <v>3E-05</v>
      </c>
      <c r="R346" s="215">
        <f>Q346*H346</f>
        <v>0.00072</v>
      </c>
      <c r="S346" s="215">
        <v>0</v>
      </c>
      <c r="T346" s="216">
        <f>S346*H346</f>
        <v>0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17" t="s">
        <v>134</v>
      </c>
      <c r="AT346" s="217" t="s">
        <v>129</v>
      </c>
      <c r="AU346" s="217" t="s">
        <v>86</v>
      </c>
      <c r="AY346" s="19" t="s">
        <v>127</v>
      </c>
      <c r="BE346" s="218">
        <f>IF(N346="základní",J346,0)</f>
        <v>0</v>
      </c>
      <c r="BF346" s="218">
        <f>IF(N346="snížená",J346,0)</f>
        <v>0</v>
      </c>
      <c r="BG346" s="218">
        <f>IF(N346="zákl. přenesená",J346,0)</f>
        <v>0</v>
      </c>
      <c r="BH346" s="218">
        <f>IF(N346="sníž. přenesená",J346,0)</f>
        <v>0</v>
      </c>
      <c r="BI346" s="218">
        <f>IF(N346="nulová",J346,0)</f>
        <v>0</v>
      </c>
      <c r="BJ346" s="19" t="s">
        <v>84</v>
      </c>
      <c r="BK346" s="218">
        <f>ROUND(I346*H346,2)</f>
        <v>0</v>
      </c>
      <c r="BL346" s="19" t="s">
        <v>134</v>
      </c>
      <c r="BM346" s="217" t="s">
        <v>466</v>
      </c>
    </row>
    <row r="347" spans="1:47" s="2" customFormat="1" ht="12">
      <c r="A347" s="40"/>
      <c r="B347" s="41"/>
      <c r="C347" s="42"/>
      <c r="D347" s="219" t="s">
        <v>136</v>
      </c>
      <c r="E347" s="42"/>
      <c r="F347" s="220" t="s">
        <v>467</v>
      </c>
      <c r="G347" s="42"/>
      <c r="H347" s="42"/>
      <c r="I347" s="221"/>
      <c r="J347" s="42"/>
      <c r="K347" s="42"/>
      <c r="L347" s="46"/>
      <c r="M347" s="222"/>
      <c r="N347" s="223"/>
      <c r="O347" s="86"/>
      <c r="P347" s="86"/>
      <c r="Q347" s="86"/>
      <c r="R347" s="86"/>
      <c r="S347" s="86"/>
      <c r="T347" s="87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T347" s="19" t="s">
        <v>136</v>
      </c>
      <c r="AU347" s="19" t="s">
        <v>86</v>
      </c>
    </row>
    <row r="348" spans="1:47" s="2" customFormat="1" ht="12">
      <c r="A348" s="40"/>
      <c r="B348" s="41"/>
      <c r="C348" s="42"/>
      <c r="D348" s="224" t="s">
        <v>138</v>
      </c>
      <c r="E348" s="42"/>
      <c r="F348" s="225" t="s">
        <v>468</v>
      </c>
      <c r="G348" s="42"/>
      <c r="H348" s="42"/>
      <c r="I348" s="221"/>
      <c r="J348" s="42"/>
      <c r="K348" s="42"/>
      <c r="L348" s="46"/>
      <c r="M348" s="222"/>
      <c r="N348" s="223"/>
      <c r="O348" s="86"/>
      <c r="P348" s="86"/>
      <c r="Q348" s="86"/>
      <c r="R348" s="86"/>
      <c r="S348" s="86"/>
      <c r="T348" s="87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T348" s="19" t="s">
        <v>138</v>
      </c>
      <c r="AU348" s="19" t="s">
        <v>86</v>
      </c>
    </row>
    <row r="349" spans="1:51" s="13" customFormat="1" ht="12">
      <c r="A349" s="13"/>
      <c r="B349" s="226"/>
      <c r="C349" s="227"/>
      <c r="D349" s="219" t="s">
        <v>140</v>
      </c>
      <c r="E349" s="228" t="s">
        <v>19</v>
      </c>
      <c r="F349" s="229" t="s">
        <v>469</v>
      </c>
      <c r="G349" s="227"/>
      <c r="H349" s="230">
        <v>24</v>
      </c>
      <c r="I349" s="231"/>
      <c r="J349" s="227"/>
      <c r="K349" s="227"/>
      <c r="L349" s="232"/>
      <c r="M349" s="233"/>
      <c r="N349" s="234"/>
      <c r="O349" s="234"/>
      <c r="P349" s="234"/>
      <c r="Q349" s="234"/>
      <c r="R349" s="234"/>
      <c r="S349" s="234"/>
      <c r="T349" s="235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6" t="s">
        <v>140</v>
      </c>
      <c r="AU349" s="236" t="s">
        <v>86</v>
      </c>
      <c r="AV349" s="13" t="s">
        <v>86</v>
      </c>
      <c r="AW349" s="13" t="s">
        <v>37</v>
      </c>
      <c r="AX349" s="13" t="s">
        <v>84</v>
      </c>
      <c r="AY349" s="236" t="s">
        <v>127</v>
      </c>
    </row>
    <row r="350" spans="1:65" s="2" customFormat="1" ht="16.5" customHeight="1">
      <c r="A350" s="40"/>
      <c r="B350" s="41"/>
      <c r="C350" s="258" t="s">
        <v>470</v>
      </c>
      <c r="D350" s="258" t="s">
        <v>371</v>
      </c>
      <c r="E350" s="259" t="s">
        <v>471</v>
      </c>
      <c r="F350" s="260" t="s">
        <v>472</v>
      </c>
      <c r="G350" s="261" t="s">
        <v>192</v>
      </c>
      <c r="H350" s="262">
        <v>24.36</v>
      </c>
      <c r="I350" s="263"/>
      <c r="J350" s="264">
        <f>ROUND(I350*H350,2)</f>
        <v>0</v>
      </c>
      <c r="K350" s="260" t="s">
        <v>19</v>
      </c>
      <c r="L350" s="265"/>
      <c r="M350" s="266" t="s">
        <v>19</v>
      </c>
      <c r="N350" s="267" t="s">
        <v>47</v>
      </c>
      <c r="O350" s="86"/>
      <c r="P350" s="215">
        <f>O350*H350</f>
        <v>0</v>
      </c>
      <c r="Q350" s="215">
        <v>0.02043</v>
      </c>
      <c r="R350" s="215">
        <f>Q350*H350</f>
        <v>0.4976748</v>
      </c>
      <c r="S350" s="215">
        <v>0</v>
      </c>
      <c r="T350" s="216">
        <f>S350*H350</f>
        <v>0</v>
      </c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R350" s="217" t="s">
        <v>189</v>
      </c>
      <c r="AT350" s="217" t="s">
        <v>371</v>
      </c>
      <c r="AU350" s="217" t="s">
        <v>86</v>
      </c>
      <c r="AY350" s="19" t="s">
        <v>127</v>
      </c>
      <c r="BE350" s="218">
        <f>IF(N350="základní",J350,0)</f>
        <v>0</v>
      </c>
      <c r="BF350" s="218">
        <f>IF(N350="snížená",J350,0)</f>
        <v>0</v>
      </c>
      <c r="BG350" s="218">
        <f>IF(N350="zákl. přenesená",J350,0)</f>
        <v>0</v>
      </c>
      <c r="BH350" s="218">
        <f>IF(N350="sníž. přenesená",J350,0)</f>
        <v>0</v>
      </c>
      <c r="BI350" s="218">
        <f>IF(N350="nulová",J350,0)</f>
        <v>0</v>
      </c>
      <c r="BJ350" s="19" t="s">
        <v>84</v>
      </c>
      <c r="BK350" s="218">
        <f>ROUND(I350*H350,2)</f>
        <v>0</v>
      </c>
      <c r="BL350" s="19" t="s">
        <v>134</v>
      </c>
      <c r="BM350" s="217" t="s">
        <v>473</v>
      </c>
    </row>
    <row r="351" spans="1:47" s="2" customFormat="1" ht="12">
      <c r="A351" s="40"/>
      <c r="B351" s="41"/>
      <c r="C351" s="42"/>
      <c r="D351" s="219" t="s">
        <v>136</v>
      </c>
      <c r="E351" s="42"/>
      <c r="F351" s="220" t="s">
        <v>472</v>
      </c>
      <c r="G351" s="42"/>
      <c r="H351" s="42"/>
      <c r="I351" s="221"/>
      <c r="J351" s="42"/>
      <c r="K351" s="42"/>
      <c r="L351" s="46"/>
      <c r="M351" s="222"/>
      <c r="N351" s="223"/>
      <c r="O351" s="86"/>
      <c r="P351" s="86"/>
      <c r="Q351" s="86"/>
      <c r="R351" s="86"/>
      <c r="S351" s="86"/>
      <c r="T351" s="87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T351" s="19" t="s">
        <v>136</v>
      </c>
      <c r="AU351" s="19" t="s">
        <v>86</v>
      </c>
    </row>
    <row r="352" spans="1:51" s="13" customFormat="1" ht="12">
      <c r="A352" s="13"/>
      <c r="B352" s="226"/>
      <c r="C352" s="227"/>
      <c r="D352" s="219" t="s">
        <v>140</v>
      </c>
      <c r="E352" s="227"/>
      <c r="F352" s="229" t="s">
        <v>474</v>
      </c>
      <c r="G352" s="227"/>
      <c r="H352" s="230">
        <v>24.36</v>
      </c>
      <c r="I352" s="231"/>
      <c r="J352" s="227"/>
      <c r="K352" s="227"/>
      <c r="L352" s="232"/>
      <c r="M352" s="233"/>
      <c r="N352" s="234"/>
      <c r="O352" s="234"/>
      <c r="P352" s="234"/>
      <c r="Q352" s="234"/>
      <c r="R352" s="234"/>
      <c r="S352" s="234"/>
      <c r="T352" s="235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6" t="s">
        <v>140</v>
      </c>
      <c r="AU352" s="236" t="s">
        <v>86</v>
      </c>
      <c r="AV352" s="13" t="s">
        <v>86</v>
      </c>
      <c r="AW352" s="13" t="s">
        <v>4</v>
      </c>
      <c r="AX352" s="13" t="s">
        <v>84</v>
      </c>
      <c r="AY352" s="236" t="s">
        <v>127</v>
      </c>
    </row>
    <row r="353" spans="1:65" s="2" customFormat="1" ht="16.5" customHeight="1">
      <c r="A353" s="40"/>
      <c r="B353" s="41"/>
      <c r="C353" s="206" t="s">
        <v>475</v>
      </c>
      <c r="D353" s="206" t="s">
        <v>129</v>
      </c>
      <c r="E353" s="207" t="s">
        <v>476</v>
      </c>
      <c r="F353" s="208" t="s">
        <v>477</v>
      </c>
      <c r="G353" s="209" t="s">
        <v>261</v>
      </c>
      <c r="H353" s="210">
        <v>4.591</v>
      </c>
      <c r="I353" s="211"/>
      <c r="J353" s="212">
        <f>ROUND(I353*H353,2)</f>
        <v>0</v>
      </c>
      <c r="K353" s="208" t="s">
        <v>133</v>
      </c>
      <c r="L353" s="46"/>
      <c r="M353" s="213" t="s">
        <v>19</v>
      </c>
      <c r="N353" s="214" t="s">
        <v>47</v>
      </c>
      <c r="O353" s="86"/>
      <c r="P353" s="215">
        <f>O353*H353</f>
        <v>0</v>
      </c>
      <c r="Q353" s="215">
        <v>0</v>
      </c>
      <c r="R353" s="215">
        <f>Q353*H353</f>
        <v>0</v>
      </c>
      <c r="S353" s="215">
        <v>0.36</v>
      </c>
      <c r="T353" s="216">
        <f>S353*H353</f>
        <v>1.65276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17" t="s">
        <v>134</v>
      </c>
      <c r="AT353" s="217" t="s">
        <v>129</v>
      </c>
      <c r="AU353" s="217" t="s">
        <v>86</v>
      </c>
      <c r="AY353" s="19" t="s">
        <v>127</v>
      </c>
      <c r="BE353" s="218">
        <f>IF(N353="základní",J353,0)</f>
        <v>0</v>
      </c>
      <c r="BF353" s="218">
        <f>IF(N353="snížená",J353,0)</f>
        <v>0</v>
      </c>
      <c r="BG353" s="218">
        <f>IF(N353="zákl. přenesená",J353,0)</f>
        <v>0</v>
      </c>
      <c r="BH353" s="218">
        <f>IF(N353="sníž. přenesená",J353,0)</f>
        <v>0</v>
      </c>
      <c r="BI353" s="218">
        <f>IF(N353="nulová",J353,0)</f>
        <v>0</v>
      </c>
      <c r="BJ353" s="19" t="s">
        <v>84</v>
      </c>
      <c r="BK353" s="218">
        <f>ROUND(I353*H353,2)</f>
        <v>0</v>
      </c>
      <c r="BL353" s="19" t="s">
        <v>134</v>
      </c>
      <c r="BM353" s="217" t="s">
        <v>478</v>
      </c>
    </row>
    <row r="354" spans="1:47" s="2" customFormat="1" ht="12">
      <c r="A354" s="40"/>
      <c r="B354" s="41"/>
      <c r="C354" s="42"/>
      <c r="D354" s="219" t="s">
        <v>136</v>
      </c>
      <c r="E354" s="42"/>
      <c r="F354" s="220" t="s">
        <v>479</v>
      </c>
      <c r="G354" s="42"/>
      <c r="H354" s="42"/>
      <c r="I354" s="221"/>
      <c r="J354" s="42"/>
      <c r="K354" s="42"/>
      <c r="L354" s="46"/>
      <c r="M354" s="222"/>
      <c r="N354" s="223"/>
      <c r="O354" s="86"/>
      <c r="P354" s="86"/>
      <c r="Q354" s="86"/>
      <c r="R354" s="86"/>
      <c r="S354" s="86"/>
      <c r="T354" s="87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T354" s="19" t="s">
        <v>136</v>
      </c>
      <c r="AU354" s="19" t="s">
        <v>86</v>
      </c>
    </row>
    <row r="355" spans="1:47" s="2" customFormat="1" ht="12">
      <c r="A355" s="40"/>
      <c r="B355" s="41"/>
      <c r="C355" s="42"/>
      <c r="D355" s="224" t="s">
        <v>138</v>
      </c>
      <c r="E355" s="42"/>
      <c r="F355" s="225" t="s">
        <v>480</v>
      </c>
      <c r="G355" s="42"/>
      <c r="H355" s="42"/>
      <c r="I355" s="221"/>
      <c r="J355" s="42"/>
      <c r="K355" s="42"/>
      <c r="L355" s="46"/>
      <c r="M355" s="222"/>
      <c r="N355" s="223"/>
      <c r="O355" s="86"/>
      <c r="P355" s="86"/>
      <c r="Q355" s="86"/>
      <c r="R355" s="86"/>
      <c r="S355" s="86"/>
      <c r="T355" s="87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T355" s="19" t="s">
        <v>138</v>
      </c>
      <c r="AU355" s="19" t="s">
        <v>86</v>
      </c>
    </row>
    <row r="356" spans="1:51" s="15" customFormat="1" ht="12">
      <c r="A356" s="15"/>
      <c r="B356" s="248"/>
      <c r="C356" s="249"/>
      <c r="D356" s="219" t="s">
        <v>140</v>
      </c>
      <c r="E356" s="250" t="s">
        <v>19</v>
      </c>
      <c r="F356" s="251" t="s">
        <v>449</v>
      </c>
      <c r="G356" s="249"/>
      <c r="H356" s="250" t="s">
        <v>19</v>
      </c>
      <c r="I356" s="252"/>
      <c r="J356" s="249"/>
      <c r="K356" s="249"/>
      <c r="L356" s="253"/>
      <c r="M356" s="254"/>
      <c r="N356" s="255"/>
      <c r="O356" s="255"/>
      <c r="P356" s="255"/>
      <c r="Q356" s="255"/>
      <c r="R356" s="255"/>
      <c r="S356" s="255"/>
      <c r="T356" s="256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T356" s="257" t="s">
        <v>140</v>
      </c>
      <c r="AU356" s="257" t="s">
        <v>86</v>
      </c>
      <c r="AV356" s="15" t="s">
        <v>84</v>
      </c>
      <c r="AW356" s="15" t="s">
        <v>37</v>
      </c>
      <c r="AX356" s="15" t="s">
        <v>76</v>
      </c>
      <c r="AY356" s="257" t="s">
        <v>127</v>
      </c>
    </row>
    <row r="357" spans="1:51" s="15" customFormat="1" ht="12">
      <c r="A357" s="15"/>
      <c r="B357" s="248"/>
      <c r="C357" s="249"/>
      <c r="D357" s="219" t="s">
        <v>140</v>
      </c>
      <c r="E357" s="250" t="s">
        <v>19</v>
      </c>
      <c r="F357" s="251" t="s">
        <v>283</v>
      </c>
      <c r="G357" s="249"/>
      <c r="H357" s="250" t="s">
        <v>19</v>
      </c>
      <c r="I357" s="252"/>
      <c r="J357" s="249"/>
      <c r="K357" s="249"/>
      <c r="L357" s="253"/>
      <c r="M357" s="254"/>
      <c r="N357" s="255"/>
      <c r="O357" s="255"/>
      <c r="P357" s="255"/>
      <c r="Q357" s="255"/>
      <c r="R357" s="255"/>
      <c r="S357" s="255"/>
      <c r="T357" s="256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T357" s="257" t="s">
        <v>140</v>
      </c>
      <c r="AU357" s="257" t="s">
        <v>86</v>
      </c>
      <c r="AV357" s="15" t="s">
        <v>84</v>
      </c>
      <c r="AW357" s="15" t="s">
        <v>37</v>
      </c>
      <c r="AX357" s="15" t="s">
        <v>76</v>
      </c>
      <c r="AY357" s="257" t="s">
        <v>127</v>
      </c>
    </row>
    <row r="358" spans="1:51" s="13" customFormat="1" ht="12">
      <c r="A358" s="13"/>
      <c r="B358" s="226"/>
      <c r="C358" s="227"/>
      <c r="D358" s="219" t="s">
        <v>140</v>
      </c>
      <c r="E358" s="228" t="s">
        <v>19</v>
      </c>
      <c r="F358" s="229" t="s">
        <v>481</v>
      </c>
      <c r="G358" s="227"/>
      <c r="H358" s="230">
        <v>0.51</v>
      </c>
      <c r="I358" s="231"/>
      <c r="J358" s="227"/>
      <c r="K358" s="227"/>
      <c r="L358" s="232"/>
      <c r="M358" s="233"/>
      <c r="N358" s="234"/>
      <c r="O358" s="234"/>
      <c r="P358" s="234"/>
      <c r="Q358" s="234"/>
      <c r="R358" s="234"/>
      <c r="S358" s="234"/>
      <c r="T358" s="235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6" t="s">
        <v>140</v>
      </c>
      <c r="AU358" s="236" t="s">
        <v>86</v>
      </c>
      <c r="AV358" s="13" t="s">
        <v>86</v>
      </c>
      <c r="AW358" s="13" t="s">
        <v>37</v>
      </c>
      <c r="AX358" s="13" t="s">
        <v>76</v>
      </c>
      <c r="AY358" s="236" t="s">
        <v>127</v>
      </c>
    </row>
    <row r="359" spans="1:51" s="13" customFormat="1" ht="12">
      <c r="A359" s="13"/>
      <c r="B359" s="226"/>
      <c r="C359" s="227"/>
      <c r="D359" s="219" t="s">
        <v>140</v>
      </c>
      <c r="E359" s="228" t="s">
        <v>19</v>
      </c>
      <c r="F359" s="229" t="s">
        <v>482</v>
      </c>
      <c r="G359" s="227"/>
      <c r="H359" s="230">
        <v>2.488</v>
      </c>
      <c r="I359" s="231"/>
      <c r="J359" s="227"/>
      <c r="K359" s="227"/>
      <c r="L359" s="232"/>
      <c r="M359" s="233"/>
      <c r="N359" s="234"/>
      <c r="O359" s="234"/>
      <c r="P359" s="234"/>
      <c r="Q359" s="234"/>
      <c r="R359" s="234"/>
      <c r="S359" s="234"/>
      <c r="T359" s="235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6" t="s">
        <v>140</v>
      </c>
      <c r="AU359" s="236" t="s">
        <v>86</v>
      </c>
      <c r="AV359" s="13" t="s">
        <v>86</v>
      </c>
      <c r="AW359" s="13" t="s">
        <v>37</v>
      </c>
      <c r="AX359" s="13" t="s">
        <v>76</v>
      </c>
      <c r="AY359" s="236" t="s">
        <v>127</v>
      </c>
    </row>
    <row r="360" spans="1:51" s="13" customFormat="1" ht="12">
      <c r="A360" s="13"/>
      <c r="B360" s="226"/>
      <c r="C360" s="227"/>
      <c r="D360" s="219" t="s">
        <v>140</v>
      </c>
      <c r="E360" s="228" t="s">
        <v>19</v>
      </c>
      <c r="F360" s="229" t="s">
        <v>483</v>
      </c>
      <c r="G360" s="227"/>
      <c r="H360" s="230">
        <v>1.593</v>
      </c>
      <c r="I360" s="231"/>
      <c r="J360" s="227"/>
      <c r="K360" s="227"/>
      <c r="L360" s="232"/>
      <c r="M360" s="233"/>
      <c r="N360" s="234"/>
      <c r="O360" s="234"/>
      <c r="P360" s="234"/>
      <c r="Q360" s="234"/>
      <c r="R360" s="234"/>
      <c r="S360" s="234"/>
      <c r="T360" s="235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6" t="s">
        <v>140</v>
      </c>
      <c r="AU360" s="236" t="s">
        <v>86</v>
      </c>
      <c r="AV360" s="13" t="s">
        <v>86</v>
      </c>
      <c r="AW360" s="13" t="s">
        <v>37</v>
      </c>
      <c r="AX360" s="13" t="s">
        <v>76</v>
      </c>
      <c r="AY360" s="236" t="s">
        <v>127</v>
      </c>
    </row>
    <row r="361" spans="1:51" s="14" customFormat="1" ht="12">
      <c r="A361" s="14"/>
      <c r="B361" s="237"/>
      <c r="C361" s="238"/>
      <c r="D361" s="219" t="s">
        <v>140</v>
      </c>
      <c r="E361" s="239" t="s">
        <v>19</v>
      </c>
      <c r="F361" s="240" t="s">
        <v>148</v>
      </c>
      <c r="G361" s="238"/>
      <c r="H361" s="241">
        <v>4.591</v>
      </c>
      <c r="I361" s="242"/>
      <c r="J361" s="238"/>
      <c r="K361" s="238"/>
      <c r="L361" s="243"/>
      <c r="M361" s="244"/>
      <c r="N361" s="245"/>
      <c r="O361" s="245"/>
      <c r="P361" s="245"/>
      <c r="Q361" s="245"/>
      <c r="R361" s="245"/>
      <c r="S361" s="245"/>
      <c r="T361" s="246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47" t="s">
        <v>140</v>
      </c>
      <c r="AU361" s="247" t="s">
        <v>86</v>
      </c>
      <c r="AV361" s="14" t="s">
        <v>134</v>
      </c>
      <c r="AW361" s="14" t="s">
        <v>37</v>
      </c>
      <c r="AX361" s="14" t="s">
        <v>84</v>
      </c>
      <c r="AY361" s="247" t="s">
        <v>127</v>
      </c>
    </row>
    <row r="362" spans="1:65" s="2" customFormat="1" ht="16.5" customHeight="1">
      <c r="A362" s="40"/>
      <c r="B362" s="41"/>
      <c r="C362" s="206" t="s">
        <v>484</v>
      </c>
      <c r="D362" s="206" t="s">
        <v>129</v>
      </c>
      <c r="E362" s="207" t="s">
        <v>485</v>
      </c>
      <c r="F362" s="208" t="s">
        <v>486</v>
      </c>
      <c r="G362" s="209" t="s">
        <v>411</v>
      </c>
      <c r="H362" s="210">
        <v>2</v>
      </c>
      <c r="I362" s="211"/>
      <c r="J362" s="212">
        <f>ROUND(I362*H362,2)</f>
        <v>0</v>
      </c>
      <c r="K362" s="208" t="s">
        <v>133</v>
      </c>
      <c r="L362" s="46"/>
      <c r="M362" s="213" t="s">
        <v>19</v>
      </c>
      <c r="N362" s="214" t="s">
        <v>47</v>
      </c>
      <c r="O362" s="86"/>
      <c r="P362" s="215">
        <f>O362*H362</f>
        <v>0</v>
      </c>
      <c r="Q362" s="215">
        <v>0.01019</v>
      </c>
      <c r="R362" s="215">
        <f>Q362*H362</f>
        <v>0.02038</v>
      </c>
      <c r="S362" s="215">
        <v>0</v>
      </c>
      <c r="T362" s="216">
        <f>S362*H362</f>
        <v>0</v>
      </c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R362" s="217" t="s">
        <v>134</v>
      </c>
      <c r="AT362" s="217" t="s">
        <v>129</v>
      </c>
      <c r="AU362" s="217" t="s">
        <v>86</v>
      </c>
      <c r="AY362" s="19" t="s">
        <v>127</v>
      </c>
      <c r="BE362" s="218">
        <f>IF(N362="základní",J362,0)</f>
        <v>0</v>
      </c>
      <c r="BF362" s="218">
        <f>IF(N362="snížená",J362,0)</f>
        <v>0</v>
      </c>
      <c r="BG362" s="218">
        <f>IF(N362="zákl. přenesená",J362,0)</f>
        <v>0</v>
      </c>
      <c r="BH362" s="218">
        <f>IF(N362="sníž. přenesená",J362,0)</f>
        <v>0</v>
      </c>
      <c r="BI362" s="218">
        <f>IF(N362="nulová",J362,0)</f>
        <v>0</v>
      </c>
      <c r="BJ362" s="19" t="s">
        <v>84</v>
      </c>
      <c r="BK362" s="218">
        <f>ROUND(I362*H362,2)</f>
        <v>0</v>
      </c>
      <c r="BL362" s="19" t="s">
        <v>134</v>
      </c>
      <c r="BM362" s="217" t="s">
        <v>487</v>
      </c>
    </row>
    <row r="363" spans="1:47" s="2" customFormat="1" ht="12">
      <c r="A363" s="40"/>
      <c r="B363" s="41"/>
      <c r="C363" s="42"/>
      <c r="D363" s="219" t="s">
        <v>136</v>
      </c>
      <c r="E363" s="42"/>
      <c r="F363" s="220" t="s">
        <v>486</v>
      </c>
      <c r="G363" s="42"/>
      <c r="H363" s="42"/>
      <c r="I363" s="221"/>
      <c r="J363" s="42"/>
      <c r="K363" s="42"/>
      <c r="L363" s="46"/>
      <c r="M363" s="222"/>
      <c r="N363" s="223"/>
      <c r="O363" s="86"/>
      <c r="P363" s="86"/>
      <c r="Q363" s="86"/>
      <c r="R363" s="86"/>
      <c r="S363" s="86"/>
      <c r="T363" s="87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T363" s="19" t="s">
        <v>136</v>
      </c>
      <c r="AU363" s="19" t="s">
        <v>86</v>
      </c>
    </row>
    <row r="364" spans="1:47" s="2" customFormat="1" ht="12">
      <c r="A364" s="40"/>
      <c r="B364" s="41"/>
      <c r="C364" s="42"/>
      <c r="D364" s="224" t="s">
        <v>138</v>
      </c>
      <c r="E364" s="42"/>
      <c r="F364" s="225" t="s">
        <v>488</v>
      </c>
      <c r="G364" s="42"/>
      <c r="H364" s="42"/>
      <c r="I364" s="221"/>
      <c r="J364" s="42"/>
      <c r="K364" s="42"/>
      <c r="L364" s="46"/>
      <c r="M364" s="222"/>
      <c r="N364" s="223"/>
      <c r="O364" s="86"/>
      <c r="P364" s="86"/>
      <c r="Q364" s="86"/>
      <c r="R364" s="86"/>
      <c r="S364" s="86"/>
      <c r="T364" s="87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T364" s="19" t="s">
        <v>138</v>
      </c>
      <c r="AU364" s="19" t="s">
        <v>86</v>
      </c>
    </row>
    <row r="365" spans="1:51" s="15" customFormat="1" ht="12">
      <c r="A365" s="15"/>
      <c r="B365" s="248"/>
      <c r="C365" s="249"/>
      <c r="D365" s="219" t="s">
        <v>140</v>
      </c>
      <c r="E365" s="250" t="s">
        <v>19</v>
      </c>
      <c r="F365" s="251" t="s">
        <v>415</v>
      </c>
      <c r="G365" s="249"/>
      <c r="H365" s="250" t="s">
        <v>19</v>
      </c>
      <c r="I365" s="252"/>
      <c r="J365" s="249"/>
      <c r="K365" s="249"/>
      <c r="L365" s="253"/>
      <c r="M365" s="254"/>
      <c r="N365" s="255"/>
      <c r="O365" s="255"/>
      <c r="P365" s="255"/>
      <c r="Q365" s="255"/>
      <c r="R365" s="255"/>
      <c r="S365" s="255"/>
      <c r="T365" s="256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T365" s="257" t="s">
        <v>140</v>
      </c>
      <c r="AU365" s="257" t="s">
        <v>86</v>
      </c>
      <c r="AV365" s="15" t="s">
        <v>84</v>
      </c>
      <c r="AW365" s="15" t="s">
        <v>37</v>
      </c>
      <c r="AX365" s="15" t="s">
        <v>76</v>
      </c>
      <c r="AY365" s="257" t="s">
        <v>127</v>
      </c>
    </row>
    <row r="366" spans="1:51" s="13" customFormat="1" ht="12">
      <c r="A366" s="13"/>
      <c r="B366" s="226"/>
      <c r="C366" s="227"/>
      <c r="D366" s="219" t="s">
        <v>140</v>
      </c>
      <c r="E366" s="228" t="s">
        <v>19</v>
      </c>
      <c r="F366" s="229" t="s">
        <v>489</v>
      </c>
      <c r="G366" s="227"/>
      <c r="H366" s="230">
        <v>1</v>
      </c>
      <c r="I366" s="231"/>
      <c r="J366" s="227"/>
      <c r="K366" s="227"/>
      <c r="L366" s="232"/>
      <c r="M366" s="233"/>
      <c r="N366" s="234"/>
      <c r="O366" s="234"/>
      <c r="P366" s="234"/>
      <c r="Q366" s="234"/>
      <c r="R366" s="234"/>
      <c r="S366" s="234"/>
      <c r="T366" s="235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6" t="s">
        <v>140</v>
      </c>
      <c r="AU366" s="236" t="s">
        <v>86</v>
      </c>
      <c r="AV366" s="13" t="s">
        <v>86</v>
      </c>
      <c r="AW366" s="13" t="s">
        <v>37</v>
      </c>
      <c r="AX366" s="13" t="s">
        <v>76</v>
      </c>
      <c r="AY366" s="236" t="s">
        <v>127</v>
      </c>
    </row>
    <row r="367" spans="1:51" s="13" customFormat="1" ht="12">
      <c r="A367" s="13"/>
      <c r="B367" s="226"/>
      <c r="C367" s="227"/>
      <c r="D367" s="219" t="s">
        <v>140</v>
      </c>
      <c r="E367" s="228" t="s">
        <v>19</v>
      </c>
      <c r="F367" s="229" t="s">
        <v>490</v>
      </c>
      <c r="G367" s="227"/>
      <c r="H367" s="230">
        <v>1</v>
      </c>
      <c r="I367" s="231"/>
      <c r="J367" s="227"/>
      <c r="K367" s="227"/>
      <c r="L367" s="232"/>
      <c r="M367" s="233"/>
      <c r="N367" s="234"/>
      <c r="O367" s="234"/>
      <c r="P367" s="234"/>
      <c r="Q367" s="234"/>
      <c r="R367" s="234"/>
      <c r="S367" s="234"/>
      <c r="T367" s="235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6" t="s">
        <v>140</v>
      </c>
      <c r="AU367" s="236" t="s">
        <v>86</v>
      </c>
      <c r="AV367" s="13" t="s">
        <v>86</v>
      </c>
      <c r="AW367" s="13" t="s">
        <v>37</v>
      </c>
      <c r="AX367" s="13" t="s">
        <v>76</v>
      </c>
      <c r="AY367" s="236" t="s">
        <v>127</v>
      </c>
    </row>
    <row r="368" spans="1:51" s="14" customFormat="1" ht="12">
      <c r="A368" s="14"/>
      <c r="B368" s="237"/>
      <c r="C368" s="238"/>
      <c r="D368" s="219" t="s">
        <v>140</v>
      </c>
      <c r="E368" s="239" t="s">
        <v>19</v>
      </c>
      <c r="F368" s="240" t="s">
        <v>148</v>
      </c>
      <c r="G368" s="238"/>
      <c r="H368" s="241">
        <v>2</v>
      </c>
      <c r="I368" s="242"/>
      <c r="J368" s="238"/>
      <c r="K368" s="238"/>
      <c r="L368" s="243"/>
      <c r="M368" s="244"/>
      <c r="N368" s="245"/>
      <c r="O368" s="245"/>
      <c r="P368" s="245"/>
      <c r="Q368" s="245"/>
      <c r="R368" s="245"/>
      <c r="S368" s="245"/>
      <c r="T368" s="246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47" t="s">
        <v>140</v>
      </c>
      <c r="AU368" s="247" t="s">
        <v>86</v>
      </c>
      <c r="AV368" s="14" t="s">
        <v>134</v>
      </c>
      <c r="AW368" s="14" t="s">
        <v>37</v>
      </c>
      <c r="AX368" s="14" t="s">
        <v>84</v>
      </c>
      <c r="AY368" s="247" t="s">
        <v>127</v>
      </c>
    </row>
    <row r="369" spans="1:65" s="2" customFormat="1" ht="16.5" customHeight="1">
      <c r="A369" s="40"/>
      <c r="B369" s="41"/>
      <c r="C369" s="258" t="s">
        <v>491</v>
      </c>
      <c r="D369" s="258" t="s">
        <v>371</v>
      </c>
      <c r="E369" s="259" t="s">
        <v>492</v>
      </c>
      <c r="F369" s="260" t="s">
        <v>493</v>
      </c>
      <c r="G369" s="261" t="s">
        <v>411</v>
      </c>
      <c r="H369" s="262">
        <v>1.01</v>
      </c>
      <c r="I369" s="263"/>
      <c r="J369" s="264">
        <f>ROUND(I369*H369,2)</f>
        <v>0</v>
      </c>
      <c r="K369" s="260" t="s">
        <v>133</v>
      </c>
      <c r="L369" s="265"/>
      <c r="M369" s="266" t="s">
        <v>19</v>
      </c>
      <c r="N369" s="267" t="s">
        <v>47</v>
      </c>
      <c r="O369" s="86"/>
      <c r="P369" s="215">
        <f>O369*H369</f>
        <v>0</v>
      </c>
      <c r="Q369" s="215">
        <v>0.526</v>
      </c>
      <c r="R369" s="215">
        <f>Q369*H369</f>
        <v>0.5312600000000001</v>
      </c>
      <c r="S369" s="215">
        <v>0</v>
      </c>
      <c r="T369" s="216">
        <f>S369*H369</f>
        <v>0</v>
      </c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R369" s="217" t="s">
        <v>189</v>
      </c>
      <c r="AT369" s="217" t="s">
        <v>371</v>
      </c>
      <c r="AU369" s="217" t="s">
        <v>86</v>
      </c>
      <c r="AY369" s="19" t="s">
        <v>127</v>
      </c>
      <c r="BE369" s="218">
        <f>IF(N369="základní",J369,0)</f>
        <v>0</v>
      </c>
      <c r="BF369" s="218">
        <f>IF(N369="snížená",J369,0)</f>
        <v>0</v>
      </c>
      <c r="BG369" s="218">
        <f>IF(N369="zákl. přenesená",J369,0)</f>
        <v>0</v>
      </c>
      <c r="BH369" s="218">
        <f>IF(N369="sníž. přenesená",J369,0)</f>
        <v>0</v>
      </c>
      <c r="BI369" s="218">
        <f>IF(N369="nulová",J369,0)</f>
        <v>0</v>
      </c>
      <c r="BJ369" s="19" t="s">
        <v>84</v>
      </c>
      <c r="BK369" s="218">
        <f>ROUND(I369*H369,2)</f>
        <v>0</v>
      </c>
      <c r="BL369" s="19" t="s">
        <v>134</v>
      </c>
      <c r="BM369" s="217" t="s">
        <v>494</v>
      </c>
    </row>
    <row r="370" spans="1:47" s="2" customFormat="1" ht="12">
      <c r="A370" s="40"/>
      <c r="B370" s="41"/>
      <c r="C370" s="42"/>
      <c r="D370" s="219" t="s">
        <v>136</v>
      </c>
      <c r="E370" s="42"/>
      <c r="F370" s="220" t="s">
        <v>493</v>
      </c>
      <c r="G370" s="42"/>
      <c r="H370" s="42"/>
      <c r="I370" s="221"/>
      <c r="J370" s="42"/>
      <c r="K370" s="42"/>
      <c r="L370" s="46"/>
      <c r="M370" s="222"/>
      <c r="N370" s="223"/>
      <c r="O370" s="86"/>
      <c r="P370" s="86"/>
      <c r="Q370" s="86"/>
      <c r="R370" s="86"/>
      <c r="S370" s="86"/>
      <c r="T370" s="87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T370" s="19" t="s">
        <v>136</v>
      </c>
      <c r="AU370" s="19" t="s">
        <v>86</v>
      </c>
    </row>
    <row r="371" spans="1:51" s="13" customFormat="1" ht="12">
      <c r="A371" s="13"/>
      <c r="B371" s="226"/>
      <c r="C371" s="227"/>
      <c r="D371" s="219" t="s">
        <v>140</v>
      </c>
      <c r="E371" s="227"/>
      <c r="F371" s="229" t="s">
        <v>421</v>
      </c>
      <c r="G371" s="227"/>
      <c r="H371" s="230">
        <v>1.01</v>
      </c>
      <c r="I371" s="231"/>
      <c r="J371" s="227"/>
      <c r="K371" s="227"/>
      <c r="L371" s="232"/>
      <c r="M371" s="233"/>
      <c r="N371" s="234"/>
      <c r="O371" s="234"/>
      <c r="P371" s="234"/>
      <c r="Q371" s="234"/>
      <c r="R371" s="234"/>
      <c r="S371" s="234"/>
      <c r="T371" s="235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6" t="s">
        <v>140</v>
      </c>
      <c r="AU371" s="236" t="s">
        <v>86</v>
      </c>
      <c r="AV371" s="13" t="s">
        <v>86</v>
      </c>
      <c r="AW371" s="13" t="s">
        <v>4</v>
      </c>
      <c r="AX371" s="13" t="s">
        <v>84</v>
      </c>
      <c r="AY371" s="236" t="s">
        <v>127</v>
      </c>
    </row>
    <row r="372" spans="1:65" s="2" customFormat="1" ht="16.5" customHeight="1">
      <c r="A372" s="40"/>
      <c r="B372" s="41"/>
      <c r="C372" s="258" t="s">
        <v>495</v>
      </c>
      <c r="D372" s="258" t="s">
        <v>371</v>
      </c>
      <c r="E372" s="259" t="s">
        <v>496</v>
      </c>
      <c r="F372" s="260" t="s">
        <v>497</v>
      </c>
      <c r="G372" s="261" t="s">
        <v>411</v>
      </c>
      <c r="H372" s="262">
        <v>1.01</v>
      </c>
      <c r="I372" s="263"/>
      <c r="J372" s="264">
        <f>ROUND(I372*H372,2)</f>
        <v>0</v>
      </c>
      <c r="K372" s="260" t="s">
        <v>133</v>
      </c>
      <c r="L372" s="265"/>
      <c r="M372" s="266" t="s">
        <v>19</v>
      </c>
      <c r="N372" s="267" t="s">
        <v>47</v>
      </c>
      <c r="O372" s="86"/>
      <c r="P372" s="215">
        <f>O372*H372</f>
        <v>0</v>
      </c>
      <c r="Q372" s="215">
        <v>1.054</v>
      </c>
      <c r="R372" s="215">
        <f>Q372*H372</f>
        <v>1.06454</v>
      </c>
      <c r="S372" s="215">
        <v>0</v>
      </c>
      <c r="T372" s="216">
        <f>S372*H372</f>
        <v>0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17" t="s">
        <v>189</v>
      </c>
      <c r="AT372" s="217" t="s">
        <v>371</v>
      </c>
      <c r="AU372" s="217" t="s">
        <v>86</v>
      </c>
      <c r="AY372" s="19" t="s">
        <v>127</v>
      </c>
      <c r="BE372" s="218">
        <f>IF(N372="základní",J372,0)</f>
        <v>0</v>
      </c>
      <c r="BF372" s="218">
        <f>IF(N372="snížená",J372,0)</f>
        <v>0</v>
      </c>
      <c r="BG372" s="218">
        <f>IF(N372="zákl. přenesená",J372,0)</f>
        <v>0</v>
      </c>
      <c r="BH372" s="218">
        <f>IF(N372="sníž. přenesená",J372,0)</f>
        <v>0</v>
      </c>
      <c r="BI372" s="218">
        <f>IF(N372="nulová",J372,0)</f>
        <v>0</v>
      </c>
      <c r="BJ372" s="19" t="s">
        <v>84</v>
      </c>
      <c r="BK372" s="218">
        <f>ROUND(I372*H372,2)</f>
        <v>0</v>
      </c>
      <c r="BL372" s="19" t="s">
        <v>134</v>
      </c>
      <c r="BM372" s="217" t="s">
        <v>498</v>
      </c>
    </row>
    <row r="373" spans="1:47" s="2" customFormat="1" ht="12">
      <c r="A373" s="40"/>
      <c r="B373" s="41"/>
      <c r="C373" s="42"/>
      <c r="D373" s="219" t="s">
        <v>136</v>
      </c>
      <c r="E373" s="42"/>
      <c r="F373" s="220" t="s">
        <v>497</v>
      </c>
      <c r="G373" s="42"/>
      <c r="H373" s="42"/>
      <c r="I373" s="221"/>
      <c r="J373" s="42"/>
      <c r="K373" s="42"/>
      <c r="L373" s="46"/>
      <c r="M373" s="222"/>
      <c r="N373" s="223"/>
      <c r="O373" s="86"/>
      <c r="P373" s="86"/>
      <c r="Q373" s="86"/>
      <c r="R373" s="86"/>
      <c r="S373" s="86"/>
      <c r="T373" s="87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T373" s="19" t="s">
        <v>136</v>
      </c>
      <c r="AU373" s="19" t="s">
        <v>86</v>
      </c>
    </row>
    <row r="374" spans="1:51" s="13" customFormat="1" ht="12">
      <c r="A374" s="13"/>
      <c r="B374" s="226"/>
      <c r="C374" s="227"/>
      <c r="D374" s="219" t="s">
        <v>140</v>
      </c>
      <c r="E374" s="227"/>
      <c r="F374" s="229" t="s">
        <v>421</v>
      </c>
      <c r="G374" s="227"/>
      <c r="H374" s="230">
        <v>1.01</v>
      </c>
      <c r="I374" s="231"/>
      <c r="J374" s="227"/>
      <c r="K374" s="227"/>
      <c r="L374" s="232"/>
      <c r="M374" s="233"/>
      <c r="N374" s="234"/>
      <c r="O374" s="234"/>
      <c r="P374" s="234"/>
      <c r="Q374" s="234"/>
      <c r="R374" s="234"/>
      <c r="S374" s="234"/>
      <c r="T374" s="235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6" t="s">
        <v>140</v>
      </c>
      <c r="AU374" s="236" t="s">
        <v>86</v>
      </c>
      <c r="AV374" s="13" t="s">
        <v>86</v>
      </c>
      <c r="AW374" s="13" t="s">
        <v>4</v>
      </c>
      <c r="AX374" s="13" t="s">
        <v>84</v>
      </c>
      <c r="AY374" s="236" t="s">
        <v>127</v>
      </c>
    </row>
    <row r="375" spans="1:65" s="2" customFormat="1" ht="16.5" customHeight="1">
      <c r="A375" s="40"/>
      <c r="B375" s="41"/>
      <c r="C375" s="258" t="s">
        <v>499</v>
      </c>
      <c r="D375" s="258" t="s">
        <v>371</v>
      </c>
      <c r="E375" s="259" t="s">
        <v>500</v>
      </c>
      <c r="F375" s="260" t="s">
        <v>501</v>
      </c>
      <c r="G375" s="261" t="s">
        <v>411</v>
      </c>
      <c r="H375" s="262">
        <v>2.02</v>
      </c>
      <c r="I375" s="263"/>
      <c r="J375" s="264">
        <f>ROUND(I375*H375,2)</f>
        <v>0</v>
      </c>
      <c r="K375" s="260" t="s">
        <v>133</v>
      </c>
      <c r="L375" s="265"/>
      <c r="M375" s="266" t="s">
        <v>19</v>
      </c>
      <c r="N375" s="267" t="s">
        <v>47</v>
      </c>
      <c r="O375" s="86"/>
      <c r="P375" s="215">
        <f>O375*H375</f>
        <v>0</v>
      </c>
      <c r="Q375" s="215">
        <v>0.002</v>
      </c>
      <c r="R375" s="215">
        <f>Q375*H375</f>
        <v>0.00404</v>
      </c>
      <c r="S375" s="215">
        <v>0</v>
      </c>
      <c r="T375" s="216">
        <f>S375*H375</f>
        <v>0</v>
      </c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R375" s="217" t="s">
        <v>189</v>
      </c>
      <c r="AT375" s="217" t="s">
        <v>371</v>
      </c>
      <c r="AU375" s="217" t="s">
        <v>86</v>
      </c>
      <c r="AY375" s="19" t="s">
        <v>127</v>
      </c>
      <c r="BE375" s="218">
        <f>IF(N375="základní",J375,0)</f>
        <v>0</v>
      </c>
      <c r="BF375" s="218">
        <f>IF(N375="snížená",J375,0)</f>
        <v>0</v>
      </c>
      <c r="BG375" s="218">
        <f>IF(N375="zákl. přenesená",J375,0)</f>
        <v>0</v>
      </c>
      <c r="BH375" s="218">
        <f>IF(N375="sníž. přenesená",J375,0)</f>
        <v>0</v>
      </c>
      <c r="BI375" s="218">
        <f>IF(N375="nulová",J375,0)</f>
        <v>0</v>
      </c>
      <c r="BJ375" s="19" t="s">
        <v>84</v>
      </c>
      <c r="BK375" s="218">
        <f>ROUND(I375*H375,2)</f>
        <v>0</v>
      </c>
      <c r="BL375" s="19" t="s">
        <v>134</v>
      </c>
      <c r="BM375" s="217" t="s">
        <v>502</v>
      </c>
    </row>
    <row r="376" spans="1:47" s="2" customFormat="1" ht="12">
      <c r="A376" s="40"/>
      <c r="B376" s="41"/>
      <c r="C376" s="42"/>
      <c r="D376" s="219" t="s">
        <v>136</v>
      </c>
      <c r="E376" s="42"/>
      <c r="F376" s="220" t="s">
        <v>501</v>
      </c>
      <c r="G376" s="42"/>
      <c r="H376" s="42"/>
      <c r="I376" s="221"/>
      <c r="J376" s="42"/>
      <c r="K376" s="42"/>
      <c r="L376" s="46"/>
      <c r="M376" s="222"/>
      <c r="N376" s="223"/>
      <c r="O376" s="86"/>
      <c r="P376" s="86"/>
      <c r="Q376" s="86"/>
      <c r="R376" s="86"/>
      <c r="S376" s="86"/>
      <c r="T376" s="87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T376" s="19" t="s">
        <v>136</v>
      </c>
      <c r="AU376" s="19" t="s">
        <v>86</v>
      </c>
    </row>
    <row r="377" spans="1:51" s="15" customFormat="1" ht="12">
      <c r="A377" s="15"/>
      <c r="B377" s="248"/>
      <c r="C377" s="249"/>
      <c r="D377" s="219" t="s">
        <v>140</v>
      </c>
      <c r="E377" s="250" t="s">
        <v>19</v>
      </c>
      <c r="F377" s="251" t="s">
        <v>503</v>
      </c>
      <c r="G377" s="249"/>
      <c r="H377" s="250" t="s">
        <v>19</v>
      </c>
      <c r="I377" s="252"/>
      <c r="J377" s="249"/>
      <c r="K377" s="249"/>
      <c r="L377" s="253"/>
      <c r="M377" s="254"/>
      <c r="N377" s="255"/>
      <c r="O377" s="255"/>
      <c r="P377" s="255"/>
      <c r="Q377" s="255"/>
      <c r="R377" s="255"/>
      <c r="S377" s="255"/>
      <c r="T377" s="256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T377" s="257" t="s">
        <v>140</v>
      </c>
      <c r="AU377" s="257" t="s">
        <v>86</v>
      </c>
      <c r="AV377" s="15" t="s">
        <v>84</v>
      </c>
      <c r="AW377" s="15" t="s">
        <v>37</v>
      </c>
      <c r="AX377" s="15" t="s">
        <v>76</v>
      </c>
      <c r="AY377" s="257" t="s">
        <v>127</v>
      </c>
    </row>
    <row r="378" spans="1:51" s="13" customFormat="1" ht="12">
      <c r="A378" s="13"/>
      <c r="B378" s="226"/>
      <c r="C378" s="227"/>
      <c r="D378" s="219" t="s">
        <v>140</v>
      </c>
      <c r="E378" s="228" t="s">
        <v>19</v>
      </c>
      <c r="F378" s="229" t="s">
        <v>504</v>
      </c>
      <c r="G378" s="227"/>
      <c r="H378" s="230">
        <v>2</v>
      </c>
      <c r="I378" s="231"/>
      <c r="J378" s="227"/>
      <c r="K378" s="227"/>
      <c r="L378" s="232"/>
      <c r="M378" s="233"/>
      <c r="N378" s="234"/>
      <c r="O378" s="234"/>
      <c r="P378" s="234"/>
      <c r="Q378" s="234"/>
      <c r="R378" s="234"/>
      <c r="S378" s="234"/>
      <c r="T378" s="235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6" t="s">
        <v>140</v>
      </c>
      <c r="AU378" s="236" t="s">
        <v>86</v>
      </c>
      <c r="AV378" s="13" t="s">
        <v>86</v>
      </c>
      <c r="AW378" s="13" t="s">
        <v>37</v>
      </c>
      <c r="AX378" s="13" t="s">
        <v>84</v>
      </c>
      <c r="AY378" s="236" t="s">
        <v>127</v>
      </c>
    </row>
    <row r="379" spans="1:51" s="13" customFormat="1" ht="12">
      <c r="A379" s="13"/>
      <c r="B379" s="226"/>
      <c r="C379" s="227"/>
      <c r="D379" s="219" t="s">
        <v>140</v>
      </c>
      <c r="E379" s="227"/>
      <c r="F379" s="229" t="s">
        <v>505</v>
      </c>
      <c r="G379" s="227"/>
      <c r="H379" s="230">
        <v>2.02</v>
      </c>
      <c r="I379" s="231"/>
      <c r="J379" s="227"/>
      <c r="K379" s="227"/>
      <c r="L379" s="232"/>
      <c r="M379" s="233"/>
      <c r="N379" s="234"/>
      <c r="O379" s="234"/>
      <c r="P379" s="234"/>
      <c r="Q379" s="234"/>
      <c r="R379" s="234"/>
      <c r="S379" s="234"/>
      <c r="T379" s="235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36" t="s">
        <v>140</v>
      </c>
      <c r="AU379" s="236" t="s">
        <v>86</v>
      </c>
      <c r="AV379" s="13" t="s">
        <v>86</v>
      </c>
      <c r="AW379" s="13" t="s">
        <v>4</v>
      </c>
      <c r="AX379" s="13" t="s">
        <v>84</v>
      </c>
      <c r="AY379" s="236" t="s">
        <v>127</v>
      </c>
    </row>
    <row r="380" spans="1:65" s="2" customFormat="1" ht="16.5" customHeight="1">
      <c r="A380" s="40"/>
      <c r="B380" s="41"/>
      <c r="C380" s="206" t="s">
        <v>506</v>
      </c>
      <c r="D380" s="206" t="s">
        <v>129</v>
      </c>
      <c r="E380" s="207" t="s">
        <v>507</v>
      </c>
      <c r="F380" s="208" t="s">
        <v>508</v>
      </c>
      <c r="G380" s="209" t="s">
        <v>411</v>
      </c>
      <c r="H380" s="210">
        <v>2</v>
      </c>
      <c r="I380" s="211"/>
      <c r="J380" s="212">
        <f>ROUND(I380*H380,2)</f>
        <v>0</v>
      </c>
      <c r="K380" s="208" t="s">
        <v>133</v>
      </c>
      <c r="L380" s="46"/>
      <c r="M380" s="213" t="s">
        <v>19</v>
      </c>
      <c r="N380" s="214" t="s">
        <v>47</v>
      </c>
      <c r="O380" s="86"/>
      <c r="P380" s="215">
        <f>O380*H380</f>
        <v>0</v>
      </c>
      <c r="Q380" s="215">
        <v>0.01248</v>
      </c>
      <c r="R380" s="215">
        <f>Q380*H380</f>
        <v>0.02496</v>
      </c>
      <c r="S380" s="215">
        <v>0</v>
      </c>
      <c r="T380" s="216">
        <f>S380*H380</f>
        <v>0</v>
      </c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R380" s="217" t="s">
        <v>134</v>
      </c>
      <c r="AT380" s="217" t="s">
        <v>129</v>
      </c>
      <c r="AU380" s="217" t="s">
        <v>86</v>
      </c>
      <c r="AY380" s="19" t="s">
        <v>127</v>
      </c>
      <c r="BE380" s="218">
        <f>IF(N380="základní",J380,0)</f>
        <v>0</v>
      </c>
      <c r="BF380" s="218">
        <f>IF(N380="snížená",J380,0)</f>
        <v>0</v>
      </c>
      <c r="BG380" s="218">
        <f>IF(N380="zákl. přenesená",J380,0)</f>
        <v>0</v>
      </c>
      <c r="BH380" s="218">
        <f>IF(N380="sníž. přenesená",J380,0)</f>
        <v>0</v>
      </c>
      <c r="BI380" s="218">
        <f>IF(N380="nulová",J380,0)</f>
        <v>0</v>
      </c>
      <c r="BJ380" s="19" t="s">
        <v>84</v>
      </c>
      <c r="BK380" s="218">
        <f>ROUND(I380*H380,2)</f>
        <v>0</v>
      </c>
      <c r="BL380" s="19" t="s">
        <v>134</v>
      </c>
      <c r="BM380" s="217" t="s">
        <v>509</v>
      </c>
    </row>
    <row r="381" spans="1:47" s="2" customFormat="1" ht="12">
      <c r="A381" s="40"/>
      <c r="B381" s="41"/>
      <c r="C381" s="42"/>
      <c r="D381" s="219" t="s">
        <v>136</v>
      </c>
      <c r="E381" s="42"/>
      <c r="F381" s="220" t="s">
        <v>508</v>
      </c>
      <c r="G381" s="42"/>
      <c r="H381" s="42"/>
      <c r="I381" s="221"/>
      <c r="J381" s="42"/>
      <c r="K381" s="42"/>
      <c r="L381" s="46"/>
      <c r="M381" s="222"/>
      <c r="N381" s="223"/>
      <c r="O381" s="86"/>
      <c r="P381" s="86"/>
      <c r="Q381" s="86"/>
      <c r="R381" s="86"/>
      <c r="S381" s="86"/>
      <c r="T381" s="87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T381" s="19" t="s">
        <v>136</v>
      </c>
      <c r="AU381" s="19" t="s">
        <v>86</v>
      </c>
    </row>
    <row r="382" spans="1:47" s="2" customFormat="1" ht="12">
      <c r="A382" s="40"/>
      <c r="B382" s="41"/>
      <c r="C382" s="42"/>
      <c r="D382" s="224" t="s">
        <v>138</v>
      </c>
      <c r="E382" s="42"/>
      <c r="F382" s="225" t="s">
        <v>510</v>
      </c>
      <c r="G382" s="42"/>
      <c r="H382" s="42"/>
      <c r="I382" s="221"/>
      <c r="J382" s="42"/>
      <c r="K382" s="42"/>
      <c r="L382" s="46"/>
      <c r="M382" s="222"/>
      <c r="N382" s="223"/>
      <c r="O382" s="86"/>
      <c r="P382" s="86"/>
      <c r="Q382" s="86"/>
      <c r="R382" s="86"/>
      <c r="S382" s="86"/>
      <c r="T382" s="87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T382" s="19" t="s">
        <v>138</v>
      </c>
      <c r="AU382" s="19" t="s">
        <v>86</v>
      </c>
    </row>
    <row r="383" spans="1:51" s="15" customFormat="1" ht="12">
      <c r="A383" s="15"/>
      <c r="B383" s="248"/>
      <c r="C383" s="249"/>
      <c r="D383" s="219" t="s">
        <v>140</v>
      </c>
      <c r="E383" s="250" t="s">
        <v>19</v>
      </c>
      <c r="F383" s="251" t="s">
        <v>503</v>
      </c>
      <c r="G383" s="249"/>
      <c r="H383" s="250" t="s">
        <v>19</v>
      </c>
      <c r="I383" s="252"/>
      <c r="J383" s="249"/>
      <c r="K383" s="249"/>
      <c r="L383" s="253"/>
      <c r="M383" s="254"/>
      <c r="N383" s="255"/>
      <c r="O383" s="255"/>
      <c r="P383" s="255"/>
      <c r="Q383" s="255"/>
      <c r="R383" s="255"/>
      <c r="S383" s="255"/>
      <c r="T383" s="256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T383" s="257" t="s">
        <v>140</v>
      </c>
      <c r="AU383" s="257" t="s">
        <v>86</v>
      </c>
      <c r="AV383" s="15" t="s">
        <v>84</v>
      </c>
      <c r="AW383" s="15" t="s">
        <v>37</v>
      </c>
      <c r="AX383" s="15" t="s">
        <v>76</v>
      </c>
      <c r="AY383" s="257" t="s">
        <v>127</v>
      </c>
    </row>
    <row r="384" spans="1:51" s="13" customFormat="1" ht="12">
      <c r="A384" s="13"/>
      <c r="B384" s="226"/>
      <c r="C384" s="227"/>
      <c r="D384" s="219" t="s">
        <v>140</v>
      </c>
      <c r="E384" s="228" t="s">
        <v>19</v>
      </c>
      <c r="F384" s="229" t="s">
        <v>511</v>
      </c>
      <c r="G384" s="227"/>
      <c r="H384" s="230">
        <v>2</v>
      </c>
      <c r="I384" s="231"/>
      <c r="J384" s="227"/>
      <c r="K384" s="227"/>
      <c r="L384" s="232"/>
      <c r="M384" s="233"/>
      <c r="N384" s="234"/>
      <c r="O384" s="234"/>
      <c r="P384" s="234"/>
      <c r="Q384" s="234"/>
      <c r="R384" s="234"/>
      <c r="S384" s="234"/>
      <c r="T384" s="235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6" t="s">
        <v>140</v>
      </c>
      <c r="AU384" s="236" t="s">
        <v>86</v>
      </c>
      <c r="AV384" s="13" t="s">
        <v>86</v>
      </c>
      <c r="AW384" s="13" t="s">
        <v>37</v>
      </c>
      <c r="AX384" s="13" t="s">
        <v>84</v>
      </c>
      <c r="AY384" s="236" t="s">
        <v>127</v>
      </c>
    </row>
    <row r="385" spans="1:65" s="2" customFormat="1" ht="16.5" customHeight="1">
      <c r="A385" s="40"/>
      <c r="B385" s="41"/>
      <c r="C385" s="258" t="s">
        <v>512</v>
      </c>
      <c r="D385" s="258" t="s">
        <v>371</v>
      </c>
      <c r="E385" s="259" t="s">
        <v>513</v>
      </c>
      <c r="F385" s="260" t="s">
        <v>514</v>
      </c>
      <c r="G385" s="261" t="s">
        <v>411</v>
      </c>
      <c r="H385" s="262">
        <v>2.02</v>
      </c>
      <c r="I385" s="263"/>
      <c r="J385" s="264">
        <f>ROUND(I385*H385,2)</f>
        <v>0</v>
      </c>
      <c r="K385" s="260" t="s">
        <v>133</v>
      </c>
      <c r="L385" s="265"/>
      <c r="M385" s="266" t="s">
        <v>19</v>
      </c>
      <c r="N385" s="267" t="s">
        <v>47</v>
      </c>
      <c r="O385" s="86"/>
      <c r="P385" s="215">
        <f>O385*H385</f>
        <v>0</v>
      </c>
      <c r="Q385" s="215">
        <v>0.585</v>
      </c>
      <c r="R385" s="215">
        <f>Q385*H385</f>
        <v>1.1817</v>
      </c>
      <c r="S385" s="215">
        <v>0</v>
      </c>
      <c r="T385" s="216">
        <f>S385*H385</f>
        <v>0</v>
      </c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R385" s="217" t="s">
        <v>189</v>
      </c>
      <c r="AT385" s="217" t="s">
        <v>371</v>
      </c>
      <c r="AU385" s="217" t="s">
        <v>86</v>
      </c>
      <c r="AY385" s="19" t="s">
        <v>127</v>
      </c>
      <c r="BE385" s="218">
        <f>IF(N385="základní",J385,0)</f>
        <v>0</v>
      </c>
      <c r="BF385" s="218">
        <f>IF(N385="snížená",J385,0)</f>
        <v>0</v>
      </c>
      <c r="BG385" s="218">
        <f>IF(N385="zákl. přenesená",J385,0)</f>
        <v>0</v>
      </c>
      <c r="BH385" s="218">
        <f>IF(N385="sníž. přenesená",J385,0)</f>
        <v>0</v>
      </c>
      <c r="BI385" s="218">
        <f>IF(N385="nulová",J385,0)</f>
        <v>0</v>
      </c>
      <c r="BJ385" s="19" t="s">
        <v>84</v>
      </c>
      <c r="BK385" s="218">
        <f>ROUND(I385*H385,2)</f>
        <v>0</v>
      </c>
      <c r="BL385" s="19" t="s">
        <v>134</v>
      </c>
      <c r="BM385" s="217" t="s">
        <v>515</v>
      </c>
    </row>
    <row r="386" spans="1:47" s="2" customFormat="1" ht="12">
      <c r="A386" s="40"/>
      <c r="B386" s="41"/>
      <c r="C386" s="42"/>
      <c r="D386" s="219" t="s">
        <v>136</v>
      </c>
      <c r="E386" s="42"/>
      <c r="F386" s="220" t="s">
        <v>514</v>
      </c>
      <c r="G386" s="42"/>
      <c r="H386" s="42"/>
      <c r="I386" s="221"/>
      <c r="J386" s="42"/>
      <c r="K386" s="42"/>
      <c r="L386" s="46"/>
      <c r="M386" s="222"/>
      <c r="N386" s="223"/>
      <c r="O386" s="86"/>
      <c r="P386" s="86"/>
      <c r="Q386" s="86"/>
      <c r="R386" s="86"/>
      <c r="S386" s="86"/>
      <c r="T386" s="87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T386" s="19" t="s">
        <v>136</v>
      </c>
      <c r="AU386" s="19" t="s">
        <v>86</v>
      </c>
    </row>
    <row r="387" spans="1:51" s="13" customFormat="1" ht="12">
      <c r="A387" s="13"/>
      <c r="B387" s="226"/>
      <c r="C387" s="227"/>
      <c r="D387" s="219" t="s">
        <v>140</v>
      </c>
      <c r="E387" s="227"/>
      <c r="F387" s="229" t="s">
        <v>505</v>
      </c>
      <c r="G387" s="227"/>
      <c r="H387" s="230">
        <v>2.02</v>
      </c>
      <c r="I387" s="231"/>
      <c r="J387" s="227"/>
      <c r="K387" s="227"/>
      <c r="L387" s="232"/>
      <c r="M387" s="233"/>
      <c r="N387" s="234"/>
      <c r="O387" s="234"/>
      <c r="P387" s="234"/>
      <c r="Q387" s="234"/>
      <c r="R387" s="234"/>
      <c r="S387" s="234"/>
      <c r="T387" s="235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36" t="s">
        <v>140</v>
      </c>
      <c r="AU387" s="236" t="s">
        <v>86</v>
      </c>
      <c r="AV387" s="13" t="s">
        <v>86</v>
      </c>
      <c r="AW387" s="13" t="s">
        <v>4</v>
      </c>
      <c r="AX387" s="13" t="s">
        <v>84</v>
      </c>
      <c r="AY387" s="236" t="s">
        <v>127</v>
      </c>
    </row>
    <row r="388" spans="1:65" s="2" customFormat="1" ht="16.5" customHeight="1">
      <c r="A388" s="40"/>
      <c r="B388" s="41"/>
      <c r="C388" s="258" t="s">
        <v>516</v>
      </c>
      <c r="D388" s="258" t="s">
        <v>371</v>
      </c>
      <c r="E388" s="259" t="s">
        <v>500</v>
      </c>
      <c r="F388" s="260" t="s">
        <v>501</v>
      </c>
      <c r="G388" s="261" t="s">
        <v>411</v>
      </c>
      <c r="H388" s="262">
        <v>2.02</v>
      </c>
      <c r="I388" s="263"/>
      <c r="J388" s="264">
        <f>ROUND(I388*H388,2)</f>
        <v>0</v>
      </c>
      <c r="K388" s="260" t="s">
        <v>133</v>
      </c>
      <c r="L388" s="265"/>
      <c r="M388" s="266" t="s">
        <v>19</v>
      </c>
      <c r="N388" s="267" t="s">
        <v>47</v>
      </c>
      <c r="O388" s="86"/>
      <c r="P388" s="215">
        <f>O388*H388</f>
        <v>0</v>
      </c>
      <c r="Q388" s="215">
        <v>0.002</v>
      </c>
      <c r="R388" s="215">
        <f>Q388*H388</f>
        <v>0.00404</v>
      </c>
      <c r="S388" s="215">
        <v>0</v>
      </c>
      <c r="T388" s="216">
        <f>S388*H388</f>
        <v>0</v>
      </c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R388" s="217" t="s">
        <v>189</v>
      </c>
      <c r="AT388" s="217" t="s">
        <v>371</v>
      </c>
      <c r="AU388" s="217" t="s">
        <v>86</v>
      </c>
      <c r="AY388" s="19" t="s">
        <v>127</v>
      </c>
      <c r="BE388" s="218">
        <f>IF(N388="základní",J388,0)</f>
        <v>0</v>
      </c>
      <c r="BF388" s="218">
        <f>IF(N388="snížená",J388,0)</f>
        <v>0</v>
      </c>
      <c r="BG388" s="218">
        <f>IF(N388="zákl. přenesená",J388,0)</f>
        <v>0</v>
      </c>
      <c r="BH388" s="218">
        <f>IF(N388="sníž. přenesená",J388,0)</f>
        <v>0</v>
      </c>
      <c r="BI388" s="218">
        <f>IF(N388="nulová",J388,0)</f>
        <v>0</v>
      </c>
      <c r="BJ388" s="19" t="s">
        <v>84</v>
      </c>
      <c r="BK388" s="218">
        <f>ROUND(I388*H388,2)</f>
        <v>0</v>
      </c>
      <c r="BL388" s="19" t="s">
        <v>134</v>
      </c>
      <c r="BM388" s="217" t="s">
        <v>517</v>
      </c>
    </row>
    <row r="389" spans="1:47" s="2" customFormat="1" ht="12">
      <c r="A389" s="40"/>
      <c r="B389" s="41"/>
      <c r="C389" s="42"/>
      <c r="D389" s="219" t="s">
        <v>136</v>
      </c>
      <c r="E389" s="42"/>
      <c r="F389" s="220" t="s">
        <v>501</v>
      </c>
      <c r="G389" s="42"/>
      <c r="H389" s="42"/>
      <c r="I389" s="221"/>
      <c r="J389" s="42"/>
      <c r="K389" s="42"/>
      <c r="L389" s="46"/>
      <c r="M389" s="222"/>
      <c r="N389" s="223"/>
      <c r="O389" s="86"/>
      <c r="P389" s="86"/>
      <c r="Q389" s="86"/>
      <c r="R389" s="86"/>
      <c r="S389" s="86"/>
      <c r="T389" s="87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T389" s="19" t="s">
        <v>136</v>
      </c>
      <c r="AU389" s="19" t="s">
        <v>86</v>
      </c>
    </row>
    <row r="390" spans="1:51" s="15" customFormat="1" ht="12">
      <c r="A390" s="15"/>
      <c r="B390" s="248"/>
      <c r="C390" s="249"/>
      <c r="D390" s="219" t="s">
        <v>140</v>
      </c>
      <c r="E390" s="250" t="s">
        <v>19</v>
      </c>
      <c r="F390" s="251" t="s">
        <v>503</v>
      </c>
      <c r="G390" s="249"/>
      <c r="H390" s="250" t="s">
        <v>19</v>
      </c>
      <c r="I390" s="252"/>
      <c r="J390" s="249"/>
      <c r="K390" s="249"/>
      <c r="L390" s="253"/>
      <c r="M390" s="254"/>
      <c r="N390" s="255"/>
      <c r="O390" s="255"/>
      <c r="P390" s="255"/>
      <c r="Q390" s="255"/>
      <c r="R390" s="255"/>
      <c r="S390" s="255"/>
      <c r="T390" s="256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T390" s="257" t="s">
        <v>140</v>
      </c>
      <c r="AU390" s="257" t="s">
        <v>86</v>
      </c>
      <c r="AV390" s="15" t="s">
        <v>84</v>
      </c>
      <c r="AW390" s="15" t="s">
        <v>37</v>
      </c>
      <c r="AX390" s="15" t="s">
        <v>76</v>
      </c>
      <c r="AY390" s="257" t="s">
        <v>127</v>
      </c>
    </row>
    <row r="391" spans="1:51" s="13" customFormat="1" ht="12">
      <c r="A391" s="13"/>
      <c r="B391" s="226"/>
      <c r="C391" s="227"/>
      <c r="D391" s="219" t="s">
        <v>140</v>
      </c>
      <c r="E391" s="228" t="s">
        <v>19</v>
      </c>
      <c r="F391" s="229" t="s">
        <v>504</v>
      </c>
      <c r="G391" s="227"/>
      <c r="H391" s="230">
        <v>2</v>
      </c>
      <c r="I391" s="231"/>
      <c r="J391" s="227"/>
      <c r="K391" s="227"/>
      <c r="L391" s="232"/>
      <c r="M391" s="233"/>
      <c r="N391" s="234"/>
      <c r="O391" s="234"/>
      <c r="P391" s="234"/>
      <c r="Q391" s="234"/>
      <c r="R391" s="234"/>
      <c r="S391" s="234"/>
      <c r="T391" s="235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36" t="s">
        <v>140</v>
      </c>
      <c r="AU391" s="236" t="s">
        <v>86</v>
      </c>
      <c r="AV391" s="13" t="s">
        <v>86</v>
      </c>
      <c r="AW391" s="13" t="s">
        <v>37</v>
      </c>
      <c r="AX391" s="13" t="s">
        <v>84</v>
      </c>
      <c r="AY391" s="236" t="s">
        <v>127</v>
      </c>
    </row>
    <row r="392" spans="1:51" s="13" customFormat="1" ht="12">
      <c r="A392" s="13"/>
      <c r="B392" s="226"/>
      <c r="C392" s="227"/>
      <c r="D392" s="219" t="s">
        <v>140</v>
      </c>
      <c r="E392" s="227"/>
      <c r="F392" s="229" t="s">
        <v>505</v>
      </c>
      <c r="G392" s="227"/>
      <c r="H392" s="230">
        <v>2.02</v>
      </c>
      <c r="I392" s="231"/>
      <c r="J392" s="227"/>
      <c r="K392" s="227"/>
      <c r="L392" s="232"/>
      <c r="M392" s="233"/>
      <c r="N392" s="234"/>
      <c r="O392" s="234"/>
      <c r="P392" s="234"/>
      <c r="Q392" s="234"/>
      <c r="R392" s="234"/>
      <c r="S392" s="234"/>
      <c r="T392" s="235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36" t="s">
        <v>140</v>
      </c>
      <c r="AU392" s="236" t="s">
        <v>86</v>
      </c>
      <c r="AV392" s="13" t="s">
        <v>86</v>
      </c>
      <c r="AW392" s="13" t="s">
        <v>4</v>
      </c>
      <c r="AX392" s="13" t="s">
        <v>84</v>
      </c>
      <c r="AY392" s="236" t="s">
        <v>127</v>
      </c>
    </row>
    <row r="393" spans="1:65" s="2" customFormat="1" ht="16.5" customHeight="1">
      <c r="A393" s="40"/>
      <c r="B393" s="41"/>
      <c r="C393" s="206" t="s">
        <v>518</v>
      </c>
      <c r="D393" s="206" t="s">
        <v>129</v>
      </c>
      <c r="E393" s="207" t="s">
        <v>519</v>
      </c>
      <c r="F393" s="208" t="s">
        <v>520</v>
      </c>
      <c r="G393" s="209" t="s">
        <v>411</v>
      </c>
      <c r="H393" s="210">
        <v>2</v>
      </c>
      <c r="I393" s="211"/>
      <c r="J393" s="212">
        <f>ROUND(I393*H393,2)</f>
        <v>0</v>
      </c>
      <c r="K393" s="208" t="s">
        <v>133</v>
      </c>
      <c r="L393" s="46"/>
      <c r="M393" s="213" t="s">
        <v>19</v>
      </c>
      <c r="N393" s="214" t="s">
        <v>47</v>
      </c>
      <c r="O393" s="86"/>
      <c r="P393" s="215">
        <f>O393*H393</f>
        <v>0</v>
      </c>
      <c r="Q393" s="215">
        <v>0.02854</v>
      </c>
      <c r="R393" s="215">
        <f>Q393*H393</f>
        <v>0.05708</v>
      </c>
      <c r="S393" s="215">
        <v>0</v>
      </c>
      <c r="T393" s="216">
        <f>S393*H393</f>
        <v>0</v>
      </c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R393" s="217" t="s">
        <v>134</v>
      </c>
      <c r="AT393" s="217" t="s">
        <v>129</v>
      </c>
      <c r="AU393" s="217" t="s">
        <v>86</v>
      </c>
      <c r="AY393" s="19" t="s">
        <v>127</v>
      </c>
      <c r="BE393" s="218">
        <f>IF(N393="základní",J393,0)</f>
        <v>0</v>
      </c>
      <c r="BF393" s="218">
        <f>IF(N393="snížená",J393,0)</f>
        <v>0</v>
      </c>
      <c r="BG393" s="218">
        <f>IF(N393="zákl. přenesená",J393,0)</f>
        <v>0</v>
      </c>
      <c r="BH393" s="218">
        <f>IF(N393="sníž. přenesená",J393,0)</f>
        <v>0</v>
      </c>
      <c r="BI393" s="218">
        <f>IF(N393="nulová",J393,0)</f>
        <v>0</v>
      </c>
      <c r="BJ393" s="19" t="s">
        <v>84</v>
      </c>
      <c r="BK393" s="218">
        <f>ROUND(I393*H393,2)</f>
        <v>0</v>
      </c>
      <c r="BL393" s="19" t="s">
        <v>134</v>
      </c>
      <c r="BM393" s="217" t="s">
        <v>521</v>
      </c>
    </row>
    <row r="394" spans="1:47" s="2" customFormat="1" ht="12">
      <c r="A394" s="40"/>
      <c r="B394" s="41"/>
      <c r="C394" s="42"/>
      <c r="D394" s="219" t="s">
        <v>136</v>
      </c>
      <c r="E394" s="42"/>
      <c r="F394" s="220" t="s">
        <v>520</v>
      </c>
      <c r="G394" s="42"/>
      <c r="H394" s="42"/>
      <c r="I394" s="221"/>
      <c r="J394" s="42"/>
      <c r="K394" s="42"/>
      <c r="L394" s="46"/>
      <c r="M394" s="222"/>
      <c r="N394" s="223"/>
      <c r="O394" s="86"/>
      <c r="P394" s="86"/>
      <c r="Q394" s="86"/>
      <c r="R394" s="86"/>
      <c r="S394" s="86"/>
      <c r="T394" s="87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T394" s="19" t="s">
        <v>136</v>
      </c>
      <c r="AU394" s="19" t="s">
        <v>86</v>
      </c>
    </row>
    <row r="395" spans="1:47" s="2" customFormat="1" ht="12">
      <c r="A395" s="40"/>
      <c r="B395" s="41"/>
      <c r="C395" s="42"/>
      <c r="D395" s="224" t="s">
        <v>138</v>
      </c>
      <c r="E395" s="42"/>
      <c r="F395" s="225" t="s">
        <v>522</v>
      </c>
      <c r="G395" s="42"/>
      <c r="H395" s="42"/>
      <c r="I395" s="221"/>
      <c r="J395" s="42"/>
      <c r="K395" s="42"/>
      <c r="L395" s="46"/>
      <c r="M395" s="222"/>
      <c r="N395" s="223"/>
      <c r="O395" s="86"/>
      <c r="P395" s="86"/>
      <c r="Q395" s="86"/>
      <c r="R395" s="86"/>
      <c r="S395" s="86"/>
      <c r="T395" s="87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T395" s="19" t="s">
        <v>138</v>
      </c>
      <c r="AU395" s="19" t="s">
        <v>86</v>
      </c>
    </row>
    <row r="396" spans="1:51" s="15" customFormat="1" ht="12">
      <c r="A396" s="15"/>
      <c r="B396" s="248"/>
      <c r="C396" s="249"/>
      <c r="D396" s="219" t="s">
        <v>140</v>
      </c>
      <c r="E396" s="250" t="s">
        <v>19</v>
      </c>
      <c r="F396" s="251" t="s">
        <v>503</v>
      </c>
      <c r="G396" s="249"/>
      <c r="H396" s="250" t="s">
        <v>19</v>
      </c>
      <c r="I396" s="252"/>
      <c r="J396" s="249"/>
      <c r="K396" s="249"/>
      <c r="L396" s="253"/>
      <c r="M396" s="254"/>
      <c r="N396" s="255"/>
      <c r="O396" s="255"/>
      <c r="P396" s="255"/>
      <c r="Q396" s="255"/>
      <c r="R396" s="255"/>
      <c r="S396" s="255"/>
      <c r="T396" s="256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T396" s="257" t="s">
        <v>140</v>
      </c>
      <c r="AU396" s="257" t="s">
        <v>86</v>
      </c>
      <c r="AV396" s="15" t="s">
        <v>84</v>
      </c>
      <c r="AW396" s="15" t="s">
        <v>37</v>
      </c>
      <c r="AX396" s="15" t="s">
        <v>76</v>
      </c>
      <c r="AY396" s="257" t="s">
        <v>127</v>
      </c>
    </row>
    <row r="397" spans="1:51" s="13" customFormat="1" ht="12">
      <c r="A397" s="13"/>
      <c r="B397" s="226"/>
      <c r="C397" s="227"/>
      <c r="D397" s="219" t="s">
        <v>140</v>
      </c>
      <c r="E397" s="228" t="s">
        <v>19</v>
      </c>
      <c r="F397" s="229" t="s">
        <v>523</v>
      </c>
      <c r="G397" s="227"/>
      <c r="H397" s="230">
        <v>2</v>
      </c>
      <c r="I397" s="231"/>
      <c r="J397" s="227"/>
      <c r="K397" s="227"/>
      <c r="L397" s="232"/>
      <c r="M397" s="233"/>
      <c r="N397" s="234"/>
      <c r="O397" s="234"/>
      <c r="P397" s="234"/>
      <c r="Q397" s="234"/>
      <c r="R397" s="234"/>
      <c r="S397" s="234"/>
      <c r="T397" s="235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36" t="s">
        <v>140</v>
      </c>
      <c r="AU397" s="236" t="s">
        <v>86</v>
      </c>
      <c r="AV397" s="13" t="s">
        <v>86</v>
      </c>
      <c r="AW397" s="13" t="s">
        <v>37</v>
      </c>
      <c r="AX397" s="13" t="s">
        <v>84</v>
      </c>
      <c r="AY397" s="236" t="s">
        <v>127</v>
      </c>
    </row>
    <row r="398" spans="1:65" s="2" customFormat="1" ht="16.5" customHeight="1">
      <c r="A398" s="40"/>
      <c r="B398" s="41"/>
      <c r="C398" s="258" t="s">
        <v>524</v>
      </c>
      <c r="D398" s="258" t="s">
        <v>371</v>
      </c>
      <c r="E398" s="259" t="s">
        <v>525</v>
      </c>
      <c r="F398" s="260" t="s">
        <v>526</v>
      </c>
      <c r="G398" s="261" t="s">
        <v>411</v>
      </c>
      <c r="H398" s="262">
        <v>2.02</v>
      </c>
      <c r="I398" s="263"/>
      <c r="J398" s="264">
        <f>ROUND(I398*H398,2)</f>
        <v>0</v>
      </c>
      <c r="K398" s="260" t="s">
        <v>19</v>
      </c>
      <c r="L398" s="265"/>
      <c r="M398" s="266" t="s">
        <v>19</v>
      </c>
      <c r="N398" s="267" t="s">
        <v>47</v>
      </c>
      <c r="O398" s="86"/>
      <c r="P398" s="215">
        <f>O398*H398</f>
        <v>0</v>
      </c>
      <c r="Q398" s="215">
        <v>6.07</v>
      </c>
      <c r="R398" s="215">
        <f>Q398*H398</f>
        <v>12.2614</v>
      </c>
      <c r="S398" s="215">
        <v>0</v>
      </c>
      <c r="T398" s="216">
        <f>S398*H398</f>
        <v>0</v>
      </c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R398" s="217" t="s">
        <v>189</v>
      </c>
      <c r="AT398" s="217" t="s">
        <v>371</v>
      </c>
      <c r="AU398" s="217" t="s">
        <v>86</v>
      </c>
      <c r="AY398" s="19" t="s">
        <v>127</v>
      </c>
      <c r="BE398" s="218">
        <f>IF(N398="základní",J398,0)</f>
        <v>0</v>
      </c>
      <c r="BF398" s="218">
        <f>IF(N398="snížená",J398,0)</f>
        <v>0</v>
      </c>
      <c r="BG398" s="218">
        <f>IF(N398="zákl. přenesená",J398,0)</f>
        <v>0</v>
      </c>
      <c r="BH398" s="218">
        <f>IF(N398="sníž. přenesená",J398,0)</f>
        <v>0</v>
      </c>
      <c r="BI398" s="218">
        <f>IF(N398="nulová",J398,0)</f>
        <v>0</v>
      </c>
      <c r="BJ398" s="19" t="s">
        <v>84</v>
      </c>
      <c r="BK398" s="218">
        <f>ROUND(I398*H398,2)</f>
        <v>0</v>
      </c>
      <c r="BL398" s="19" t="s">
        <v>134</v>
      </c>
      <c r="BM398" s="217" t="s">
        <v>527</v>
      </c>
    </row>
    <row r="399" spans="1:47" s="2" customFormat="1" ht="12">
      <c r="A399" s="40"/>
      <c r="B399" s="41"/>
      <c r="C399" s="42"/>
      <c r="D399" s="219" t="s">
        <v>136</v>
      </c>
      <c r="E399" s="42"/>
      <c r="F399" s="220" t="s">
        <v>526</v>
      </c>
      <c r="G399" s="42"/>
      <c r="H399" s="42"/>
      <c r="I399" s="221"/>
      <c r="J399" s="42"/>
      <c r="K399" s="42"/>
      <c r="L399" s="46"/>
      <c r="M399" s="222"/>
      <c r="N399" s="223"/>
      <c r="O399" s="86"/>
      <c r="P399" s="86"/>
      <c r="Q399" s="86"/>
      <c r="R399" s="86"/>
      <c r="S399" s="86"/>
      <c r="T399" s="87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T399" s="19" t="s">
        <v>136</v>
      </c>
      <c r="AU399" s="19" t="s">
        <v>86</v>
      </c>
    </row>
    <row r="400" spans="1:47" s="2" customFormat="1" ht="12">
      <c r="A400" s="40"/>
      <c r="B400" s="41"/>
      <c r="C400" s="42"/>
      <c r="D400" s="219" t="s">
        <v>375</v>
      </c>
      <c r="E400" s="42"/>
      <c r="F400" s="268" t="s">
        <v>528</v>
      </c>
      <c r="G400" s="42"/>
      <c r="H400" s="42"/>
      <c r="I400" s="221"/>
      <c r="J400" s="42"/>
      <c r="K400" s="42"/>
      <c r="L400" s="46"/>
      <c r="M400" s="222"/>
      <c r="N400" s="223"/>
      <c r="O400" s="86"/>
      <c r="P400" s="86"/>
      <c r="Q400" s="86"/>
      <c r="R400" s="86"/>
      <c r="S400" s="86"/>
      <c r="T400" s="87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T400" s="19" t="s">
        <v>375</v>
      </c>
      <c r="AU400" s="19" t="s">
        <v>86</v>
      </c>
    </row>
    <row r="401" spans="1:51" s="13" customFormat="1" ht="12">
      <c r="A401" s="13"/>
      <c r="B401" s="226"/>
      <c r="C401" s="227"/>
      <c r="D401" s="219" t="s">
        <v>140</v>
      </c>
      <c r="E401" s="227"/>
      <c r="F401" s="229" t="s">
        <v>505</v>
      </c>
      <c r="G401" s="227"/>
      <c r="H401" s="230">
        <v>2.02</v>
      </c>
      <c r="I401" s="231"/>
      <c r="J401" s="227"/>
      <c r="K401" s="227"/>
      <c r="L401" s="232"/>
      <c r="M401" s="233"/>
      <c r="N401" s="234"/>
      <c r="O401" s="234"/>
      <c r="P401" s="234"/>
      <c r="Q401" s="234"/>
      <c r="R401" s="234"/>
      <c r="S401" s="234"/>
      <c r="T401" s="235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36" t="s">
        <v>140</v>
      </c>
      <c r="AU401" s="236" t="s">
        <v>86</v>
      </c>
      <c r="AV401" s="13" t="s">
        <v>86</v>
      </c>
      <c r="AW401" s="13" t="s">
        <v>4</v>
      </c>
      <c r="AX401" s="13" t="s">
        <v>84</v>
      </c>
      <c r="AY401" s="236" t="s">
        <v>127</v>
      </c>
    </row>
    <row r="402" spans="1:65" s="2" customFormat="1" ht="16.5" customHeight="1">
      <c r="A402" s="40"/>
      <c r="B402" s="41"/>
      <c r="C402" s="258" t="s">
        <v>529</v>
      </c>
      <c r="D402" s="258" t="s">
        <v>371</v>
      </c>
      <c r="E402" s="259" t="s">
        <v>530</v>
      </c>
      <c r="F402" s="260" t="s">
        <v>531</v>
      </c>
      <c r="G402" s="261" t="s">
        <v>411</v>
      </c>
      <c r="H402" s="262">
        <v>2</v>
      </c>
      <c r="I402" s="263"/>
      <c r="J402" s="264">
        <f>ROUND(I402*H402,2)</f>
        <v>0</v>
      </c>
      <c r="K402" s="260" t="s">
        <v>19</v>
      </c>
      <c r="L402" s="265"/>
      <c r="M402" s="266" t="s">
        <v>19</v>
      </c>
      <c r="N402" s="267" t="s">
        <v>47</v>
      </c>
      <c r="O402" s="86"/>
      <c r="P402" s="215">
        <f>O402*H402</f>
        <v>0</v>
      </c>
      <c r="Q402" s="215">
        <v>0.0056</v>
      </c>
      <c r="R402" s="215">
        <f>Q402*H402</f>
        <v>0.0112</v>
      </c>
      <c r="S402" s="215">
        <v>0</v>
      </c>
      <c r="T402" s="216">
        <f>S402*H402</f>
        <v>0</v>
      </c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R402" s="217" t="s">
        <v>189</v>
      </c>
      <c r="AT402" s="217" t="s">
        <v>371</v>
      </c>
      <c r="AU402" s="217" t="s">
        <v>86</v>
      </c>
      <c r="AY402" s="19" t="s">
        <v>127</v>
      </c>
      <c r="BE402" s="218">
        <f>IF(N402="základní",J402,0)</f>
        <v>0</v>
      </c>
      <c r="BF402" s="218">
        <f>IF(N402="snížená",J402,0)</f>
        <v>0</v>
      </c>
      <c r="BG402" s="218">
        <f>IF(N402="zákl. přenesená",J402,0)</f>
        <v>0</v>
      </c>
      <c r="BH402" s="218">
        <f>IF(N402="sníž. přenesená",J402,0)</f>
        <v>0</v>
      </c>
      <c r="BI402" s="218">
        <f>IF(N402="nulová",J402,0)</f>
        <v>0</v>
      </c>
      <c r="BJ402" s="19" t="s">
        <v>84</v>
      </c>
      <c r="BK402" s="218">
        <f>ROUND(I402*H402,2)</f>
        <v>0</v>
      </c>
      <c r="BL402" s="19" t="s">
        <v>134</v>
      </c>
      <c r="BM402" s="217" t="s">
        <v>532</v>
      </c>
    </row>
    <row r="403" spans="1:47" s="2" customFormat="1" ht="12">
      <c r="A403" s="40"/>
      <c r="B403" s="41"/>
      <c r="C403" s="42"/>
      <c r="D403" s="219" t="s">
        <v>136</v>
      </c>
      <c r="E403" s="42"/>
      <c r="F403" s="220" t="s">
        <v>531</v>
      </c>
      <c r="G403" s="42"/>
      <c r="H403" s="42"/>
      <c r="I403" s="221"/>
      <c r="J403" s="42"/>
      <c r="K403" s="42"/>
      <c r="L403" s="46"/>
      <c r="M403" s="222"/>
      <c r="N403" s="223"/>
      <c r="O403" s="86"/>
      <c r="P403" s="86"/>
      <c r="Q403" s="86"/>
      <c r="R403" s="86"/>
      <c r="S403" s="86"/>
      <c r="T403" s="87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T403" s="19" t="s">
        <v>136</v>
      </c>
      <c r="AU403" s="19" t="s">
        <v>86</v>
      </c>
    </row>
    <row r="404" spans="1:51" s="15" customFormat="1" ht="12">
      <c r="A404" s="15"/>
      <c r="B404" s="248"/>
      <c r="C404" s="249"/>
      <c r="D404" s="219" t="s">
        <v>140</v>
      </c>
      <c r="E404" s="250" t="s">
        <v>19</v>
      </c>
      <c r="F404" s="251" t="s">
        <v>503</v>
      </c>
      <c r="G404" s="249"/>
      <c r="H404" s="250" t="s">
        <v>19</v>
      </c>
      <c r="I404" s="252"/>
      <c r="J404" s="249"/>
      <c r="K404" s="249"/>
      <c r="L404" s="253"/>
      <c r="M404" s="254"/>
      <c r="N404" s="255"/>
      <c r="O404" s="255"/>
      <c r="P404" s="255"/>
      <c r="Q404" s="255"/>
      <c r="R404" s="255"/>
      <c r="S404" s="255"/>
      <c r="T404" s="256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T404" s="257" t="s">
        <v>140</v>
      </c>
      <c r="AU404" s="257" t="s">
        <v>86</v>
      </c>
      <c r="AV404" s="15" t="s">
        <v>84</v>
      </c>
      <c r="AW404" s="15" t="s">
        <v>37</v>
      </c>
      <c r="AX404" s="15" t="s">
        <v>76</v>
      </c>
      <c r="AY404" s="257" t="s">
        <v>127</v>
      </c>
    </row>
    <row r="405" spans="1:51" s="13" customFormat="1" ht="12">
      <c r="A405" s="13"/>
      <c r="B405" s="226"/>
      <c r="C405" s="227"/>
      <c r="D405" s="219" t="s">
        <v>140</v>
      </c>
      <c r="E405" s="228" t="s">
        <v>19</v>
      </c>
      <c r="F405" s="229" t="s">
        <v>533</v>
      </c>
      <c r="G405" s="227"/>
      <c r="H405" s="230">
        <v>2</v>
      </c>
      <c r="I405" s="231"/>
      <c r="J405" s="227"/>
      <c r="K405" s="227"/>
      <c r="L405" s="232"/>
      <c r="M405" s="233"/>
      <c r="N405" s="234"/>
      <c r="O405" s="234"/>
      <c r="P405" s="234"/>
      <c r="Q405" s="234"/>
      <c r="R405" s="234"/>
      <c r="S405" s="234"/>
      <c r="T405" s="235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36" t="s">
        <v>140</v>
      </c>
      <c r="AU405" s="236" t="s">
        <v>86</v>
      </c>
      <c r="AV405" s="13" t="s">
        <v>86</v>
      </c>
      <c r="AW405" s="13" t="s">
        <v>37</v>
      </c>
      <c r="AX405" s="13" t="s">
        <v>84</v>
      </c>
      <c r="AY405" s="236" t="s">
        <v>127</v>
      </c>
    </row>
    <row r="406" spans="1:65" s="2" customFormat="1" ht="16.5" customHeight="1">
      <c r="A406" s="40"/>
      <c r="B406" s="41"/>
      <c r="C406" s="206" t="s">
        <v>534</v>
      </c>
      <c r="D406" s="206" t="s">
        <v>129</v>
      </c>
      <c r="E406" s="207" t="s">
        <v>535</v>
      </c>
      <c r="F406" s="208" t="s">
        <v>536</v>
      </c>
      <c r="G406" s="209" t="s">
        <v>411</v>
      </c>
      <c r="H406" s="210">
        <v>2</v>
      </c>
      <c r="I406" s="211"/>
      <c r="J406" s="212">
        <f>ROUND(I406*H406,2)</f>
        <v>0</v>
      </c>
      <c r="K406" s="208" t="s">
        <v>133</v>
      </c>
      <c r="L406" s="46"/>
      <c r="M406" s="213" t="s">
        <v>19</v>
      </c>
      <c r="N406" s="214" t="s">
        <v>47</v>
      </c>
      <c r="O406" s="86"/>
      <c r="P406" s="215">
        <f>O406*H406</f>
        <v>0</v>
      </c>
      <c r="Q406" s="215">
        <v>0.03927</v>
      </c>
      <c r="R406" s="215">
        <f>Q406*H406</f>
        <v>0.07854</v>
      </c>
      <c r="S406" s="215">
        <v>0</v>
      </c>
      <c r="T406" s="216">
        <f>S406*H406</f>
        <v>0</v>
      </c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R406" s="217" t="s">
        <v>134</v>
      </c>
      <c r="AT406" s="217" t="s">
        <v>129</v>
      </c>
      <c r="AU406" s="217" t="s">
        <v>86</v>
      </c>
      <c r="AY406" s="19" t="s">
        <v>127</v>
      </c>
      <c r="BE406" s="218">
        <f>IF(N406="základní",J406,0)</f>
        <v>0</v>
      </c>
      <c r="BF406" s="218">
        <f>IF(N406="snížená",J406,0)</f>
        <v>0</v>
      </c>
      <c r="BG406" s="218">
        <f>IF(N406="zákl. přenesená",J406,0)</f>
        <v>0</v>
      </c>
      <c r="BH406" s="218">
        <f>IF(N406="sníž. přenesená",J406,0)</f>
        <v>0</v>
      </c>
      <c r="BI406" s="218">
        <f>IF(N406="nulová",J406,0)</f>
        <v>0</v>
      </c>
      <c r="BJ406" s="19" t="s">
        <v>84</v>
      </c>
      <c r="BK406" s="218">
        <f>ROUND(I406*H406,2)</f>
        <v>0</v>
      </c>
      <c r="BL406" s="19" t="s">
        <v>134</v>
      </c>
      <c r="BM406" s="217" t="s">
        <v>537</v>
      </c>
    </row>
    <row r="407" spans="1:47" s="2" customFormat="1" ht="12">
      <c r="A407" s="40"/>
      <c r="B407" s="41"/>
      <c r="C407" s="42"/>
      <c r="D407" s="219" t="s">
        <v>136</v>
      </c>
      <c r="E407" s="42"/>
      <c r="F407" s="220" t="s">
        <v>536</v>
      </c>
      <c r="G407" s="42"/>
      <c r="H407" s="42"/>
      <c r="I407" s="221"/>
      <c r="J407" s="42"/>
      <c r="K407" s="42"/>
      <c r="L407" s="46"/>
      <c r="M407" s="222"/>
      <c r="N407" s="223"/>
      <c r="O407" s="86"/>
      <c r="P407" s="86"/>
      <c r="Q407" s="86"/>
      <c r="R407" s="86"/>
      <c r="S407" s="86"/>
      <c r="T407" s="87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T407" s="19" t="s">
        <v>136</v>
      </c>
      <c r="AU407" s="19" t="s">
        <v>86</v>
      </c>
    </row>
    <row r="408" spans="1:47" s="2" customFormat="1" ht="12">
      <c r="A408" s="40"/>
      <c r="B408" s="41"/>
      <c r="C408" s="42"/>
      <c r="D408" s="224" t="s">
        <v>138</v>
      </c>
      <c r="E408" s="42"/>
      <c r="F408" s="225" t="s">
        <v>538</v>
      </c>
      <c r="G408" s="42"/>
      <c r="H408" s="42"/>
      <c r="I408" s="221"/>
      <c r="J408" s="42"/>
      <c r="K408" s="42"/>
      <c r="L408" s="46"/>
      <c r="M408" s="222"/>
      <c r="N408" s="223"/>
      <c r="O408" s="86"/>
      <c r="P408" s="86"/>
      <c r="Q408" s="86"/>
      <c r="R408" s="86"/>
      <c r="S408" s="86"/>
      <c r="T408" s="87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T408" s="19" t="s">
        <v>138</v>
      </c>
      <c r="AU408" s="19" t="s">
        <v>86</v>
      </c>
    </row>
    <row r="409" spans="1:51" s="15" customFormat="1" ht="12">
      <c r="A409" s="15"/>
      <c r="B409" s="248"/>
      <c r="C409" s="249"/>
      <c r="D409" s="219" t="s">
        <v>140</v>
      </c>
      <c r="E409" s="250" t="s">
        <v>19</v>
      </c>
      <c r="F409" s="251" t="s">
        <v>503</v>
      </c>
      <c r="G409" s="249"/>
      <c r="H409" s="250" t="s">
        <v>19</v>
      </c>
      <c r="I409" s="252"/>
      <c r="J409" s="249"/>
      <c r="K409" s="249"/>
      <c r="L409" s="253"/>
      <c r="M409" s="254"/>
      <c r="N409" s="255"/>
      <c r="O409" s="255"/>
      <c r="P409" s="255"/>
      <c r="Q409" s="255"/>
      <c r="R409" s="255"/>
      <c r="S409" s="255"/>
      <c r="T409" s="256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T409" s="257" t="s">
        <v>140</v>
      </c>
      <c r="AU409" s="257" t="s">
        <v>86</v>
      </c>
      <c r="AV409" s="15" t="s">
        <v>84</v>
      </c>
      <c r="AW409" s="15" t="s">
        <v>37</v>
      </c>
      <c r="AX409" s="15" t="s">
        <v>76</v>
      </c>
      <c r="AY409" s="257" t="s">
        <v>127</v>
      </c>
    </row>
    <row r="410" spans="1:51" s="13" customFormat="1" ht="12">
      <c r="A410" s="13"/>
      <c r="B410" s="226"/>
      <c r="C410" s="227"/>
      <c r="D410" s="219" t="s">
        <v>140</v>
      </c>
      <c r="E410" s="228" t="s">
        <v>19</v>
      </c>
      <c r="F410" s="229" t="s">
        <v>539</v>
      </c>
      <c r="G410" s="227"/>
      <c r="H410" s="230">
        <v>2</v>
      </c>
      <c r="I410" s="231"/>
      <c r="J410" s="227"/>
      <c r="K410" s="227"/>
      <c r="L410" s="232"/>
      <c r="M410" s="233"/>
      <c r="N410" s="234"/>
      <c r="O410" s="234"/>
      <c r="P410" s="234"/>
      <c r="Q410" s="234"/>
      <c r="R410" s="234"/>
      <c r="S410" s="234"/>
      <c r="T410" s="235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36" t="s">
        <v>140</v>
      </c>
      <c r="AU410" s="236" t="s">
        <v>86</v>
      </c>
      <c r="AV410" s="13" t="s">
        <v>86</v>
      </c>
      <c r="AW410" s="13" t="s">
        <v>37</v>
      </c>
      <c r="AX410" s="13" t="s">
        <v>84</v>
      </c>
      <c r="AY410" s="236" t="s">
        <v>127</v>
      </c>
    </row>
    <row r="411" spans="1:65" s="2" customFormat="1" ht="21.75" customHeight="1">
      <c r="A411" s="40"/>
      <c r="B411" s="41"/>
      <c r="C411" s="258" t="s">
        <v>540</v>
      </c>
      <c r="D411" s="258" t="s">
        <v>371</v>
      </c>
      <c r="E411" s="259" t="s">
        <v>541</v>
      </c>
      <c r="F411" s="260" t="s">
        <v>542</v>
      </c>
      <c r="G411" s="261" t="s">
        <v>411</v>
      </c>
      <c r="H411" s="262">
        <v>2.02</v>
      </c>
      <c r="I411" s="263"/>
      <c r="J411" s="264">
        <f>ROUND(I411*H411,2)</f>
        <v>0</v>
      </c>
      <c r="K411" s="260" t="s">
        <v>19</v>
      </c>
      <c r="L411" s="265"/>
      <c r="M411" s="266" t="s">
        <v>19</v>
      </c>
      <c r="N411" s="267" t="s">
        <v>47</v>
      </c>
      <c r="O411" s="86"/>
      <c r="P411" s="215">
        <f>O411*H411</f>
        <v>0</v>
      </c>
      <c r="Q411" s="215">
        <v>1.35</v>
      </c>
      <c r="R411" s="215">
        <f>Q411*H411</f>
        <v>2.7270000000000003</v>
      </c>
      <c r="S411" s="215">
        <v>0</v>
      </c>
      <c r="T411" s="216">
        <f>S411*H411</f>
        <v>0</v>
      </c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R411" s="217" t="s">
        <v>189</v>
      </c>
      <c r="AT411" s="217" t="s">
        <v>371</v>
      </c>
      <c r="AU411" s="217" t="s">
        <v>86</v>
      </c>
      <c r="AY411" s="19" t="s">
        <v>127</v>
      </c>
      <c r="BE411" s="218">
        <f>IF(N411="základní",J411,0)</f>
        <v>0</v>
      </c>
      <c r="BF411" s="218">
        <f>IF(N411="snížená",J411,0)</f>
        <v>0</v>
      </c>
      <c r="BG411" s="218">
        <f>IF(N411="zákl. přenesená",J411,0)</f>
        <v>0</v>
      </c>
      <c r="BH411" s="218">
        <f>IF(N411="sníž. přenesená",J411,0)</f>
        <v>0</v>
      </c>
      <c r="BI411" s="218">
        <f>IF(N411="nulová",J411,0)</f>
        <v>0</v>
      </c>
      <c r="BJ411" s="19" t="s">
        <v>84</v>
      </c>
      <c r="BK411" s="218">
        <f>ROUND(I411*H411,2)</f>
        <v>0</v>
      </c>
      <c r="BL411" s="19" t="s">
        <v>134</v>
      </c>
      <c r="BM411" s="217" t="s">
        <v>543</v>
      </c>
    </row>
    <row r="412" spans="1:47" s="2" customFormat="1" ht="12">
      <c r="A412" s="40"/>
      <c r="B412" s="41"/>
      <c r="C412" s="42"/>
      <c r="D412" s="219" t="s">
        <v>136</v>
      </c>
      <c r="E412" s="42"/>
      <c r="F412" s="220" t="s">
        <v>542</v>
      </c>
      <c r="G412" s="42"/>
      <c r="H412" s="42"/>
      <c r="I412" s="221"/>
      <c r="J412" s="42"/>
      <c r="K412" s="42"/>
      <c r="L412" s="46"/>
      <c r="M412" s="222"/>
      <c r="N412" s="223"/>
      <c r="O412" s="86"/>
      <c r="P412" s="86"/>
      <c r="Q412" s="86"/>
      <c r="R412" s="86"/>
      <c r="S412" s="86"/>
      <c r="T412" s="87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T412" s="19" t="s">
        <v>136</v>
      </c>
      <c r="AU412" s="19" t="s">
        <v>86</v>
      </c>
    </row>
    <row r="413" spans="1:51" s="13" customFormat="1" ht="12">
      <c r="A413" s="13"/>
      <c r="B413" s="226"/>
      <c r="C413" s="227"/>
      <c r="D413" s="219" t="s">
        <v>140</v>
      </c>
      <c r="E413" s="227"/>
      <c r="F413" s="229" t="s">
        <v>505</v>
      </c>
      <c r="G413" s="227"/>
      <c r="H413" s="230">
        <v>2.02</v>
      </c>
      <c r="I413" s="231"/>
      <c r="J413" s="227"/>
      <c r="K413" s="227"/>
      <c r="L413" s="232"/>
      <c r="M413" s="233"/>
      <c r="N413" s="234"/>
      <c r="O413" s="234"/>
      <c r="P413" s="234"/>
      <c r="Q413" s="234"/>
      <c r="R413" s="234"/>
      <c r="S413" s="234"/>
      <c r="T413" s="235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36" t="s">
        <v>140</v>
      </c>
      <c r="AU413" s="236" t="s">
        <v>86</v>
      </c>
      <c r="AV413" s="13" t="s">
        <v>86</v>
      </c>
      <c r="AW413" s="13" t="s">
        <v>4</v>
      </c>
      <c r="AX413" s="13" t="s">
        <v>84</v>
      </c>
      <c r="AY413" s="236" t="s">
        <v>127</v>
      </c>
    </row>
    <row r="414" spans="1:65" s="2" customFormat="1" ht="16.5" customHeight="1">
      <c r="A414" s="40"/>
      <c r="B414" s="41"/>
      <c r="C414" s="206" t="s">
        <v>544</v>
      </c>
      <c r="D414" s="206" t="s">
        <v>129</v>
      </c>
      <c r="E414" s="207" t="s">
        <v>545</v>
      </c>
      <c r="F414" s="208" t="s">
        <v>546</v>
      </c>
      <c r="G414" s="209" t="s">
        <v>411</v>
      </c>
      <c r="H414" s="210">
        <v>1</v>
      </c>
      <c r="I414" s="211"/>
      <c r="J414" s="212">
        <f>ROUND(I414*H414,2)</f>
        <v>0</v>
      </c>
      <c r="K414" s="208" t="s">
        <v>133</v>
      </c>
      <c r="L414" s="46"/>
      <c r="M414" s="213" t="s">
        <v>19</v>
      </c>
      <c r="N414" s="214" t="s">
        <v>47</v>
      </c>
      <c r="O414" s="86"/>
      <c r="P414" s="215">
        <f>O414*H414</f>
        <v>0</v>
      </c>
      <c r="Q414" s="215">
        <v>0</v>
      </c>
      <c r="R414" s="215">
        <f>Q414*H414</f>
        <v>0</v>
      </c>
      <c r="S414" s="215">
        <v>0.1</v>
      </c>
      <c r="T414" s="216">
        <f>S414*H414</f>
        <v>0.1</v>
      </c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R414" s="217" t="s">
        <v>134</v>
      </c>
      <c r="AT414" s="217" t="s">
        <v>129</v>
      </c>
      <c r="AU414" s="217" t="s">
        <v>86</v>
      </c>
      <c r="AY414" s="19" t="s">
        <v>127</v>
      </c>
      <c r="BE414" s="218">
        <f>IF(N414="základní",J414,0)</f>
        <v>0</v>
      </c>
      <c r="BF414" s="218">
        <f>IF(N414="snížená",J414,0)</f>
        <v>0</v>
      </c>
      <c r="BG414" s="218">
        <f>IF(N414="zákl. přenesená",J414,0)</f>
        <v>0</v>
      </c>
      <c r="BH414" s="218">
        <f>IF(N414="sníž. přenesená",J414,0)</f>
        <v>0</v>
      </c>
      <c r="BI414" s="218">
        <f>IF(N414="nulová",J414,0)</f>
        <v>0</v>
      </c>
      <c r="BJ414" s="19" t="s">
        <v>84</v>
      </c>
      <c r="BK414" s="218">
        <f>ROUND(I414*H414,2)</f>
        <v>0</v>
      </c>
      <c r="BL414" s="19" t="s">
        <v>134</v>
      </c>
      <c r="BM414" s="217" t="s">
        <v>547</v>
      </c>
    </row>
    <row r="415" spans="1:47" s="2" customFormat="1" ht="12">
      <c r="A415" s="40"/>
      <c r="B415" s="41"/>
      <c r="C415" s="42"/>
      <c r="D415" s="219" t="s">
        <v>136</v>
      </c>
      <c r="E415" s="42"/>
      <c r="F415" s="220" t="s">
        <v>548</v>
      </c>
      <c r="G415" s="42"/>
      <c r="H415" s="42"/>
      <c r="I415" s="221"/>
      <c r="J415" s="42"/>
      <c r="K415" s="42"/>
      <c r="L415" s="46"/>
      <c r="M415" s="222"/>
      <c r="N415" s="223"/>
      <c r="O415" s="86"/>
      <c r="P415" s="86"/>
      <c r="Q415" s="86"/>
      <c r="R415" s="86"/>
      <c r="S415" s="86"/>
      <c r="T415" s="87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T415" s="19" t="s">
        <v>136</v>
      </c>
      <c r="AU415" s="19" t="s">
        <v>86</v>
      </c>
    </row>
    <row r="416" spans="1:47" s="2" customFormat="1" ht="12">
      <c r="A416" s="40"/>
      <c r="B416" s="41"/>
      <c r="C416" s="42"/>
      <c r="D416" s="224" t="s">
        <v>138</v>
      </c>
      <c r="E416" s="42"/>
      <c r="F416" s="225" t="s">
        <v>549</v>
      </c>
      <c r="G416" s="42"/>
      <c r="H416" s="42"/>
      <c r="I416" s="221"/>
      <c r="J416" s="42"/>
      <c r="K416" s="42"/>
      <c r="L416" s="46"/>
      <c r="M416" s="222"/>
      <c r="N416" s="223"/>
      <c r="O416" s="86"/>
      <c r="P416" s="86"/>
      <c r="Q416" s="86"/>
      <c r="R416" s="86"/>
      <c r="S416" s="86"/>
      <c r="T416" s="87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T416" s="19" t="s">
        <v>138</v>
      </c>
      <c r="AU416" s="19" t="s">
        <v>86</v>
      </c>
    </row>
    <row r="417" spans="1:51" s="15" customFormat="1" ht="12">
      <c r="A417" s="15"/>
      <c r="B417" s="248"/>
      <c r="C417" s="249"/>
      <c r="D417" s="219" t="s">
        <v>140</v>
      </c>
      <c r="E417" s="250" t="s">
        <v>19</v>
      </c>
      <c r="F417" s="251" t="s">
        <v>449</v>
      </c>
      <c r="G417" s="249"/>
      <c r="H417" s="250" t="s">
        <v>19</v>
      </c>
      <c r="I417" s="252"/>
      <c r="J417" s="249"/>
      <c r="K417" s="249"/>
      <c r="L417" s="253"/>
      <c r="M417" s="254"/>
      <c r="N417" s="255"/>
      <c r="O417" s="255"/>
      <c r="P417" s="255"/>
      <c r="Q417" s="255"/>
      <c r="R417" s="255"/>
      <c r="S417" s="255"/>
      <c r="T417" s="256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T417" s="257" t="s">
        <v>140</v>
      </c>
      <c r="AU417" s="257" t="s">
        <v>86</v>
      </c>
      <c r="AV417" s="15" t="s">
        <v>84</v>
      </c>
      <c r="AW417" s="15" t="s">
        <v>37</v>
      </c>
      <c r="AX417" s="15" t="s">
        <v>76</v>
      </c>
      <c r="AY417" s="257" t="s">
        <v>127</v>
      </c>
    </row>
    <row r="418" spans="1:51" s="13" customFormat="1" ht="12">
      <c r="A418" s="13"/>
      <c r="B418" s="226"/>
      <c r="C418" s="227"/>
      <c r="D418" s="219" t="s">
        <v>140</v>
      </c>
      <c r="E418" s="228" t="s">
        <v>19</v>
      </c>
      <c r="F418" s="229" t="s">
        <v>550</v>
      </c>
      <c r="G418" s="227"/>
      <c r="H418" s="230">
        <v>1</v>
      </c>
      <c r="I418" s="231"/>
      <c r="J418" s="227"/>
      <c r="K418" s="227"/>
      <c r="L418" s="232"/>
      <c r="M418" s="233"/>
      <c r="N418" s="234"/>
      <c r="O418" s="234"/>
      <c r="P418" s="234"/>
      <c r="Q418" s="234"/>
      <c r="R418" s="234"/>
      <c r="S418" s="234"/>
      <c r="T418" s="235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36" t="s">
        <v>140</v>
      </c>
      <c r="AU418" s="236" t="s">
        <v>86</v>
      </c>
      <c r="AV418" s="13" t="s">
        <v>86</v>
      </c>
      <c r="AW418" s="13" t="s">
        <v>37</v>
      </c>
      <c r="AX418" s="13" t="s">
        <v>84</v>
      </c>
      <c r="AY418" s="236" t="s">
        <v>127</v>
      </c>
    </row>
    <row r="419" spans="1:65" s="2" customFormat="1" ht="16.5" customHeight="1">
      <c r="A419" s="40"/>
      <c r="B419" s="41"/>
      <c r="C419" s="206" t="s">
        <v>551</v>
      </c>
      <c r="D419" s="206" t="s">
        <v>129</v>
      </c>
      <c r="E419" s="207" t="s">
        <v>552</v>
      </c>
      <c r="F419" s="208" t="s">
        <v>553</v>
      </c>
      <c r="G419" s="209" t="s">
        <v>411</v>
      </c>
      <c r="H419" s="210">
        <v>2</v>
      </c>
      <c r="I419" s="211"/>
      <c r="J419" s="212">
        <f>ROUND(I419*H419,2)</f>
        <v>0</v>
      </c>
      <c r="K419" s="208" t="s">
        <v>133</v>
      </c>
      <c r="L419" s="46"/>
      <c r="M419" s="213" t="s">
        <v>19</v>
      </c>
      <c r="N419" s="214" t="s">
        <v>47</v>
      </c>
      <c r="O419" s="86"/>
      <c r="P419" s="215">
        <f>O419*H419</f>
        <v>0</v>
      </c>
      <c r="Q419" s="215">
        <v>0.21734</v>
      </c>
      <c r="R419" s="215">
        <f>Q419*H419</f>
        <v>0.43468</v>
      </c>
      <c r="S419" s="215">
        <v>0</v>
      </c>
      <c r="T419" s="216">
        <f>S419*H419</f>
        <v>0</v>
      </c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R419" s="217" t="s">
        <v>134</v>
      </c>
      <c r="AT419" s="217" t="s">
        <v>129</v>
      </c>
      <c r="AU419" s="217" t="s">
        <v>86</v>
      </c>
      <c r="AY419" s="19" t="s">
        <v>127</v>
      </c>
      <c r="BE419" s="218">
        <f>IF(N419="základní",J419,0)</f>
        <v>0</v>
      </c>
      <c r="BF419" s="218">
        <f>IF(N419="snížená",J419,0)</f>
        <v>0</v>
      </c>
      <c r="BG419" s="218">
        <f>IF(N419="zákl. přenesená",J419,0)</f>
        <v>0</v>
      </c>
      <c r="BH419" s="218">
        <f>IF(N419="sníž. přenesená",J419,0)</f>
        <v>0</v>
      </c>
      <c r="BI419" s="218">
        <f>IF(N419="nulová",J419,0)</f>
        <v>0</v>
      </c>
      <c r="BJ419" s="19" t="s">
        <v>84</v>
      </c>
      <c r="BK419" s="218">
        <f>ROUND(I419*H419,2)</f>
        <v>0</v>
      </c>
      <c r="BL419" s="19" t="s">
        <v>134</v>
      </c>
      <c r="BM419" s="217" t="s">
        <v>554</v>
      </c>
    </row>
    <row r="420" spans="1:47" s="2" customFormat="1" ht="12">
      <c r="A420" s="40"/>
      <c r="B420" s="41"/>
      <c r="C420" s="42"/>
      <c r="D420" s="219" t="s">
        <v>136</v>
      </c>
      <c r="E420" s="42"/>
      <c r="F420" s="220" t="s">
        <v>555</v>
      </c>
      <c r="G420" s="42"/>
      <c r="H420" s="42"/>
      <c r="I420" s="221"/>
      <c r="J420" s="42"/>
      <c r="K420" s="42"/>
      <c r="L420" s="46"/>
      <c r="M420" s="222"/>
      <c r="N420" s="223"/>
      <c r="O420" s="86"/>
      <c r="P420" s="86"/>
      <c r="Q420" s="86"/>
      <c r="R420" s="86"/>
      <c r="S420" s="86"/>
      <c r="T420" s="87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T420" s="19" t="s">
        <v>136</v>
      </c>
      <c r="AU420" s="19" t="s">
        <v>86</v>
      </c>
    </row>
    <row r="421" spans="1:47" s="2" customFormat="1" ht="12">
      <c r="A421" s="40"/>
      <c r="B421" s="41"/>
      <c r="C421" s="42"/>
      <c r="D421" s="224" t="s">
        <v>138</v>
      </c>
      <c r="E421" s="42"/>
      <c r="F421" s="225" t="s">
        <v>556</v>
      </c>
      <c r="G421" s="42"/>
      <c r="H421" s="42"/>
      <c r="I421" s="221"/>
      <c r="J421" s="42"/>
      <c r="K421" s="42"/>
      <c r="L421" s="46"/>
      <c r="M421" s="222"/>
      <c r="N421" s="223"/>
      <c r="O421" s="86"/>
      <c r="P421" s="86"/>
      <c r="Q421" s="86"/>
      <c r="R421" s="86"/>
      <c r="S421" s="86"/>
      <c r="T421" s="87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T421" s="19" t="s">
        <v>138</v>
      </c>
      <c r="AU421" s="19" t="s">
        <v>86</v>
      </c>
    </row>
    <row r="422" spans="1:51" s="15" customFormat="1" ht="12">
      <c r="A422" s="15"/>
      <c r="B422" s="248"/>
      <c r="C422" s="249"/>
      <c r="D422" s="219" t="s">
        <v>140</v>
      </c>
      <c r="E422" s="250" t="s">
        <v>19</v>
      </c>
      <c r="F422" s="251" t="s">
        <v>503</v>
      </c>
      <c r="G422" s="249"/>
      <c r="H422" s="250" t="s">
        <v>19</v>
      </c>
      <c r="I422" s="252"/>
      <c r="J422" s="249"/>
      <c r="K422" s="249"/>
      <c r="L422" s="253"/>
      <c r="M422" s="254"/>
      <c r="N422" s="255"/>
      <c r="O422" s="255"/>
      <c r="P422" s="255"/>
      <c r="Q422" s="255"/>
      <c r="R422" s="255"/>
      <c r="S422" s="255"/>
      <c r="T422" s="256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T422" s="257" t="s">
        <v>140</v>
      </c>
      <c r="AU422" s="257" t="s">
        <v>86</v>
      </c>
      <c r="AV422" s="15" t="s">
        <v>84</v>
      </c>
      <c r="AW422" s="15" t="s">
        <v>37</v>
      </c>
      <c r="AX422" s="15" t="s">
        <v>76</v>
      </c>
      <c r="AY422" s="257" t="s">
        <v>127</v>
      </c>
    </row>
    <row r="423" spans="1:51" s="13" customFormat="1" ht="12">
      <c r="A423" s="13"/>
      <c r="B423" s="226"/>
      <c r="C423" s="227"/>
      <c r="D423" s="219" t="s">
        <v>140</v>
      </c>
      <c r="E423" s="228" t="s">
        <v>19</v>
      </c>
      <c r="F423" s="229" t="s">
        <v>557</v>
      </c>
      <c r="G423" s="227"/>
      <c r="H423" s="230">
        <v>2</v>
      </c>
      <c r="I423" s="231"/>
      <c r="J423" s="227"/>
      <c r="K423" s="227"/>
      <c r="L423" s="232"/>
      <c r="M423" s="233"/>
      <c r="N423" s="234"/>
      <c r="O423" s="234"/>
      <c r="P423" s="234"/>
      <c r="Q423" s="234"/>
      <c r="R423" s="234"/>
      <c r="S423" s="234"/>
      <c r="T423" s="235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36" t="s">
        <v>140</v>
      </c>
      <c r="AU423" s="236" t="s">
        <v>86</v>
      </c>
      <c r="AV423" s="13" t="s">
        <v>86</v>
      </c>
      <c r="AW423" s="13" t="s">
        <v>37</v>
      </c>
      <c r="AX423" s="13" t="s">
        <v>84</v>
      </c>
      <c r="AY423" s="236" t="s">
        <v>127</v>
      </c>
    </row>
    <row r="424" spans="1:65" s="2" customFormat="1" ht="24.15" customHeight="1">
      <c r="A424" s="40"/>
      <c r="B424" s="41"/>
      <c r="C424" s="258" t="s">
        <v>558</v>
      </c>
      <c r="D424" s="258" t="s">
        <v>371</v>
      </c>
      <c r="E424" s="259" t="s">
        <v>559</v>
      </c>
      <c r="F424" s="260" t="s">
        <v>560</v>
      </c>
      <c r="G424" s="261" t="s">
        <v>411</v>
      </c>
      <c r="H424" s="262">
        <v>2</v>
      </c>
      <c r="I424" s="263"/>
      <c r="J424" s="264">
        <f>ROUND(I424*H424,2)</f>
        <v>0</v>
      </c>
      <c r="K424" s="260" t="s">
        <v>19</v>
      </c>
      <c r="L424" s="265"/>
      <c r="M424" s="266" t="s">
        <v>19</v>
      </c>
      <c r="N424" s="267" t="s">
        <v>47</v>
      </c>
      <c r="O424" s="86"/>
      <c r="P424" s="215">
        <f>O424*H424</f>
        <v>0</v>
      </c>
      <c r="Q424" s="215">
        <v>0.092</v>
      </c>
      <c r="R424" s="215">
        <f>Q424*H424</f>
        <v>0.184</v>
      </c>
      <c r="S424" s="215">
        <v>0</v>
      </c>
      <c r="T424" s="216">
        <f>S424*H424</f>
        <v>0</v>
      </c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R424" s="217" t="s">
        <v>189</v>
      </c>
      <c r="AT424" s="217" t="s">
        <v>371</v>
      </c>
      <c r="AU424" s="217" t="s">
        <v>86</v>
      </c>
      <c r="AY424" s="19" t="s">
        <v>127</v>
      </c>
      <c r="BE424" s="218">
        <f>IF(N424="základní",J424,0)</f>
        <v>0</v>
      </c>
      <c r="BF424" s="218">
        <f>IF(N424="snížená",J424,0)</f>
        <v>0</v>
      </c>
      <c r="BG424" s="218">
        <f>IF(N424="zákl. přenesená",J424,0)</f>
        <v>0</v>
      </c>
      <c r="BH424" s="218">
        <f>IF(N424="sníž. přenesená",J424,0)</f>
        <v>0</v>
      </c>
      <c r="BI424" s="218">
        <f>IF(N424="nulová",J424,0)</f>
        <v>0</v>
      </c>
      <c r="BJ424" s="19" t="s">
        <v>84</v>
      </c>
      <c r="BK424" s="218">
        <f>ROUND(I424*H424,2)</f>
        <v>0</v>
      </c>
      <c r="BL424" s="19" t="s">
        <v>134</v>
      </c>
      <c r="BM424" s="217" t="s">
        <v>561</v>
      </c>
    </row>
    <row r="425" spans="1:47" s="2" customFormat="1" ht="12">
      <c r="A425" s="40"/>
      <c r="B425" s="41"/>
      <c r="C425" s="42"/>
      <c r="D425" s="219" t="s">
        <v>136</v>
      </c>
      <c r="E425" s="42"/>
      <c r="F425" s="220" t="s">
        <v>560</v>
      </c>
      <c r="G425" s="42"/>
      <c r="H425" s="42"/>
      <c r="I425" s="221"/>
      <c r="J425" s="42"/>
      <c r="K425" s="42"/>
      <c r="L425" s="46"/>
      <c r="M425" s="222"/>
      <c r="N425" s="223"/>
      <c r="O425" s="86"/>
      <c r="P425" s="86"/>
      <c r="Q425" s="86"/>
      <c r="R425" s="86"/>
      <c r="S425" s="86"/>
      <c r="T425" s="87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T425" s="19" t="s">
        <v>136</v>
      </c>
      <c r="AU425" s="19" t="s">
        <v>86</v>
      </c>
    </row>
    <row r="426" spans="1:65" s="2" customFormat="1" ht="16.5" customHeight="1">
      <c r="A426" s="40"/>
      <c r="B426" s="41"/>
      <c r="C426" s="206" t="s">
        <v>562</v>
      </c>
      <c r="D426" s="206" t="s">
        <v>129</v>
      </c>
      <c r="E426" s="207" t="s">
        <v>563</v>
      </c>
      <c r="F426" s="208" t="s">
        <v>564</v>
      </c>
      <c r="G426" s="209" t="s">
        <v>261</v>
      </c>
      <c r="H426" s="210">
        <v>2.699</v>
      </c>
      <c r="I426" s="211"/>
      <c r="J426" s="212">
        <f>ROUND(I426*H426,2)</f>
        <v>0</v>
      </c>
      <c r="K426" s="208" t="s">
        <v>133</v>
      </c>
      <c r="L426" s="46"/>
      <c r="M426" s="213" t="s">
        <v>19</v>
      </c>
      <c r="N426" s="214" t="s">
        <v>47</v>
      </c>
      <c r="O426" s="86"/>
      <c r="P426" s="215">
        <f>O426*H426</f>
        <v>0</v>
      </c>
      <c r="Q426" s="215">
        <v>1.52985</v>
      </c>
      <c r="R426" s="215">
        <f>Q426*H426</f>
        <v>4.12906515</v>
      </c>
      <c r="S426" s="215">
        <v>0</v>
      </c>
      <c r="T426" s="216">
        <f>S426*H426</f>
        <v>0</v>
      </c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R426" s="217" t="s">
        <v>134</v>
      </c>
      <c r="AT426" s="217" t="s">
        <v>129</v>
      </c>
      <c r="AU426" s="217" t="s">
        <v>86</v>
      </c>
      <c r="AY426" s="19" t="s">
        <v>127</v>
      </c>
      <c r="BE426" s="218">
        <f>IF(N426="základní",J426,0)</f>
        <v>0</v>
      </c>
      <c r="BF426" s="218">
        <f>IF(N426="snížená",J426,0)</f>
        <v>0</v>
      </c>
      <c r="BG426" s="218">
        <f>IF(N426="zákl. přenesená",J426,0)</f>
        <v>0</v>
      </c>
      <c r="BH426" s="218">
        <f>IF(N426="sníž. přenesená",J426,0)</f>
        <v>0</v>
      </c>
      <c r="BI426" s="218">
        <f>IF(N426="nulová",J426,0)</f>
        <v>0</v>
      </c>
      <c r="BJ426" s="19" t="s">
        <v>84</v>
      </c>
      <c r="BK426" s="218">
        <f>ROUND(I426*H426,2)</f>
        <v>0</v>
      </c>
      <c r="BL426" s="19" t="s">
        <v>134</v>
      </c>
      <c r="BM426" s="217" t="s">
        <v>565</v>
      </c>
    </row>
    <row r="427" spans="1:47" s="2" customFormat="1" ht="12">
      <c r="A427" s="40"/>
      <c r="B427" s="41"/>
      <c r="C427" s="42"/>
      <c r="D427" s="219" t="s">
        <v>136</v>
      </c>
      <c r="E427" s="42"/>
      <c r="F427" s="220" t="s">
        <v>566</v>
      </c>
      <c r="G427" s="42"/>
      <c r="H427" s="42"/>
      <c r="I427" s="221"/>
      <c r="J427" s="42"/>
      <c r="K427" s="42"/>
      <c r="L427" s="46"/>
      <c r="M427" s="222"/>
      <c r="N427" s="223"/>
      <c r="O427" s="86"/>
      <c r="P427" s="86"/>
      <c r="Q427" s="86"/>
      <c r="R427" s="86"/>
      <c r="S427" s="86"/>
      <c r="T427" s="87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T427" s="19" t="s">
        <v>136</v>
      </c>
      <c r="AU427" s="19" t="s">
        <v>86</v>
      </c>
    </row>
    <row r="428" spans="1:47" s="2" customFormat="1" ht="12">
      <c r="A428" s="40"/>
      <c r="B428" s="41"/>
      <c r="C428" s="42"/>
      <c r="D428" s="224" t="s">
        <v>138</v>
      </c>
      <c r="E428" s="42"/>
      <c r="F428" s="225" t="s">
        <v>567</v>
      </c>
      <c r="G428" s="42"/>
      <c r="H428" s="42"/>
      <c r="I428" s="221"/>
      <c r="J428" s="42"/>
      <c r="K428" s="42"/>
      <c r="L428" s="46"/>
      <c r="M428" s="222"/>
      <c r="N428" s="223"/>
      <c r="O428" s="86"/>
      <c r="P428" s="86"/>
      <c r="Q428" s="86"/>
      <c r="R428" s="86"/>
      <c r="S428" s="86"/>
      <c r="T428" s="87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T428" s="19" t="s">
        <v>138</v>
      </c>
      <c r="AU428" s="19" t="s">
        <v>86</v>
      </c>
    </row>
    <row r="429" spans="1:51" s="15" customFormat="1" ht="12">
      <c r="A429" s="15"/>
      <c r="B429" s="248"/>
      <c r="C429" s="249"/>
      <c r="D429" s="219" t="s">
        <v>140</v>
      </c>
      <c r="E429" s="250" t="s">
        <v>19</v>
      </c>
      <c r="F429" s="251" t="s">
        <v>568</v>
      </c>
      <c r="G429" s="249"/>
      <c r="H429" s="250" t="s">
        <v>19</v>
      </c>
      <c r="I429" s="252"/>
      <c r="J429" s="249"/>
      <c r="K429" s="249"/>
      <c r="L429" s="253"/>
      <c r="M429" s="254"/>
      <c r="N429" s="255"/>
      <c r="O429" s="255"/>
      <c r="P429" s="255"/>
      <c r="Q429" s="255"/>
      <c r="R429" s="255"/>
      <c r="S429" s="255"/>
      <c r="T429" s="256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T429" s="257" t="s">
        <v>140</v>
      </c>
      <c r="AU429" s="257" t="s">
        <v>86</v>
      </c>
      <c r="AV429" s="15" t="s">
        <v>84</v>
      </c>
      <c r="AW429" s="15" t="s">
        <v>37</v>
      </c>
      <c r="AX429" s="15" t="s">
        <v>76</v>
      </c>
      <c r="AY429" s="257" t="s">
        <v>127</v>
      </c>
    </row>
    <row r="430" spans="1:51" s="13" customFormat="1" ht="12">
      <c r="A430" s="13"/>
      <c r="B430" s="226"/>
      <c r="C430" s="227"/>
      <c r="D430" s="219" t="s">
        <v>140</v>
      </c>
      <c r="E430" s="228" t="s">
        <v>19</v>
      </c>
      <c r="F430" s="229" t="s">
        <v>569</v>
      </c>
      <c r="G430" s="227"/>
      <c r="H430" s="230">
        <v>0.035</v>
      </c>
      <c r="I430" s="231"/>
      <c r="J430" s="227"/>
      <c r="K430" s="227"/>
      <c r="L430" s="232"/>
      <c r="M430" s="233"/>
      <c r="N430" s="234"/>
      <c r="O430" s="234"/>
      <c r="P430" s="234"/>
      <c r="Q430" s="234"/>
      <c r="R430" s="234"/>
      <c r="S430" s="234"/>
      <c r="T430" s="235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36" t="s">
        <v>140</v>
      </c>
      <c r="AU430" s="236" t="s">
        <v>86</v>
      </c>
      <c r="AV430" s="13" t="s">
        <v>86</v>
      </c>
      <c r="AW430" s="13" t="s">
        <v>37</v>
      </c>
      <c r="AX430" s="13" t="s">
        <v>76</v>
      </c>
      <c r="AY430" s="236" t="s">
        <v>127</v>
      </c>
    </row>
    <row r="431" spans="1:51" s="13" customFormat="1" ht="12">
      <c r="A431" s="13"/>
      <c r="B431" s="226"/>
      <c r="C431" s="227"/>
      <c r="D431" s="219" t="s">
        <v>140</v>
      </c>
      <c r="E431" s="228" t="s">
        <v>19</v>
      </c>
      <c r="F431" s="229" t="s">
        <v>570</v>
      </c>
      <c r="G431" s="227"/>
      <c r="H431" s="230">
        <v>2.664</v>
      </c>
      <c r="I431" s="231"/>
      <c r="J431" s="227"/>
      <c r="K431" s="227"/>
      <c r="L431" s="232"/>
      <c r="M431" s="233"/>
      <c r="N431" s="234"/>
      <c r="O431" s="234"/>
      <c r="P431" s="234"/>
      <c r="Q431" s="234"/>
      <c r="R431" s="234"/>
      <c r="S431" s="234"/>
      <c r="T431" s="235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36" t="s">
        <v>140</v>
      </c>
      <c r="AU431" s="236" t="s">
        <v>86</v>
      </c>
      <c r="AV431" s="13" t="s">
        <v>86</v>
      </c>
      <c r="AW431" s="13" t="s">
        <v>37</v>
      </c>
      <c r="AX431" s="13" t="s">
        <v>76</v>
      </c>
      <c r="AY431" s="236" t="s">
        <v>127</v>
      </c>
    </row>
    <row r="432" spans="1:51" s="14" customFormat="1" ht="12">
      <c r="A432" s="14"/>
      <c r="B432" s="237"/>
      <c r="C432" s="238"/>
      <c r="D432" s="219" t="s">
        <v>140</v>
      </c>
      <c r="E432" s="239" t="s">
        <v>19</v>
      </c>
      <c r="F432" s="240" t="s">
        <v>148</v>
      </c>
      <c r="G432" s="238"/>
      <c r="H432" s="241">
        <v>2.699</v>
      </c>
      <c r="I432" s="242"/>
      <c r="J432" s="238"/>
      <c r="K432" s="238"/>
      <c r="L432" s="243"/>
      <c r="M432" s="244"/>
      <c r="N432" s="245"/>
      <c r="O432" s="245"/>
      <c r="P432" s="245"/>
      <c r="Q432" s="245"/>
      <c r="R432" s="245"/>
      <c r="S432" s="245"/>
      <c r="T432" s="246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47" t="s">
        <v>140</v>
      </c>
      <c r="AU432" s="247" t="s">
        <v>86</v>
      </c>
      <c r="AV432" s="14" t="s">
        <v>134</v>
      </c>
      <c r="AW432" s="14" t="s">
        <v>37</v>
      </c>
      <c r="AX432" s="14" t="s">
        <v>84</v>
      </c>
      <c r="AY432" s="247" t="s">
        <v>127</v>
      </c>
    </row>
    <row r="433" spans="1:65" s="2" customFormat="1" ht="21.75" customHeight="1">
      <c r="A433" s="40"/>
      <c r="B433" s="41"/>
      <c r="C433" s="206" t="s">
        <v>571</v>
      </c>
      <c r="D433" s="206" t="s">
        <v>129</v>
      </c>
      <c r="E433" s="207" t="s">
        <v>572</v>
      </c>
      <c r="F433" s="208" t="s">
        <v>573</v>
      </c>
      <c r="G433" s="209" t="s">
        <v>574</v>
      </c>
      <c r="H433" s="210">
        <v>1</v>
      </c>
      <c r="I433" s="211"/>
      <c r="J433" s="212">
        <f>ROUND(I433*H433,2)</f>
        <v>0</v>
      </c>
      <c r="K433" s="208" t="s">
        <v>19</v>
      </c>
      <c r="L433" s="46"/>
      <c r="M433" s="213" t="s">
        <v>19</v>
      </c>
      <c r="N433" s="214" t="s">
        <v>47</v>
      </c>
      <c r="O433" s="86"/>
      <c r="P433" s="215">
        <f>O433*H433</f>
        <v>0</v>
      </c>
      <c r="Q433" s="215">
        <v>0</v>
      </c>
      <c r="R433" s="215">
        <f>Q433*H433</f>
        <v>0</v>
      </c>
      <c r="S433" s="215">
        <v>0</v>
      </c>
      <c r="T433" s="216">
        <f>S433*H433</f>
        <v>0</v>
      </c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R433" s="217" t="s">
        <v>134</v>
      </c>
      <c r="AT433" s="217" t="s">
        <v>129</v>
      </c>
      <c r="AU433" s="217" t="s">
        <v>86</v>
      </c>
      <c r="AY433" s="19" t="s">
        <v>127</v>
      </c>
      <c r="BE433" s="218">
        <f>IF(N433="základní",J433,0)</f>
        <v>0</v>
      </c>
      <c r="BF433" s="218">
        <f>IF(N433="snížená",J433,0)</f>
        <v>0</v>
      </c>
      <c r="BG433" s="218">
        <f>IF(N433="zákl. přenesená",J433,0)</f>
        <v>0</v>
      </c>
      <c r="BH433" s="218">
        <f>IF(N433="sníž. přenesená",J433,0)</f>
        <v>0</v>
      </c>
      <c r="BI433" s="218">
        <f>IF(N433="nulová",J433,0)</f>
        <v>0</v>
      </c>
      <c r="BJ433" s="19" t="s">
        <v>84</v>
      </c>
      <c r="BK433" s="218">
        <f>ROUND(I433*H433,2)</f>
        <v>0</v>
      </c>
      <c r="BL433" s="19" t="s">
        <v>134</v>
      </c>
      <c r="BM433" s="217" t="s">
        <v>575</v>
      </c>
    </row>
    <row r="434" spans="1:47" s="2" customFormat="1" ht="12">
      <c r="A434" s="40"/>
      <c r="B434" s="41"/>
      <c r="C434" s="42"/>
      <c r="D434" s="219" t="s">
        <v>136</v>
      </c>
      <c r="E434" s="42"/>
      <c r="F434" s="220" t="s">
        <v>573</v>
      </c>
      <c r="G434" s="42"/>
      <c r="H434" s="42"/>
      <c r="I434" s="221"/>
      <c r="J434" s="42"/>
      <c r="K434" s="42"/>
      <c r="L434" s="46"/>
      <c r="M434" s="222"/>
      <c r="N434" s="223"/>
      <c r="O434" s="86"/>
      <c r="P434" s="86"/>
      <c r="Q434" s="86"/>
      <c r="R434" s="86"/>
      <c r="S434" s="86"/>
      <c r="T434" s="87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T434" s="19" t="s">
        <v>136</v>
      </c>
      <c r="AU434" s="19" t="s">
        <v>86</v>
      </c>
    </row>
    <row r="435" spans="1:47" s="2" customFormat="1" ht="12">
      <c r="A435" s="40"/>
      <c r="B435" s="41"/>
      <c r="C435" s="42"/>
      <c r="D435" s="219" t="s">
        <v>375</v>
      </c>
      <c r="E435" s="42"/>
      <c r="F435" s="268" t="s">
        <v>576</v>
      </c>
      <c r="G435" s="42"/>
      <c r="H435" s="42"/>
      <c r="I435" s="221"/>
      <c r="J435" s="42"/>
      <c r="K435" s="42"/>
      <c r="L435" s="46"/>
      <c r="M435" s="222"/>
      <c r="N435" s="223"/>
      <c r="O435" s="86"/>
      <c r="P435" s="86"/>
      <c r="Q435" s="86"/>
      <c r="R435" s="86"/>
      <c r="S435" s="86"/>
      <c r="T435" s="87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T435" s="19" t="s">
        <v>375</v>
      </c>
      <c r="AU435" s="19" t="s">
        <v>86</v>
      </c>
    </row>
    <row r="436" spans="1:51" s="15" customFormat="1" ht="12">
      <c r="A436" s="15"/>
      <c r="B436" s="248"/>
      <c r="C436" s="249"/>
      <c r="D436" s="219" t="s">
        <v>140</v>
      </c>
      <c r="E436" s="250" t="s">
        <v>19</v>
      </c>
      <c r="F436" s="251" t="s">
        <v>577</v>
      </c>
      <c r="G436" s="249"/>
      <c r="H436" s="250" t="s">
        <v>19</v>
      </c>
      <c r="I436" s="252"/>
      <c r="J436" s="249"/>
      <c r="K436" s="249"/>
      <c r="L436" s="253"/>
      <c r="M436" s="254"/>
      <c r="N436" s="255"/>
      <c r="O436" s="255"/>
      <c r="P436" s="255"/>
      <c r="Q436" s="255"/>
      <c r="R436" s="255"/>
      <c r="S436" s="255"/>
      <c r="T436" s="256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T436" s="257" t="s">
        <v>140</v>
      </c>
      <c r="AU436" s="257" t="s">
        <v>86</v>
      </c>
      <c r="AV436" s="15" t="s">
        <v>84</v>
      </c>
      <c r="AW436" s="15" t="s">
        <v>37</v>
      </c>
      <c r="AX436" s="15" t="s">
        <v>76</v>
      </c>
      <c r="AY436" s="257" t="s">
        <v>127</v>
      </c>
    </row>
    <row r="437" spans="1:51" s="13" customFormat="1" ht="12">
      <c r="A437" s="13"/>
      <c r="B437" s="226"/>
      <c r="C437" s="227"/>
      <c r="D437" s="219" t="s">
        <v>140</v>
      </c>
      <c r="E437" s="228" t="s">
        <v>19</v>
      </c>
      <c r="F437" s="229" t="s">
        <v>578</v>
      </c>
      <c r="G437" s="227"/>
      <c r="H437" s="230">
        <v>1</v>
      </c>
      <c r="I437" s="231"/>
      <c r="J437" s="227"/>
      <c r="K437" s="227"/>
      <c r="L437" s="232"/>
      <c r="M437" s="233"/>
      <c r="N437" s="234"/>
      <c r="O437" s="234"/>
      <c r="P437" s="234"/>
      <c r="Q437" s="234"/>
      <c r="R437" s="234"/>
      <c r="S437" s="234"/>
      <c r="T437" s="235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36" t="s">
        <v>140</v>
      </c>
      <c r="AU437" s="236" t="s">
        <v>86</v>
      </c>
      <c r="AV437" s="13" t="s">
        <v>86</v>
      </c>
      <c r="AW437" s="13" t="s">
        <v>37</v>
      </c>
      <c r="AX437" s="13" t="s">
        <v>84</v>
      </c>
      <c r="AY437" s="236" t="s">
        <v>127</v>
      </c>
    </row>
    <row r="438" spans="1:65" s="2" customFormat="1" ht="16.5" customHeight="1">
      <c r="A438" s="40"/>
      <c r="B438" s="41"/>
      <c r="C438" s="206" t="s">
        <v>579</v>
      </c>
      <c r="D438" s="206" t="s">
        <v>129</v>
      </c>
      <c r="E438" s="207" t="s">
        <v>580</v>
      </c>
      <c r="F438" s="208" t="s">
        <v>581</v>
      </c>
      <c r="G438" s="209" t="s">
        <v>574</v>
      </c>
      <c r="H438" s="210">
        <v>1</v>
      </c>
      <c r="I438" s="211"/>
      <c r="J438" s="212">
        <f>ROUND(I438*H438,2)</f>
        <v>0</v>
      </c>
      <c r="K438" s="208" t="s">
        <v>19</v>
      </c>
      <c r="L438" s="46"/>
      <c r="M438" s="213" t="s">
        <v>19</v>
      </c>
      <c r="N438" s="214" t="s">
        <v>47</v>
      </c>
      <c r="O438" s="86"/>
      <c r="P438" s="215">
        <f>O438*H438</f>
        <v>0</v>
      </c>
      <c r="Q438" s="215">
        <v>0.01215</v>
      </c>
      <c r="R438" s="215">
        <f>Q438*H438</f>
        <v>0.01215</v>
      </c>
      <c r="S438" s="215">
        <v>0</v>
      </c>
      <c r="T438" s="216">
        <f>S438*H438</f>
        <v>0</v>
      </c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R438" s="217" t="s">
        <v>134</v>
      </c>
      <c r="AT438" s="217" t="s">
        <v>129</v>
      </c>
      <c r="AU438" s="217" t="s">
        <v>86</v>
      </c>
      <c r="AY438" s="19" t="s">
        <v>127</v>
      </c>
      <c r="BE438" s="218">
        <f>IF(N438="základní",J438,0)</f>
        <v>0</v>
      </c>
      <c r="BF438" s="218">
        <f>IF(N438="snížená",J438,0)</f>
        <v>0</v>
      </c>
      <c r="BG438" s="218">
        <f>IF(N438="zákl. přenesená",J438,0)</f>
        <v>0</v>
      </c>
      <c r="BH438" s="218">
        <f>IF(N438="sníž. přenesená",J438,0)</f>
        <v>0</v>
      </c>
      <c r="BI438" s="218">
        <f>IF(N438="nulová",J438,0)</f>
        <v>0</v>
      </c>
      <c r="BJ438" s="19" t="s">
        <v>84</v>
      </c>
      <c r="BK438" s="218">
        <f>ROUND(I438*H438,2)</f>
        <v>0</v>
      </c>
      <c r="BL438" s="19" t="s">
        <v>134</v>
      </c>
      <c r="BM438" s="217" t="s">
        <v>582</v>
      </c>
    </row>
    <row r="439" spans="1:47" s="2" customFormat="1" ht="12">
      <c r="A439" s="40"/>
      <c r="B439" s="41"/>
      <c r="C439" s="42"/>
      <c r="D439" s="219" t="s">
        <v>136</v>
      </c>
      <c r="E439" s="42"/>
      <c r="F439" s="220" t="s">
        <v>581</v>
      </c>
      <c r="G439" s="42"/>
      <c r="H439" s="42"/>
      <c r="I439" s="221"/>
      <c r="J439" s="42"/>
      <c r="K439" s="42"/>
      <c r="L439" s="46"/>
      <c r="M439" s="222"/>
      <c r="N439" s="223"/>
      <c r="O439" s="86"/>
      <c r="P439" s="86"/>
      <c r="Q439" s="86"/>
      <c r="R439" s="86"/>
      <c r="S439" s="86"/>
      <c r="T439" s="87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T439" s="19" t="s">
        <v>136</v>
      </c>
      <c r="AU439" s="19" t="s">
        <v>86</v>
      </c>
    </row>
    <row r="440" spans="1:51" s="15" customFormat="1" ht="12">
      <c r="A440" s="15"/>
      <c r="B440" s="248"/>
      <c r="C440" s="249"/>
      <c r="D440" s="219" t="s">
        <v>140</v>
      </c>
      <c r="E440" s="250" t="s">
        <v>19</v>
      </c>
      <c r="F440" s="251" t="s">
        <v>583</v>
      </c>
      <c r="G440" s="249"/>
      <c r="H440" s="250" t="s">
        <v>19</v>
      </c>
      <c r="I440" s="252"/>
      <c r="J440" s="249"/>
      <c r="K440" s="249"/>
      <c r="L440" s="253"/>
      <c r="M440" s="254"/>
      <c r="N440" s="255"/>
      <c r="O440" s="255"/>
      <c r="P440" s="255"/>
      <c r="Q440" s="255"/>
      <c r="R440" s="255"/>
      <c r="S440" s="255"/>
      <c r="T440" s="256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T440" s="257" t="s">
        <v>140</v>
      </c>
      <c r="AU440" s="257" t="s">
        <v>86</v>
      </c>
      <c r="AV440" s="15" t="s">
        <v>84</v>
      </c>
      <c r="AW440" s="15" t="s">
        <v>37</v>
      </c>
      <c r="AX440" s="15" t="s">
        <v>76</v>
      </c>
      <c r="AY440" s="257" t="s">
        <v>127</v>
      </c>
    </row>
    <row r="441" spans="1:51" s="15" customFormat="1" ht="12">
      <c r="A441" s="15"/>
      <c r="B441" s="248"/>
      <c r="C441" s="249"/>
      <c r="D441" s="219" t="s">
        <v>140</v>
      </c>
      <c r="E441" s="250" t="s">
        <v>19</v>
      </c>
      <c r="F441" s="251" t="s">
        <v>584</v>
      </c>
      <c r="G441" s="249"/>
      <c r="H441" s="250" t="s">
        <v>19</v>
      </c>
      <c r="I441" s="252"/>
      <c r="J441" s="249"/>
      <c r="K441" s="249"/>
      <c r="L441" s="253"/>
      <c r="M441" s="254"/>
      <c r="N441" s="255"/>
      <c r="O441" s="255"/>
      <c r="P441" s="255"/>
      <c r="Q441" s="255"/>
      <c r="R441" s="255"/>
      <c r="S441" s="255"/>
      <c r="T441" s="256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T441" s="257" t="s">
        <v>140</v>
      </c>
      <c r="AU441" s="257" t="s">
        <v>86</v>
      </c>
      <c r="AV441" s="15" t="s">
        <v>84</v>
      </c>
      <c r="AW441" s="15" t="s">
        <v>37</v>
      </c>
      <c r="AX441" s="15" t="s">
        <v>76</v>
      </c>
      <c r="AY441" s="257" t="s">
        <v>127</v>
      </c>
    </row>
    <row r="442" spans="1:51" s="13" customFormat="1" ht="12">
      <c r="A442" s="13"/>
      <c r="B442" s="226"/>
      <c r="C442" s="227"/>
      <c r="D442" s="219" t="s">
        <v>140</v>
      </c>
      <c r="E442" s="228" t="s">
        <v>19</v>
      </c>
      <c r="F442" s="229" t="s">
        <v>585</v>
      </c>
      <c r="G442" s="227"/>
      <c r="H442" s="230">
        <v>1</v>
      </c>
      <c r="I442" s="231"/>
      <c r="J442" s="227"/>
      <c r="K442" s="227"/>
      <c r="L442" s="232"/>
      <c r="M442" s="233"/>
      <c r="N442" s="234"/>
      <c r="O442" s="234"/>
      <c r="P442" s="234"/>
      <c r="Q442" s="234"/>
      <c r="R442" s="234"/>
      <c r="S442" s="234"/>
      <c r="T442" s="235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36" t="s">
        <v>140</v>
      </c>
      <c r="AU442" s="236" t="s">
        <v>86</v>
      </c>
      <c r="AV442" s="13" t="s">
        <v>86</v>
      </c>
      <c r="AW442" s="13" t="s">
        <v>37</v>
      </c>
      <c r="AX442" s="13" t="s">
        <v>84</v>
      </c>
      <c r="AY442" s="236" t="s">
        <v>127</v>
      </c>
    </row>
    <row r="443" spans="1:65" s="2" customFormat="1" ht="16.5" customHeight="1">
      <c r="A443" s="40"/>
      <c r="B443" s="41"/>
      <c r="C443" s="206" t="s">
        <v>586</v>
      </c>
      <c r="D443" s="206" t="s">
        <v>129</v>
      </c>
      <c r="E443" s="207" t="s">
        <v>587</v>
      </c>
      <c r="F443" s="208" t="s">
        <v>588</v>
      </c>
      <c r="G443" s="209" t="s">
        <v>132</v>
      </c>
      <c r="H443" s="210">
        <v>35.331</v>
      </c>
      <c r="I443" s="211"/>
      <c r="J443" s="212">
        <f>ROUND(I443*H443,2)</f>
        <v>0</v>
      </c>
      <c r="K443" s="208" t="s">
        <v>19</v>
      </c>
      <c r="L443" s="46"/>
      <c r="M443" s="213" t="s">
        <v>19</v>
      </c>
      <c r="N443" s="214" t="s">
        <v>47</v>
      </c>
      <c r="O443" s="86"/>
      <c r="P443" s="215">
        <f>O443*H443</f>
        <v>0</v>
      </c>
      <c r="Q443" s="215">
        <v>0.008</v>
      </c>
      <c r="R443" s="215">
        <f>Q443*H443</f>
        <v>0.282648</v>
      </c>
      <c r="S443" s="215">
        <v>0</v>
      </c>
      <c r="T443" s="216">
        <f>S443*H443</f>
        <v>0</v>
      </c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R443" s="217" t="s">
        <v>134</v>
      </c>
      <c r="AT443" s="217" t="s">
        <v>129</v>
      </c>
      <c r="AU443" s="217" t="s">
        <v>86</v>
      </c>
      <c r="AY443" s="19" t="s">
        <v>127</v>
      </c>
      <c r="BE443" s="218">
        <f>IF(N443="základní",J443,0)</f>
        <v>0</v>
      </c>
      <c r="BF443" s="218">
        <f>IF(N443="snížená",J443,0)</f>
        <v>0</v>
      </c>
      <c r="BG443" s="218">
        <f>IF(N443="zákl. přenesená",J443,0)</f>
        <v>0</v>
      </c>
      <c r="BH443" s="218">
        <f>IF(N443="sníž. přenesená",J443,0)</f>
        <v>0</v>
      </c>
      <c r="BI443" s="218">
        <f>IF(N443="nulová",J443,0)</f>
        <v>0</v>
      </c>
      <c r="BJ443" s="19" t="s">
        <v>84</v>
      </c>
      <c r="BK443" s="218">
        <f>ROUND(I443*H443,2)</f>
        <v>0</v>
      </c>
      <c r="BL443" s="19" t="s">
        <v>134</v>
      </c>
      <c r="BM443" s="217" t="s">
        <v>589</v>
      </c>
    </row>
    <row r="444" spans="1:47" s="2" customFormat="1" ht="12">
      <c r="A444" s="40"/>
      <c r="B444" s="41"/>
      <c r="C444" s="42"/>
      <c r="D444" s="219" t="s">
        <v>136</v>
      </c>
      <c r="E444" s="42"/>
      <c r="F444" s="220" t="s">
        <v>588</v>
      </c>
      <c r="G444" s="42"/>
      <c r="H444" s="42"/>
      <c r="I444" s="221"/>
      <c r="J444" s="42"/>
      <c r="K444" s="42"/>
      <c r="L444" s="46"/>
      <c r="M444" s="222"/>
      <c r="N444" s="223"/>
      <c r="O444" s="86"/>
      <c r="P444" s="86"/>
      <c r="Q444" s="86"/>
      <c r="R444" s="86"/>
      <c r="S444" s="86"/>
      <c r="T444" s="87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T444" s="19" t="s">
        <v>136</v>
      </c>
      <c r="AU444" s="19" t="s">
        <v>86</v>
      </c>
    </row>
    <row r="445" spans="1:47" s="2" customFormat="1" ht="12">
      <c r="A445" s="40"/>
      <c r="B445" s="41"/>
      <c r="C445" s="42"/>
      <c r="D445" s="219" t="s">
        <v>375</v>
      </c>
      <c r="E445" s="42"/>
      <c r="F445" s="268" t="s">
        <v>590</v>
      </c>
      <c r="G445" s="42"/>
      <c r="H445" s="42"/>
      <c r="I445" s="221"/>
      <c r="J445" s="42"/>
      <c r="K445" s="42"/>
      <c r="L445" s="46"/>
      <c r="M445" s="222"/>
      <c r="N445" s="223"/>
      <c r="O445" s="86"/>
      <c r="P445" s="86"/>
      <c r="Q445" s="86"/>
      <c r="R445" s="86"/>
      <c r="S445" s="86"/>
      <c r="T445" s="87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T445" s="19" t="s">
        <v>375</v>
      </c>
      <c r="AU445" s="19" t="s">
        <v>86</v>
      </c>
    </row>
    <row r="446" spans="1:51" s="15" customFormat="1" ht="12">
      <c r="A446" s="15"/>
      <c r="B446" s="248"/>
      <c r="C446" s="249"/>
      <c r="D446" s="219" t="s">
        <v>140</v>
      </c>
      <c r="E446" s="250" t="s">
        <v>19</v>
      </c>
      <c r="F446" s="251" t="s">
        <v>591</v>
      </c>
      <c r="G446" s="249"/>
      <c r="H446" s="250" t="s">
        <v>19</v>
      </c>
      <c r="I446" s="252"/>
      <c r="J446" s="249"/>
      <c r="K446" s="249"/>
      <c r="L446" s="253"/>
      <c r="M446" s="254"/>
      <c r="N446" s="255"/>
      <c r="O446" s="255"/>
      <c r="P446" s="255"/>
      <c r="Q446" s="255"/>
      <c r="R446" s="255"/>
      <c r="S446" s="255"/>
      <c r="T446" s="256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T446" s="257" t="s">
        <v>140</v>
      </c>
      <c r="AU446" s="257" t="s">
        <v>86</v>
      </c>
      <c r="AV446" s="15" t="s">
        <v>84</v>
      </c>
      <c r="AW446" s="15" t="s">
        <v>37</v>
      </c>
      <c r="AX446" s="15" t="s">
        <v>76</v>
      </c>
      <c r="AY446" s="257" t="s">
        <v>127</v>
      </c>
    </row>
    <row r="447" spans="1:51" s="15" customFormat="1" ht="12">
      <c r="A447" s="15"/>
      <c r="B447" s="248"/>
      <c r="C447" s="249"/>
      <c r="D447" s="219" t="s">
        <v>140</v>
      </c>
      <c r="E447" s="250" t="s">
        <v>19</v>
      </c>
      <c r="F447" s="251" t="s">
        <v>592</v>
      </c>
      <c r="G447" s="249"/>
      <c r="H447" s="250" t="s">
        <v>19</v>
      </c>
      <c r="I447" s="252"/>
      <c r="J447" s="249"/>
      <c r="K447" s="249"/>
      <c r="L447" s="253"/>
      <c r="M447" s="254"/>
      <c r="N447" s="255"/>
      <c r="O447" s="255"/>
      <c r="P447" s="255"/>
      <c r="Q447" s="255"/>
      <c r="R447" s="255"/>
      <c r="S447" s="255"/>
      <c r="T447" s="256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T447" s="257" t="s">
        <v>140</v>
      </c>
      <c r="AU447" s="257" t="s">
        <v>86</v>
      </c>
      <c r="AV447" s="15" t="s">
        <v>84</v>
      </c>
      <c r="AW447" s="15" t="s">
        <v>37</v>
      </c>
      <c r="AX447" s="15" t="s">
        <v>76</v>
      </c>
      <c r="AY447" s="257" t="s">
        <v>127</v>
      </c>
    </row>
    <row r="448" spans="1:51" s="13" customFormat="1" ht="12">
      <c r="A448" s="13"/>
      <c r="B448" s="226"/>
      <c r="C448" s="227"/>
      <c r="D448" s="219" t="s">
        <v>140</v>
      </c>
      <c r="E448" s="228" t="s">
        <v>19</v>
      </c>
      <c r="F448" s="229" t="s">
        <v>593</v>
      </c>
      <c r="G448" s="227"/>
      <c r="H448" s="230">
        <v>1.41</v>
      </c>
      <c r="I448" s="231"/>
      <c r="J448" s="227"/>
      <c r="K448" s="227"/>
      <c r="L448" s="232"/>
      <c r="M448" s="233"/>
      <c r="N448" s="234"/>
      <c r="O448" s="234"/>
      <c r="P448" s="234"/>
      <c r="Q448" s="234"/>
      <c r="R448" s="234"/>
      <c r="S448" s="234"/>
      <c r="T448" s="235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36" t="s">
        <v>140</v>
      </c>
      <c r="AU448" s="236" t="s">
        <v>86</v>
      </c>
      <c r="AV448" s="13" t="s">
        <v>86</v>
      </c>
      <c r="AW448" s="13" t="s">
        <v>37</v>
      </c>
      <c r="AX448" s="13" t="s">
        <v>76</v>
      </c>
      <c r="AY448" s="236" t="s">
        <v>127</v>
      </c>
    </row>
    <row r="449" spans="1:51" s="13" customFormat="1" ht="12">
      <c r="A449" s="13"/>
      <c r="B449" s="226"/>
      <c r="C449" s="227"/>
      <c r="D449" s="219" t="s">
        <v>140</v>
      </c>
      <c r="E449" s="228" t="s">
        <v>19</v>
      </c>
      <c r="F449" s="229" t="s">
        <v>594</v>
      </c>
      <c r="G449" s="227"/>
      <c r="H449" s="230">
        <v>0.248</v>
      </c>
      <c r="I449" s="231"/>
      <c r="J449" s="227"/>
      <c r="K449" s="227"/>
      <c r="L449" s="232"/>
      <c r="M449" s="233"/>
      <c r="N449" s="234"/>
      <c r="O449" s="234"/>
      <c r="P449" s="234"/>
      <c r="Q449" s="234"/>
      <c r="R449" s="234"/>
      <c r="S449" s="234"/>
      <c r="T449" s="235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36" t="s">
        <v>140</v>
      </c>
      <c r="AU449" s="236" t="s">
        <v>86</v>
      </c>
      <c r="AV449" s="13" t="s">
        <v>86</v>
      </c>
      <c r="AW449" s="13" t="s">
        <v>37</v>
      </c>
      <c r="AX449" s="13" t="s">
        <v>76</v>
      </c>
      <c r="AY449" s="236" t="s">
        <v>127</v>
      </c>
    </row>
    <row r="450" spans="1:51" s="13" customFormat="1" ht="12">
      <c r="A450" s="13"/>
      <c r="B450" s="226"/>
      <c r="C450" s="227"/>
      <c r="D450" s="219" t="s">
        <v>140</v>
      </c>
      <c r="E450" s="228" t="s">
        <v>19</v>
      </c>
      <c r="F450" s="229" t="s">
        <v>595</v>
      </c>
      <c r="G450" s="227"/>
      <c r="H450" s="230">
        <v>1.851</v>
      </c>
      <c r="I450" s="231"/>
      <c r="J450" s="227"/>
      <c r="K450" s="227"/>
      <c r="L450" s="232"/>
      <c r="M450" s="233"/>
      <c r="N450" s="234"/>
      <c r="O450" s="234"/>
      <c r="P450" s="234"/>
      <c r="Q450" s="234"/>
      <c r="R450" s="234"/>
      <c r="S450" s="234"/>
      <c r="T450" s="235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36" t="s">
        <v>140</v>
      </c>
      <c r="AU450" s="236" t="s">
        <v>86</v>
      </c>
      <c r="AV450" s="13" t="s">
        <v>86</v>
      </c>
      <c r="AW450" s="13" t="s">
        <v>37</v>
      </c>
      <c r="AX450" s="13" t="s">
        <v>76</v>
      </c>
      <c r="AY450" s="236" t="s">
        <v>127</v>
      </c>
    </row>
    <row r="451" spans="1:51" s="13" customFormat="1" ht="12">
      <c r="A451" s="13"/>
      <c r="B451" s="226"/>
      <c r="C451" s="227"/>
      <c r="D451" s="219" t="s">
        <v>140</v>
      </c>
      <c r="E451" s="228" t="s">
        <v>19</v>
      </c>
      <c r="F451" s="229" t="s">
        <v>596</v>
      </c>
      <c r="G451" s="227"/>
      <c r="H451" s="230">
        <v>7.8</v>
      </c>
      <c r="I451" s="231"/>
      <c r="J451" s="227"/>
      <c r="K451" s="227"/>
      <c r="L451" s="232"/>
      <c r="M451" s="233"/>
      <c r="N451" s="234"/>
      <c r="O451" s="234"/>
      <c r="P451" s="234"/>
      <c r="Q451" s="234"/>
      <c r="R451" s="234"/>
      <c r="S451" s="234"/>
      <c r="T451" s="235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36" t="s">
        <v>140</v>
      </c>
      <c r="AU451" s="236" t="s">
        <v>86</v>
      </c>
      <c r="AV451" s="13" t="s">
        <v>86</v>
      </c>
      <c r="AW451" s="13" t="s">
        <v>37</v>
      </c>
      <c r="AX451" s="13" t="s">
        <v>76</v>
      </c>
      <c r="AY451" s="236" t="s">
        <v>127</v>
      </c>
    </row>
    <row r="452" spans="1:51" s="13" customFormat="1" ht="12">
      <c r="A452" s="13"/>
      <c r="B452" s="226"/>
      <c r="C452" s="227"/>
      <c r="D452" s="219" t="s">
        <v>140</v>
      </c>
      <c r="E452" s="228" t="s">
        <v>19</v>
      </c>
      <c r="F452" s="229" t="s">
        <v>597</v>
      </c>
      <c r="G452" s="227"/>
      <c r="H452" s="230">
        <v>2.297</v>
      </c>
      <c r="I452" s="231"/>
      <c r="J452" s="227"/>
      <c r="K452" s="227"/>
      <c r="L452" s="232"/>
      <c r="M452" s="233"/>
      <c r="N452" s="234"/>
      <c r="O452" s="234"/>
      <c r="P452" s="234"/>
      <c r="Q452" s="234"/>
      <c r="R452" s="234"/>
      <c r="S452" s="234"/>
      <c r="T452" s="235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36" t="s">
        <v>140</v>
      </c>
      <c r="AU452" s="236" t="s">
        <v>86</v>
      </c>
      <c r="AV452" s="13" t="s">
        <v>86</v>
      </c>
      <c r="AW452" s="13" t="s">
        <v>37</v>
      </c>
      <c r="AX452" s="13" t="s">
        <v>76</v>
      </c>
      <c r="AY452" s="236" t="s">
        <v>127</v>
      </c>
    </row>
    <row r="453" spans="1:51" s="13" customFormat="1" ht="12">
      <c r="A453" s="13"/>
      <c r="B453" s="226"/>
      <c r="C453" s="227"/>
      <c r="D453" s="219" t="s">
        <v>140</v>
      </c>
      <c r="E453" s="228" t="s">
        <v>19</v>
      </c>
      <c r="F453" s="229" t="s">
        <v>598</v>
      </c>
      <c r="G453" s="227"/>
      <c r="H453" s="230">
        <v>3.142</v>
      </c>
      <c r="I453" s="231"/>
      <c r="J453" s="227"/>
      <c r="K453" s="227"/>
      <c r="L453" s="232"/>
      <c r="M453" s="233"/>
      <c r="N453" s="234"/>
      <c r="O453" s="234"/>
      <c r="P453" s="234"/>
      <c r="Q453" s="234"/>
      <c r="R453" s="234"/>
      <c r="S453" s="234"/>
      <c r="T453" s="235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36" t="s">
        <v>140</v>
      </c>
      <c r="AU453" s="236" t="s">
        <v>86</v>
      </c>
      <c r="AV453" s="13" t="s">
        <v>86</v>
      </c>
      <c r="AW453" s="13" t="s">
        <v>37</v>
      </c>
      <c r="AX453" s="13" t="s">
        <v>76</v>
      </c>
      <c r="AY453" s="236" t="s">
        <v>127</v>
      </c>
    </row>
    <row r="454" spans="1:51" s="13" customFormat="1" ht="12">
      <c r="A454" s="13"/>
      <c r="B454" s="226"/>
      <c r="C454" s="227"/>
      <c r="D454" s="219" t="s">
        <v>140</v>
      </c>
      <c r="E454" s="228" t="s">
        <v>19</v>
      </c>
      <c r="F454" s="229" t="s">
        <v>599</v>
      </c>
      <c r="G454" s="227"/>
      <c r="H454" s="230">
        <v>1.485</v>
      </c>
      <c r="I454" s="231"/>
      <c r="J454" s="227"/>
      <c r="K454" s="227"/>
      <c r="L454" s="232"/>
      <c r="M454" s="233"/>
      <c r="N454" s="234"/>
      <c r="O454" s="234"/>
      <c r="P454" s="234"/>
      <c r="Q454" s="234"/>
      <c r="R454" s="234"/>
      <c r="S454" s="234"/>
      <c r="T454" s="235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36" t="s">
        <v>140</v>
      </c>
      <c r="AU454" s="236" t="s">
        <v>86</v>
      </c>
      <c r="AV454" s="13" t="s">
        <v>86</v>
      </c>
      <c r="AW454" s="13" t="s">
        <v>37</v>
      </c>
      <c r="AX454" s="13" t="s">
        <v>76</v>
      </c>
      <c r="AY454" s="236" t="s">
        <v>127</v>
      </c>
    </row>
    <row r="455" spans="1:51" s="13" customFormat="1" ht="12">
      <c r="A455" s="13"/>
      <c r="B455" s="226"/>
      <c r="C455" s="227"/>
      <c r="D455" s="219" t="s">
        <v>140</v>
      </c>
      <c r="E455" s="228" t="s">
        <v>19</v>
      </c>
      <c r="F455" s="229" t="s">
        <v>600</v>
      </c>
      <c r="G455" s="227"/>
      <c r="H455" s="230">
        <v>0.238</v>
      </c>
      <c r="I455" s="231"/>
      <c r="J455" s="227"/>
      <c r="K455" s="227"/>
      <c r="L455" s="232"/>
      <c r="M455" s="233"/>
      <c r="N455" s="234"/>
      <c r="O455" s="234"/>
      <c r="P455" s="234"/>
      <c r="Q455" s="234"/>
      <c r="R455" s="234"/>
      <c r="S455" s="234"/>
      <c r="T455" s="235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36" t="s">
        <v>140</v>
      </c>
      <c r="AU455" s="236" t="s">
        <v>86</v>
      </c>
      <c r="AV455" s="13" t="s">
        <v>86</v>
      </c>
      <c r="AW455" s="13" t="s">
        <v>37</v>
      </c>
      <c r="AX455" s="13" t="s">
        <v>76</v>
      </c>
      <c r="AY455" s="236" t="s">
        <v>127</v>
      </c>
    </row>
    <row r="456" spans="1:51" s="15" customFormat="1" ht="12">
      <c r="A456" s="15"/>
      <c r="B456" s="248"/>
      <c r="C456" s="249"/>
      <c r="D456" s="219" t="s">
        <v>140</v>
      </c>
      <c r="E456" s="250" t="s">
        <v>19</v>
      </c>
      <c r="F456" s="251" t="s">
        <v>601</v>
      </c>
      <c r="G456" s="249"/>
      <c r="H456" s="250" t="s">
        <v>19</v>
      </c>
      <c r="I456" s="252"/>
      <c r="J456" s="249"/>
      <c r="K456" s="249"/>
      <c r="L456" s="253"/>
      <c r="M456" s="254"/>
      <c r="N456" s="255"/>
      <c r="O456" s="255"/>
      <c r="P456" s="255"/>
      <c r="Q456" s="255"/>
      <c r="R456" s="255"/>
      <c r="S456" s="255"/>
      <c r="T456" s="256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T456" s="257" t="s">
        <v>140</v>
      </c>
      <c r="AU456" s="257" t="s">
        <v>86</v>
      </c>
      <c r="AV456" s="15" t="s">
        <v>84</v>
      </c>
      <c r="AW456" s="15" t="s">
        <v>37</v>
      </c>
      <c r="AX456" s="15" t="s">
        <v>76</v>
      </c>
      <c r="AY456" s="257" t="s">
        <v>127</v>
      </c>
    </row>
    <row r="457" spans="1:51" s="13" customFormat="1" ht="12">
      <c r="A457" s="13"/>
      <c r="B457" s="226"/>
      <c r="C457" s="227"/>
      <c r="D457" s="219" t="s">
        <v>140</v>
      </c>
      <c r="E457" s="228" t="s">
        <v>19</v>
      </c>
      <c r="F457" s="229" t="s">
        <v>593</v>
      </c>
      <c r="G457" s="227"/>
      <c r="H457" s="230">
        <v>1.41</v>
      </c>
      <c r="I457" s="231"/>
      <c r="J457" s="227"/>
      <c r="K457" s="227"/>
      <c r="L457" s="232"/>
      <c r="M457" s="233"/>
      <c r="N457" s="234"/>
      <c r="O457" s="234"/>
      <c r="P457" s="234"/>
      <c r="Q457" s="234"/>
      <c r="R457" s="234"/>
      <c r="S457" s="234"/>
      <c r="T457" s="235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36" t="s">
        <v>140</v>
      </c>
      <c r="AU457" s="236" t="s">
        <v>86</v>
      </c>
      <c r="AV457" s="13" t="s">
        <v>86</v>
      </c>
      <c r="AW457" s="13" t="s">
        <v>37</v>
      </c>
      <c r="AX457" s="13" t="s">
        <v>76</v>
      </c>
      <c r="AY457" s="236" t="s">
        <v>127</v>
      </c>
    </row>
    <row r="458" spans="1:51" s="13" customFormat="1" ht="12">
      <c r="A458" s="13"/>
      <c r="B458" s="226"/>
      <c r="C458" s="227"/>
      <c r="D458" s="219" t="s">
        <v>140</v>
      </c>
      <c r="E458" s="228" t="s">
        <v>19</v>
      </c>
      <c r="F458" s="229" t="s">
        <v>594</v>
      </c>
      <c r="G458" s="227"/>
      <c r="H458" s="230">
        <v>0.248</v>
      </c>
      <c r="I458" s="231"/>
      <c r="J458" s="227"/>
      <c r="K458" s="227"/>
      <c r="L458" s="232"/>
      <c r="M458" s="233"/>
      <c r="N458" s="234"/>
      <c r="O458" s="234"/>
      <c r="P458" s="234"/>
      <c r="Q458" s="234"/>
      <c r="R458" s="234"/>
      <c r="S458" s="234"/>
      <c r="T458" s="235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36" t="s">
        <v>140</v>
      </c>
      <c r="AU458" s="236" t="s">
        <v>86</v>
      </c>
      <c r="AV458" s="13" t="s">
        <v>86</v>
      </c>
      <c r="AW458" s="13" t="s">
        <v>37</v>
      </c>
      <c r="AX458" s="13" t="s">
        <v>76</v>
      </c>
      <c r="AY458" s="236" t="s">
        <v>127</v>
      </c>
    </row>
    <row r="459" spans="1:51" s="13" customFormat="1" ht="12">
      <c r="A459" s="13"/>
      <c r="B459" s="226"/>
      <c r="C459" s="227"/>
      <c r="D459" s="219" t="s">
        <v>140</v>
      </c>
      <c r="E459" s="228" t="s">
        <v>19</v>
      </c>
      <c r="F459" s="229" t="s">
        <v>595</v>
      </c>
      <c r="G459" s="227"/>
      <c r="H459" s="230">
        <v>1.851</v>
      </c>
      <c r="I459" s="231"/>
      <c r="J459" s="227"/>
      <c r="K459" s="227"/>
      <c r="L459" s="232"/>
      <c r="M459" s="233"/>
      <c r="N459" s="234"/>
      <c r="O459" s="234"/>
      <c r="P459" s="234"/>
      <c r="Q459" s="234"/>
      <c r="R459" s="234"/>
      <c r="S459" s="234"/>
      <c r="T459" s="235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36" t="s">
        <v>140</v>
      </c>
      <c r="AU459" s="236" t="s">
        <v>86</v>
      </c>
      <c r="AV459" s="13" t="s">
        <v>86</v>
      </c>
      <c r="AW459" s="13" t="s">
        <v>37</v>
      </c>
      <c r="AX459" s="13" t="s">
        <v>76</v>
      </c>
      <c r="AY459" s="236" t="s">
        <v>127</v>
      </c>
    </row>
    <row r="460" spans="1:51" s="13" customFormat="1" ht="12">
      <c r="A460" s="13"/>
      <c r="B460" s="226"/>
      <c r="C460" s="227"/>
      <c r="D460" s="219" t="s">
        <v>140</v>
      </c>
      <c r="E460" s="228" t="s">
        <v>19</v>
      </c>
      <c r="F460" s="229" t="s">
        <v>596</v>
      </c>
      <c r="G460" s="227"/>
      <c r="H460" s="230">
        <v>7.8</v>
      </c>
      <c r="I460" s="231"/>
      <c r="J460" s="227"/>
      <c r="K460" s="227"/>
      <c r="L460" s="232"/>
      <c r="M460" s="233"/>
      <c r="N460" s="234"/>
      <c r="O460" s="234"/>
      <c r="P460" s="234"/>
      <c r="Q460" s="234"/>
      <c r="R460" s="234"/>
      <c r="S460" s="234"/>
      <c r="T460" s="235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36" t="s">
        <v>140</v>
      </c>
      <c r="AU460" s="236" t="s">
        <v>86</v>
      </c>
      <c r="AV460" s="13" t="s">
        <v>86</v>
      </c>
      <c r="AW460" s="13" t="s">
        <v>37</v>
      </c>
      <c r="AX460" s="13" t="s">
        <v>76</v>
      </c>
      <c r="AY460" s="236" t="s">
        <v>127</v>
      </c>
    </row>
    <row r="461" spans="1:51" s="13" customFormat="1" ht="12">
      <c r="A461" s="13"/>
      <c r="B461" s="226"/>
      <c r="C461" s="227"/>
      <c r="D461" s="219" t="s">
        <v>140</v>
      </c>
      <c r="E461" s="228" t="s">
        <v>19</v>
      </c>
      <c r="F461" s="229" t="s">
        <v>597</v>
      </c>
      <c r="G461" s="227"/>
      <c r="H461" s="230">
        <v>2.297</v>
      </c>
      <c r="I461" s="231"/>
      <c r="J461" s="227"/>
      <c r="K461" s="227"/>
      <c r="L461" s="232"/>
      <c r="M461" s="233"/>
      <c r="N461" s="234"/>
      <c r="O461" s="234"/>
      <c r="P461" s="234"/>
      <c r="Q461" s="234"/>
      <c r="R461" s="234"/>
      <c r="S461" s="234"/>
      <c r="T461" s="235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36" t="s">
        <v>140</v>
      </c>
      <c r="AU461" s="236" t="s">
        <v>86</v>
      </c>
      <c r="AV461" s="13" t="s">
        <v>86</v>
      </c>
      <c r="AW461" s="13" t="s">
        <v>37</v>
      </c>
      <c r="AX461" s="13" t="s">
        <v>76</v>
      </c>
      <c r="AY461" s="236" t="s">
        <v>127</v>
      </c>
    </row>
    <row r="462" spans="1:51" s="13" customFormat="1" ht="12">
      <c r="A462" s="13"/>
      <c r="B462" s="226"/>
      <c r="C462" s="227"/>
      <c r="D462" s="219" t="s">
        <v>140</v>
      </c>
      <c r="E462" s="228" t="s">
        <v>19</v>
      </c>
      <c r="F462" s="229" t="s">
        <v>602</v>
      </c>
      <c r="G462" s="227"/>
      <c r="H462" s="230">
        <v>1.571</v>
      </c>
      <c r="I462" s="231"/>
      <c r="J462" s="227"/>
      <c r="K462" s="227"/>
      <c r="L462" s="232"/>
      <c r="M462" s="233"/>
      <c r="N462" s="234"/>
      <c r="O462" s="234"/>
      <c r="P462" s="234"/>
      <c r="Q462" s="234"/>
      <c r="R462" s="234"/>
      <c r="S462" s="234"/>
      <c r="T462" s="235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36" t="s">
        <v>140</v>
      </c>
      <c r="AU462" s="236" t="s">
        <v>86</v>
      </c>
      <c r="AV462" s="13" t="s">
        <v>86</v>
      </c>
      <c r="AW462" s="13" t="s">
        <v>37</v>
      </c>
      <c r="AX462" s="13" t="s">
        <v>76</v>
      </c>
      <c r="AY462" s="236" t="s">
        <v>127</v>
      </c>
    </row>
    <row r="463" spans="1:51" s="13" customFormat="1" ht="12">
      <c r="A463" s="13"/>
      <c r="B463" s="226"/>
      <c r="C463" s="227"/>
      <c r="D463" s="219" t="s">
        <v>140</v>
      </c>
      <c r="E463" s="228" t="s">
        <v>19</v>
      </c>
      <c r="F463" s="229" t="s">
        <v>599</v>
      </c>
      <c r="G463" s="227"/>
      <c r="H463" s="230">
        <v>1.485</v>
      </c>
      <c r="I463" s="231"/>
      <c r="J463" s="227"/>
      <c r="K463" s="227"/>
      <c r="L463" s="232"/>
      <c r="M463" s="233"/>
      <c r="N463" s="234"/>
      <c r="O463" s="234"/>
      <c r="P463" s="234"/>
      <c r="Q463" s="234"/>
      <c r="R463" s="234"/>
      <c r="S463" s="234"/>
      <c r="T463" s="235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36" t="s">
        <v>140</v>
      </c>
      <c r="AU463" s="236" t="s">
        <v>86</v>
      </c>
      <c r="AV463" s="13" t="s">
        <v>86</v>
      </c>
      <c r="AW463" s="13" t="s">
        <v>37</v>
      </c>
      <c r="AX463" s="13" t="s">
        <v>76</v>
      </c>
      <c r="AY463" s="236" t="s">
        <v>127</v>
      </c>
    </row>
    <row r="464" spans="1:51" s="13" customFormat="1" ht="12">
      <c r="A464" s="13"/>
      <c r="B464" s="226"/>
      <c r="C464" s="227"/>
      <c r="D464" s="219" t="s">
        <v>140</v>
      </c>
      <c r="E464" s="228" t="s">
        <v>19</v>
      </c>
      <c r="F464" s="229" t="s">
        <v>603</v>
      </c>
      <c r="G464" s="227"/>
      <c r="H464" s="230">
        <v>0.198</v>
      </c>
      <c r="I464" s="231"/>
      <c r="J464" s="227"/>
      <c r="K464" s="227"/>
      <c r="L464" s="232"/>
      <c r="M464" s="233"/>
      <c r="N464" s="234"/>
      <c r="O464" s="234"/>
      <c r="P464" s="234"/>
      <c r="Q464" s="234"/>
      <c r="R464" s="234"/>
      <c r="S464" s="234"/>
      <c r="T464" s="235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36" t="s">
        <v>140</v>
      </c>
      <c r="AU464" s="236" t="s">
        <v>86</v>
      </c>
      <c r="AV464" s="13" t="s">
        <v>86</v>
      </c>
      <c r="AW464" s="13" t="s">
        <v>37</v>
      </c>
      <c r="AX464" s="13" t="s">
        <v>76</v>
      </c>
      <c r="AY464" s="236" t="s">
        <v>127</v>
      </c>
    </row>
    <row r="465" spans="1:51" s="14" customFormat="1" ht="12">
      <c r="A465" s="14"/>
      <c r="B465" s="237"/>
      <c r="C465" s="238"/>
      <c r="D465" s="219" t="s">
        <v>140</v>
      </c>
      <c r="E465" s="239" t="s">
        <v>19</v>
      </c>
      <c r="F465" s="240" t="s">
        <v>148</v>
      </c>
      <c r="G465" s="238"/>
      <c r="H465" s="241">
        <v>35.331</v>
      </c>
      <c r="I465" s="242"/>
      <c r="J465" s="238"/>
      <c r="K465" s="238"/>
      <c r="L465" s="243"/>
      <c r="M465" s="244"/>
      <c r="N465" s="245"/>
      <c r="O465" s="245"/>
      <c r="P465" s="245"/>
      <c r="Q465" s="245"/>
      <c r="R465" s="245"/>
      <c r="S465" s="245"/>
      <c r="T465" s="246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47" t="s">
        <v>140</v>
      </c>
      <c r="AU465" s="247" t="s">
        <v>86</v>
      </c>
      <c r="AV465" s="14" t="s">
        <v>134</v>
      </c>
      <c r="AW465" s="14" t="s">
        <v>37</v>
      </c>
      <c r="AX465" s="14" t="s">
        <v>84</v>
      </c>
      <c r="AY465" s="247" t="s">
        <v>127</v>
      </c>
    </row>
    <row r="466" spans="1:63" s="12" customFormat="1" ht="22.8" customHeight="1">
      <c r="A466" s="12"/>
      <c r="B466" s="190"/>
      <c r="C466" s="191"/>
      <c r="D466" s="192" t="s">
        <v>75</v>
      </c>
      <c r="E466" s="204" t="s">
        <v>199</v>
      </c>
      <c r="F466" s="204" t="s">
        <v>604</v>
      </c>
      <c r="G466" s="191"/>
      <c r="H466" s="191"/>
      <c r="I466" s="194"/>
      <c r="J466" s="205">
        <f>BK466</f>
        <v>0</v>
      </c>
      <c r="K466" s="191"/>
      <c r="L466" s="196"/>
      <c r="M466" s="197"/>
      <c r="N466" s="198"/>
      <c r="O466" s="198"/>
      <c r="P466" s="199">
        <f>SUM(P467:P484)</f>
        <v>0</v>
      </c>
      <c r="Q466" s="198"/>
      <c r="R466" s="199">
        <f>SUM(R467:R484)</f>
        <v>0.005928</v>
      </c>
      <c r="S466" s="198"/>
      <c r="T466" s="200">
        <f>SUM(T467:T484)</f>
        <v>0</v>
      </c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R466" s="201" t="s">
        <v>84</v>
      </c>
      <c r="AT466" s="202" t="s">
        <v>75</v>
      </c>
      <c r="AU466" s="202" t="s">
        <v>84</v>
      </c>
      <c r="AY466" s="201" t="s">
        <v>127</v>
      </c>
      <c r="BK466" s="203">
        <f>SUM(BK467:BK484)</f>
        <v>0</v>
      </c>
    </row>
    <row r="467" spans="1:65" s="2" customFormat="1" ht="16.5" customHeight="1">
      <c r="A467" s="40"/>
      <c r="B467" s="41"/>
      <c r="C467" s="206" t="s">
        <v>605</v>
      </c>
      <c r="D467" s="206" t="s">
        <v>129</v>
      </c>
      <c r="E467" s="207" t="s">
        <v>606</v>
      </c>
      <c r="F467" s="208" t="s">
        <v>607</v>
      </c>
      <c r="G467" s="209" t="s">
        <v>192</v>
      </c>
      <c r="H467" s="210">
        <v>74.1</v>
      </c>
      <c r="I467" s="211"/>
      <c r="J467" s="212">
        <f>ROUND(I467*H467,2)</f>
        <v>0</v>
      </c>
      <c r="K467" s="208" t="s">
        <v>133</v>
      </c>
      <c r="L467" s="46"/>
      <c r="M467" s="213" t="s">
        <v>19</v>
      </c>
      <c r="N467" s="214" t="s">
        <v>47</v>
      </c>
      <c r="O467" s="86"/>
      <c r="P467" s="215">
        <f>O467*H467</f>
        <v>0</v>
      </c>
      <c r="Q467" s="215">
        <v>0</v>
      </c>
      <c r="R467" s="215">
        <f>Q467*H467</f>
        <v>0</v>
      </c>
      <c r="S467" s="215">
        <v>0</v>
      </c>
      <c r="T467" s="216">
        <f>S467*H467</f>
        <v>0</v>
      </c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R467" s="217" t="s">
        <v>134</v>
      </c>
      <c r="AT467" s="217" t="s">
        <v>129</v>
      </c>
      <c r="AU467" s="217" t="s">
        <v>86</v>
      </c>
      <c r="AY467" s="19" t="s">
        <v>127</v>
      </c>
      <c r="BE467" s="218">
        <f>IF(N467="základní",J467,0)</f>
        <v>0</v>
      </c>
      <c r="BF467" s="218">
        <f>IF(N467="snížená",J467,0)</f>
        <v>0</v>
      </c>
      <c r="BG467" s="218">
        <f>IF(N467="zákl. přenesená",J467,0)</f>
        <v>0</v>
      </c>
      <c r="BH467" s="218">
        <f>IF(N467="sníž. přenesená",J467,0)</f>
        <v>0</v>
      </c>
      <c r="BI467" s="218">
        <f>IF(N467="nulová",J467,0)</f>
        <v>0</v>
      </c>
      <c r="BJ467" s="19" t="s">
        <v>84</v>
      </c>
      <c r="BK467" s="218">
        <f>ROUND(I467*H467,2)</f>
        <v>0</v>
      </c>
      <c r="BL467" s="19" t="s">
        <v>134</v>
      </c>
      <c r="BM467" s="217" t="s">
        <v>608</v>
      </c>
    </row>
    <row r="468" spans="1:47" s="2" customFormat="1" ht="12">
      <c r="A468" s="40"/>
      <c r="B468" s="41"/>
      <c r="C468" s="42"/>
      <c r="D468" s="219" t="s">
        <v>136</v>
      </c>
      <c r="E468" s="42"/>
      <c r="F468" s="220" t="s">
        <v>609</v>
      </c>
      <c r="G468" s="42"/>
      <c r="H468" s="42"/>
      <c r="I468" s="221"/>
      <c r="J468" s="42"/>
      <c r="K468" s="42"/>
      <c r="L468" s="46"/>
      <c r="M468" s="222"/>
      <c r="N468" s="223"/>
      <c r="O468" s="86"/>
      <c r="P468" s="86"/>
      <c r="Q468" s="86"/>
      <c r="R468" s="86"/>
      <c r="S468" s="86"/>
      <c r="T468" s="87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T468" s="19" t="s">
        <v>136</v>
      </c>
      <c r="AU468" s="19" t="s">
        <v>86</v>
      </c>
    </row>
    <row r="469" spans="1:47" s="2" customFormat="1" ht="12">
      <c r="A469" s="40"/>
      <c r="B469" s="41"/>
      <c r="C469" s="42"/>
      <c r="D469" s="224" t="s">
        <v>138</v>
      </c>
      <c r="E469" s="42"/>
      <c r="F469" s="225" t="s">
        <v>610</v>
      </c>
      <c r="G469" s="42"/>
      <c r="H469" s="42"/>
      <c r="I469" s="221"/>
      <c r="J469" s="42"/>
      <c r="K469" s="42"/>
      <c r="L469" s="46"/>
      <c r="M469" s="222"/>
      <c r="N469" s="223"/>
      <c r="O469" s="86"/>
      <c r="P469" s="86"/>
      <c r="Q469" s="86"/>
      <c r="R469" s="86"/>
      <c r="S469" s="86"/>
      <c r="T469" s="87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T469" s="19" t="s">
        <v>138</v>
      </c>
      <c r="AU469" s="19" t="s">
        <v>86</v>
      </c>
    </row>
    <row r="470" spans="1:51" s="15" customFormat="1" ht="12">
      <c r="A470" s="15"/>
      <c r="B470" s="248"/>
      <c r="C470" s="249"/>
      <c r="D470" s="219" t="s">
        <v>140</v>
      </c>
      <c r="E470" s="250" t="s">
        <v>19</v>
      </c>
      <c r="F470" s="251" t="s">
        <v>168</v>
      </c>
      <c r="G470" s="249"/>
      <c r="H470" s="250" t="s">
        <v>19</v>
      </c>
      <c r="I470" s="252"/>
      <c r="J470" s="249"/>
      <c r="K470" s="249"/>
      <c r="L470" s="253"/>
      <c r="M470" s="254"/>
      <c r="N470" s="255"/>
      <c r="O470" s="255"/>
      <c r="P470" s="255"/>
      <c r="Q470" s="255"/>
      <c r="R470" s="255"/>
      <c r="S470" s="255"/>
      <c r="T470" s="256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T470" s="257" t="s">
        <v>140</v>
      </c>
      <c r="AU470" s="257" t="s">
        <v>86</v>
      </c>
      <c r="AV470" s="15" t="s">
        <v>84</v>
      </c>
      <c r="AW470" s="15" t="s">
        <v>37</v>
      </c>
      <c r="AX470" s="15" t="s">
        <v>76</v>
      </c>
      <c r="AY470" s="257" t="s">
        <v>127</v>
      </c>
    </row>
    <row r="471" spans="1:51" s="13" customFormat="1" ht="12">
      <c r="A471" s="13"/>
      <c r="B471" s="226"/>
      <c r="C471" s="227"/>
      <c r="D471" s="219" t="s">
        <v>140</v>
      </c>
      <c r="E471" s="228" t="s">
        <v>19</v>
      </c>
      <c r="F471" s="229" t="s">
        <v>611</v>
      </c>
      <c r="G471" s="227"/>
      <c r="H471" s="230">
        <v>27.8</v>
      </c>
      <c r="I471" s="231"/>
      <c r="J471" s="227"/>
      <c r="K471" s="227"/>
      <c r="L471" s="232"/>
      <c r="M471" s="233"/>
      <c r="N471" s="234"/>
      <c r="O471" s="234"/>
      <c r="P471" s="234"/>
      <c r="Q471" s="234"/>
      <c r="R471" s="234"/>
      <c r="S471" s="234"/>
      <c r="T471" s="235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36" t="s">
        <v>140</v>
      </c>
      <c r="AU471" s="236" t="s">
        <v>86</v>
      </c>
      <c r="AV471" s="13" t="s">
        <v>86</v>
      </c>
      <c r="AW471" s="13" t="s">
        <v>37</v>
      </c>
      <c r="AX471" s="13" t="s">
        <v>76</v>
      </c>
      <c r="AY471" s="236" t="s">
        <v>127</v>
      </c>
    </row>
    <row r="472" spans="1:51" s="13" customFormat="1" ht="12">
      <c r="A472" s="13"/>
      <c r="B472" s="226"/>
      <c r="C472" s="227"/>
      <c r="D472" s="219" t="s">
        <v>140</v>
      </c>
      <c r="E472" s="228" t="s">
        <v>19</v>
      </c>
      <c r="F472" s="229" t="s">
        <v>612</v>
      </c>
      <c r="G472" s="227"/>
      <c r="H472" s="230">
        <v>39.9</v>
      </c>
      <c r="I472" s="231"/>
      <c r="J472" s="227"/>
      <c r="K472" s="227"/>
      <c r="L472" s="232"/>
      <c r="M472" s="233"/>
      <c r="N472" s="234"/>
      <c r="O472" s="234"/>
      <c r="P472" s="234"/>
      <c r="Q472" s="234"/>
      <c r="R472" s="234"/>
      <c r="S472" s="234"/>
      <c r="T472" s="235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36" t="s">
        <v>140</v>
      </c>
      <c r="AU472" s="236" t="s">
        <v>86</v>
      </c>
      <c r="AV472" s="13" t="s">
        <v>86</v>
      </c>
      <c r="AW472" s="13" t="s">
        <v>37</v>
      </c>
      <c r="AX472" s="13" t="s">
        <v>76</v>
      </c>
      <c r="AY472" s="236" t="s">
        <v>127</v>
      </c>
    </row>
    <row r="473" spans="1:51" s="13" customFormat="1" ht="12">
      <c r="A473" s="13"/>
      <c r="B473" s="226"/>
      <c r="C473" s="227"/>
      <c r="D473" s="219" t="s">
        <v>140</v>
      </c>
      <c r="E473" s="228" t="s">
        <v>19</v>
      </c>
      <c r="F473" s="229" t="s">
        <v>613</v>
      </c>
      <c r="G473" s="227"/>
      <c r="H473" s="230">
        <v>3.5</v>
      </c>
      <c r="I473" s="231"/>
      <c r="J473" s="227"/>
      <c r="K473" s="227"/>
      <c r="L473" s="232"/>
      <c r="M473" s="233"/>
      <c r="N473" s="234"/>
      <c r="O473" s="234"/>
      <c r="P473" s="234"/>
      <c r="Q473" s="234"/>
      <c r="R473" s="234"/>
      <c r="S473" s="234"/>
      <c r="T473" s="235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36" t="s">
        <v>140</v>
      </c>
      <c r="AU473" s="236" t="s">
        <v>86</v>
      </c>
      <c r="AV473" s="13" t="s">
        <v>86</v>
      </c>
      <c r="AW473" s="13" t="s">
        <v>37</v>
      </c>
      <c r="AX473" s="13" t="s">
        <v>76</v>
      </c>
      <c r="AY473" s="236" t="s">
        <v>127</v>
      </c>
    </row>
    <row r="474" spans="1:51" s="13" customFormat="1" ht="12">
      <c r="A474" s="13"/>
      <c r="B474" s="226"/>
      <c r="C474" s="227"/>
      <c r="D474" s="219" t="s">
        <v>140</v>
      </c>
      <c r="E474" s="228" t="s">
        <v>19</v>
      </c>
      <c r="F474" s="229" t="s">
        <v>614</v>
      </c>
      <c r="G474" s="227"/>
      <c r="H474" s="230">
        <v>2.9</v>
      </c>
      <c r="I474" s="231"/>
      <c r="J474" s="227"/>
      <c r="K474" s="227"/>
      <c r="L474" s="232"/>
      <c r="M474" s="233"/>
      <c r="N474" s="234"/>
      <c r="O474" s="234"/>
      <c r="P474" s="234"/>
      <c r="Q474" s="234"/>
      <c r="R474" s="234"/>
      <c r="S474" s="234"/>
      <c r="T474" s="235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36" t="s">
        <v>140</v>
      </c>
      <c r="AU474" s="236" t="s">
        <v>86</v>
      </c>
      <c r="AV474" s="13" t="s">
        <v>86</v>
      </c>
      <c r="AW474" s="13" t="s">
        <v>37</v>
      </c>
      <c r="AX474" s="13" t="s">
        <v>76</v>
      </c>
      <c r="AY474" s="236" t="s">
        <v>127</v>
      </c>
    </row>
    <row r="475" spans="1:51" s="14" customFormat="1" ht="12">
      <c r="A475" s="14"/>
      <c r="B475" s="237"/>
      <c r="C475" s="238"/>
      <c r="D475" s="219" t="s">
        <v>140</v>
      </c>
      <c r="E475" s="239" t="s">
        <v>19</v>
      </c>
      <c r="F475" s="240" t="s">
        <v>148</v>
      </c>
      <c r="G475" s="238"/>
      <c r="H475" s="241">
        <v>74.1</v>
      </c>
      <c r="I475" s="242"/>
      <c r="J475" s="238"/>
      <c r="K475" s="238"/>
      <c r="L475" s="243"/>
      <c r="M475" s="244"/>
      <c r="N475" s="245"/>
      <c r="O475" s="245"/>
      <c r="P475" s="245"/>
      <c r="Q475" s="245"/>
      <c r="R475" s="245"/>
      <c r="S475" s="245"/>
      <c r="T475" s="246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47" t="s">
        <v>140</v>
      </c>
      <c r="AU475" s="247" t="s">
        <v>86</v>
      </c>
      <c r="AV475" s="14" t="s">
        <v>134</v>
      </c>
      <c r="AW475" s="14" t="s">
        <v>37</v>
      </c>
      <c r="AX475" s="14" t="s">
        <v>84</v>
      </c>
      <c r="AY475" s="247" t="s">
        <v>127</v>
      </c>
    </row>
    <row r="476" spans="1:65" s="2" customFormat="1" ht="16.5" customHeight="1">
      <c r="A476" s="40"/>
      <c r="B476" s="41"/>
      <c r="C476" s="206" t="s">
        <v>615</v>
      </c>
      <c r="D476" s="206" t="s">
        <v>129</v>
      </c>
      <c r="E476" s="207" t="s">
        <v>616</v>
      </c>
      <c r="F476" s="208" t="s">
        <v>617</v>
      </c>
      <c r="G476" s="209" t="s">
        <v>192</v>
      </c>
      <c r="H476" s="210">
        <v>74.1</v>
      </c>
      <c r="I476" s="211"/>
      <c r="J476" s="212">
        <f>ROUND(I476*H476,2)</f>
        <v>0</v>
      </c>
      <c r="K476" s="208" t="s">
        <v>133</v>
      </c>
      <c r="L476" s="46"/>
      <c r="M476" s="213" t="s">
        <v>19</v>
      </c>
      <c r="N476" s="214" t="s">
        <v>47</v>
      </c>
      <c r="O476" s="86"/>
      <c r="P476" s="215">
        <f>O476*H476</f>
        <v>0</v>
      </c>
      <c r="Q476" s="215">
        <v>8E-05</v>
      </c>
      <c r="R476" s="215">
        <f>Q476*H476</f>
        <v>0.005928</v>
      </c>
      <c r="S476" s="215">
        <v>0</v>
      </c>
      <c r="T476" s="216">
        <f>S476*H476</f>
        <v>0</v>
      </c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R476" s="217" t="s">
        <v>134</v>
      </c>
      <c r="AT476" s="217" t="s">
        <v>129</v>
      </c>
      <c r="AU476" s="217" t="s">
        <v>86</v>
      </c>
      <c r="AY476" s="19" t="s">
        <v>127</v>
      </c>
      <c r="BE476" s="218">
        <f>IF(N476="základní",J476,0)</f>
        <v>0</v>
      </c>
      <c r="BF476" s="218">
        <f>IF(N476="snížená",J476,0)</f>
        <v>0</v>
      </c>
      <c r="BG476" s="218">
        <f>IF(N476="zákl. přenesená",J476,0)</f>
        <v>0</v>
      </c>
      <c r="BH476" s="218">
        <f>IF(N476="sníž. přenesená",J476,0)</f>
        <v>0</v>
      </c>
      <c r="BI476" s="218">
        <f>IF(N476="nulová",J476,0)</f>
        <v>0</v>
      </c>
      <c r="BJ476" s="19" t="s">
        <v>84</v>
      </c>
      <c r="BK476" s="218">
        <f>ROUND(I476*H476,2)</f>
        <v>0</v>
      </c>
      <c r="BL476" s="19" t="s">
        <v>134</v>
      </c>
      <c r="BM476" s="217" t="s">
        <v>618</v>
      </c>
    </row>
    <row r="477" spans="1:47" s="2" customFormat="1" ht="12">
      <c r="A477" s="40"/>
      <c r="B477" s="41"/>
      <c r="C477" s="42"/>
      <c r="D477" s="219" t="s">
        <v>136</v>
      </c>
      <c r="E477" s="42"/>
      <c r="F477" s="220" t="s">
        <v>619</v>
      </c>
      <c r="G477" s="42"/>
      <c r="H477" s="42"/>
      <c r="I477" s="221"/>
      <c r="J477" s="42"/>
      <c r="K477" s="42"/>
      <c r="L477" s="46"/>
      <c r="M477" s="222"/>
      <c r="N477" s="223"/>
      <c r="O477" s="86"/>
      <c r="P477" s="86"/>
      <c r="Q477" s="86"/>
      <c r="R477" s="86"/>
      <c r="S477" s="86"/>
      <c r="T477" s="87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T477" s="19" t="s">
        <v>136</v>
      </c>
      <c r="AU477" s="19" t="s">
        <v>86</v>
      </c>
    </row>
    <row r="478" spans="1:47" s="2" customFormat="1" ht="12">
      <c r="A478" s="40"/>
      <c r="B478" s="41"/>
      <c r="C478" s="42"/>
      <c r="D478" s="224" t="s">
        <v>138</v>
      </c>
      <c r="E478" s="42"/>
      <c r="F478" s="225" t="s">
        <v>620</v>
      </c>
      <c r="G478" s="42"/>
      <c r="H478" s="42"/>
      <c r="I478" s="221"/>
      <c r="J478" s="42"/>
      <c r="K478" s="42"/>
      <c r="L478" s="46"/>
      <c r="M478" s="222"/>
      <c r="N478" s="223"/>
      <c r="O478" s="86"/>
      <c r="P478" s="86"/>
      <c r="Q478" s="86"/>
      <c r="R478" s="86"/>
      <c r="S478" s="86"/>
      <c r="T478" s="87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T478" s="19" t="s">
        <v>138</v>
      </c>
      <c r="AU478" s="19" t="s">
        <v>86</v>
      </c>
    </row>
    <row r="479" spans="1:51" s="15" customFormat="1" ht="12">
      <c r="A479" s="15"/>
      <c r="B479" s="248"/>
      <c r="C479" s="249"/>
      <c r="D479" s="219" t="s">
        <v>140</v>
      </c>
      <c r="E479" s="250" t="s">
        <v>19</v>
      </c>
      <c r="F479" s="251" t="s">
        <v>621</v>
      </c>
      <c r="G479" s="249"/>
      <c r="H479" s="250" t="s">
        <v>19</v>
      </c>
      <c r="I479" s="252"/>
      <c r="J479" s="249"/>
      <c r="K479" s="249"/>
      <c r="L479" s="253"/>
      <c r="M479" s="254"/>
      <c r="N479" s="255"/>
      <c r="O479" s="255"/>
      <c r="P479" s="255"/>
      <c r="Q479" s="255"/>
      <c r="R479" s="255"/>
      <c r="S479" s="255"/>
      <c r="T479" s="256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T479" s="257" t="s">
        <v>140</v>
      </c>
      <c r="AU479" s="257" t="s">
        <v>86</v>
      </c>
      <c r="AV479" s="15" t="s">
        <v>84</v>
      </c>
      <c r="AW479" s="15" t="s">
        <v>37</v>
      </c>
      <c r="AX479" s="15" t="s">
        <v>76</v>
      </c>
      <c r="AY479" s="257" t="s">
        <v>127</v>
      </c>
    </row>
    <row r="480" spans="1:51" s="13" customFormat="1" ht="12">
      <c r="A480" s="13"/>
      <c r="B480" s="226"/>
      <c r="C480" s="227"/>
      <c r="D480" s="219" t="s">
        <v>140</v>
      </c>
      <c r="E480" s="228" t="s">
        <v>19</v>
      </c>
      <c r="F480" s="229" t="s">
        <v>611</v>
      </c>
      <c r="G480" s="227"/>
      <c r="H480" s="230">
        <v>27.8</v>
      </c>
      <c r="I480" s="231"/>
      <c r="J480" s="227"/>
      <c r="K480" s="227"/>
      <c r="L480" s="232"/>
      <c r="M480" s="233"/>
      <c r="N480" s="234"/>
      <c r="O480" s="234"/>
      <c r="P480" s="234"/>
      <c r="Q480" s="234"/>
      <c r="R480" s="234"/>
      <c r="S480" s="234"/>
      <c r="T480" s="235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36" t="s">
        <v>140</v>
      </c>
      <c r="AU480" s="236" t="s">
        <v>86</v>
      </c>
      <c r="AV480" s="13" t="s">
        <v>86</v>
      </c>
      <c r="AW480" s="13" t="s">
        <v>37</v>
      </c>
      <c r="AX480" s="13" t="s">
        <v>76</v>
      </c>
      <c r="AY480" s="236" t="s">
        <v>127</v>
      </c>
    </row>
    <row r="481" spans="1:51" s="13" customFormat="1" ht="12">
      <c r="A481" s="13"/>
      <c r="B481" s="226"/>
      <c r="C481" s="227"/>
      <c r="D481" s="219" t="s">
        <v>140</v>
      </c>
      <c r="E481" s="228" t="s">
        <v>19</v>
      </c>
      <c r="F481" s="229" t="s">
        <v>612</v>
      </c>
      <c r="G481" s="227"/>
      <c r="H481" s="230">
        <v>39.9</v>
      </c>
      <c r="I481" s="231"/>
      <c r="J481" s="227"/>
      <c r="K481" s="227"/>
      <c r="L481" s="232"/>
      <c r="M481" s="233"/>
      <c r="N481" s="234"/>
      <c r="O481" s="234"/>
      <c r="P481" s="234"/>
      <c r="Q481" s="234"/>
      <c r="R481" s="234"/>
      <c r="S481" s="234"/>
      <c r="T481" s="235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36" t="s">
        <v>140</v>
      </c>
      <c r="AU481" s="236" t="s">
        <v>86</v>
      </c>
      <c r="AV481" s="13" t="s">
        <v>86</v>
      </c>
      <c r="AW481" s="13" t="s">
        <v>37</v>
      </c>
      <c r="AX481" s="13" t="s">
        <v>76</v>
      </c>
      <c r="AY481" s="236" t="s">
        <v>127</v>
      </c>
    </row>
    <row r="482" spans="1:51" s="13" customFormat="1" ht="12">
      <c r="A482" s="13"/>
      <c r="B482" s="226"/>
      <c r="C482" s="227"/>
      <c r="D482" s="219" t="s">
        <v>140</v>
      </c>
      <c r="E482" s="228" t="s">
        <v>19</v>
      </c>
      <c r="F482" s="229" t="s">
        <v>613</v>
      </c>
      <c r="G482" s="227"/>
      <c r="H482" s="230">
        <v>3.5</v>
      </c>
      <c r="I482" s="231"/>
      <c r="J482" s="227"/>
      <c r="K482" s="227"/>
      <c r="L482" s="232"/>
      <c r="M482" s="233"/>
      <c r="N482" s="234"/>
      <c r="O482" s="234"/>
      <c r="P482" s="234"/>
      <c r="Q482" s="234"/>
      <c r="R482" s="234"/>
      <c r="S482" s="234"/>
      <c r="T482" s="235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36" t="s">
        <v>140</v>
      </c>
      <c r="AU482" s="236" t="s">
        <v>86</v>
      </c>
      <c r="AV482" s="13" t="s">
        <v>86</v>
      </c>
      <c r="AW482" s="13" t="s">
        <v>37</v>
      </c>
      <c r="AX482" s="13" t="s">
        <v>76</v>
      </c>
      <c r="AY482" s="236" t="s">
        <v>127</v>
      </c>
    </row>
    <row r="483" spans="1:51" s="13" customFormat="1" ht="12">
      <c r="A483" s="13"/>
      <c r="B483" s="226"/>
      <c r="C483" s="227"/>
      <c r="D483" s="219" t="s">
        <v>140</v>
      </c>
      <c r="E483" s="228" t="s">
        <v>19</v>
      </c>
      <c r="F483" s="229" t="s">
        <v>614</v>
      </c>
      <c r="G483" s="227"/>
      <c r="H483" s="230">
        <v>2.9</v>
      </c>
      <c r="I483" s="231"/>
      <c r="J483" s="227"/>
      <c r="K483" s="227"/>
      <c r="L483" s="232"/>
      <c r="M483" s="233"/>
      <c r="N483" s="234"/>
      <c r="O483" s="234"/>
      <c r="P483" s="234"/>
      <c r="Q483" s="234"/>
      <c r="R483" s="234"/>
      <c r="S483" s="234"/>
      <c r="T483" s="235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36" t="s">
        <v>140</v>
      </c>
      <c r="AU483" s="236" t="s">
        <v>86</v>
      </c>
      <c r="AV483" s="13" t="s">
        <v>86</v>
      </c>
      <c r="AW483" s="13" t="s">
        <v>37</v>
      </c>
      <c r="AX483" s="13" t="s">
        <v>76</v>
      </c>
      <c r="AY483" s="236" t="s">
        <v>127</v>
      </c>
    </row>
    <row r="484" spans="1:51" s="14" customFormat="1" ht="12">
      <c r="A484" s="14"/>
      <c r="B484" s="237"/>
      <c r="C484" s="238"/>
      <c r="D484" s="219" t="s">
        <v>140</v>
      </c>
      <c r="E484" s="239" t="s">
        <v>19</v>
      </c>
      <c r="F484" s="240" t="s">
        <v>148</v>
      </c>
      <c r="G484" s="238"/>
      <c r="H484" s="241">
        <v>74.1</v>
      </c>
      <c r="I484" s="242"/>
      <c r="J484" s="238"/>
      <c r="K484" s="238"/>
      <c r="L484" s="243"/>
      <c r="M484" s="244"/>
      <c r="N484" s="245"/>
      <c r="O484" s="245"/>
      <c r="P484" s="245"/>
      <c r="Q484" s="245"/>
      <c r="R484" s="245"/>
      <c r="S484" s="245"/>
      <c r="T484" s="246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47" t="s">
        <v>140</v>
      </c>
      <c r="AU484" s="247" t="s">
        <v>86</v>
      </c>
      <c r="AV484" s="14" t="s">
        <v>134</v>
      </c>
      <c r="AW484" s="14" t="s">
        <v>37</v>
      </c>
      <c r="AX484" s="14" t="s">
        <v>84</v>
      </c>
      <c r="AY484" s="247" t="s">
        <v>127</v>
      </c>
    </row>
    <row r="485" spans="1:63" s="12" customFormat="1" ht="22.8" customHeight="1">
      <c r="A485" s="12"/>
      <c r="B485" s="190"/>
      <c r="C485" s="191"/>
      <c r="D485" s="192" t="s">
        <v>75</v>
      </c>
      <c r="E485" s="204" t="s">
        <v>622</v>
      </c>
      <c r="F485" s="204" t="s">
        <v>623</v>
      </c>
      <c r="G485" s="191"/>
      <c r="H485" s="191"/>
      <c r="I485" s="194"/>
      <c r="J485" s="205">
        <f>BK485</f>
        <v>0</v>
      </c>
      <c r="K485" s="191"/>
      <c r="L485" s="196"/>
      <c r="M485" s="197"/>
      <c r="N485" s="198"/>
      <c r="O485" s="198"/>
      <c r="P485" s="199">
        <f>SUM(P486:P517)</f>
        <v>0</v>
      </c>
      <c r="Q485" s="198"/>
      <c r="R485" s="199">
        <f>SUM(R486:R517)</f>
        <v>0</v>
      </c>
      <c r="S485" s="198"/>
      <c r="T485" s="200">
        <f>SUM(T486:T517)</f>
        <v>0</v>
      </c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R485" s="201" t="s">
        <v>84</v>
      </c>
      <c r="AT485" s="202" t="s">
        <v>75</v>
      </c>
      <c r="AU485" s="202" t="s">
        <v>84</v>
      </c>
      <c r="AY485" s="201" t="s">
        <v>127</v>
      </c>
      <c r="BK485" s="203">
        <f>SUM(BK486:BK517)</f>
        <v>0</v>
      </c>
    </row>
    <row r="486" spans="1:65" s="2" customFormat="1" ht="16.5" customHeight="1">
      <c r="A486" s="40"/>
      <c r="B486" s="41"/>
      <c r="C486" s="206" t="s">
        <v>624</v>
      </c>
      <c r="D486" s="206" t="s">
        <v>129</v>
      </c>
      <c r="E486" s="207" t="s">
        <v>625</v>
      </c>
      <c r="F486" s="208" t="s">
        <v>626</v>
      </c>
      <c r="G486" s="209" t="s">
        <v>346</v>
      </c>
      <c r="H486" s="210">
        <v>32.212</v>
      </c>
      <c r="I486" s="211"/>
      <c r="J486" s="212">
        <f>ROUND(I486*H486,2)</f>
        <v>0</v>
      </c>
      <c r="K486" s="208" t="s">
        <v>133</v>
      </c>
      <c r="L486" s="46"/>
      <c r="M486" s="213" t="s">
        <v>19</v>
      </c>
      <c r="N486" s="214" t="s">
        <v>47</v>
      </c>
      <c r="O486" s="86"/>
      <c r="P486" s="215">
        <f>O486*H486</f>
        <v>0</v>
      </c>
      <c r="Q486" s="215">
        <v>0</v>
      </c>
      <c r="R486" s="215">
        <f>Q486*H486</f>
        <v>0</v>
      </c>
      <c r="S486" s="215">
        <v>0</v>
      </c>
      <c r="T486" s="216">
        <f>S486*H486</f>
        <v>0</v>
      </c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R486" s="217" t="s">
        <v>134</v>
      </c>
      <c r="AT486" s="217" t="s">
        <v>129</v>
      </c>
      <c r="AU486" s="217" t="s">
        <v>86</v>
      </c>
      <c r="AY486" s="19" t="s">
        <v>127</v>
      </c>
      <c r="BE486" s="218">
        <f>IF(N486="základní",J486,0)</f>
        <v>0</v>
      </c>
      <c r="BF486" s="218">
        <f>IF(N486="snížená",J486,0)</f>
        <v>0</v>
      </c>
      <c r="BG486" s="218">
        <f>IF(N486="zákl. přenesená",J486,0)</f>
        <v>0</v>
      </c>
      <c r="BH486" s="218">
        <f>IF(N486="sníž. přenesená",J486,0)</f>
        <v>0</v>
      </c>
      <c r="BI486" s="218">
        <f>IF(N486="nulová",J486,0)</f>
        <v>0</v>
      </c>
      <c r="BJ486" s="19" t="s">
        <v>84</v>
      </c>
      <c r="BK486" s="218">
        <f>ROUND(I486*H486,2)</f>
        <v>0</v>
      </c>
      <c r="BL486" s="19" t="s">
        <v>134</v>
      </c>
      <c r="BM486" s="217" t="s">
        <v>627</v>
      </c>
    </row>
    <row r="487" spans="1:47" s="2" customFormat="1" ht="12">
      <c r="A487" s="40"/>
      <c r="B487" s="41"/>
      <c r="C487" s="42"/>
      <c r="D487" s="219" t="s">
        <v>136</v>
      </c>
      <c r="E487" s="42"/>
      <c r="F487" s="220" t="s">
        <v>628</v>
      </c>
      <c r="G487" s="42"/>
      <c r="H487" s="42"/>
      <c r="I487" s="221"/>
      <c r="J487" s="42"/>
      <c r="K487" s="42"/>
      <c r="L487" s="46"/>
      <c r="M487" s="222"/>
      <c r="N487" s="223"/>
      <c r="O487" s="86"/>
      <c r="P487" s="86"/>
      <c r="Q487" s="86"/>
      <c r="R487" s="86"/>
      <c r="S487" s="86"/>
      <c r="T487" s="87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T487" s="19" t="s">
        <v>136</v>
      </c>
      <c r="AU487" s="19" t="s">
        <v>86</v>
      </c>
    </row>
    <row r="488" spans="1:47" s="2" customFormat="1" ht="12">
      <c r="A488" s="40"/>
      <c r="B488" s="41"/>
      <c r="C488" s="42"/>
      <c r="D488" s="224" t="s">
        <v>138</v>
      </c>
      <c r="E488" s="42"/>
      <c r="F488" s="225" t="s">
        <v>629</v>
      </c>
      <c r="G488" s="42"/>
      <c r="H488" s="42"/>
      <c r="I488" s="221"/>
      <c r="J488" s="42"/>
      <c r="K488" s="42"/>
      <c r="L488" s="46"/>
      <c r="M488" s="222"/>
      <c r="N488" s="223"/>
      <c r="O488" s="86"/>
      <c r="P488" s="86"/>
      <c r="Q488" s="86"/>
      <c r="R488" s="86"/>
      <c r="S488" s="86"/>
      <c r="T488" s="87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T488" s="19" t="s">
        <v>138</v>
      </c>
      <c r="AU488" s="19" t="s">
        <v>86</v>
      </c>
    </row>
    <row r="489" spans="1:65" s="2" customFormat="1" ht="16.5" customHeight="1">
      <c r="A489" s="40"/>
      <c r="B489" s="41"/>
      <c r="C489" s="206" t="s">
        <v>630</v>
      </c>
      <c r="D489" s="206" t="s">
        <v>129</v>
      </c>
      <c r="E489" s="207" t="s">
        <v>631</v>
      </c>
      <c r="F489" s="208" t="s">
        <v>632</v>
      </c>
      <c r="G489" s="209" t="s">
        <v>346</v>
      </c>
      <c r="H489" s="210">
        <v>193.272</v>
      </c>
      <c r="I489" s="211"/>
      <c r="J489" s="212">
        <f>ROUND(I489*H489,2)</f>
        <v>0</v>
      </c>
      <c r="K489" s="208" t="s">
        <v>133</v>
      </c>
      <c r="L489" s="46"/>
      <c r="M489" s="213" t="s">
        <v>19</v>
      </c>
      <c r="N489" s="214" t="s">
        <v>47</v>
      </c>
      <c r="O489" s="86"/>
      <c r="P489" s="215">
        <f>O489*H489</f>
        <v>0</v>
      </c>
      <c r="Q489" s="215">
        <v>0</v>
      </c>
      <c r="R489" s="215">
        <f>Q489*H489</f>
        <v>0</v>
      </c>
      <c r="S489" s="215">
        <v>0</v>
      </c>
      <c r="T489" s="216">
        <f>S489*H489</f>
        <v>0</v>
      </c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R489" s="217" t="s">
        <v>134</v>
      </c>
      <c r="AT489" s="217" t="s">
        <v>129</v>
      </c>
      <c r="AU489" s="217" t="s">
        <v>86</v>
      </c>
      <c r="AY489" s="19" t="s">
        <v>127</v>
      </c>
      <c r="BE489" s="218">
        <f>IF(N489="základní",J489,0)</f>
        <v>0</v>
      </c>
      <c r="BF489" s="218">
        <f>IF(N489="snížená",J489,0)</f>
        <v>0</v>
      </c>
      <c r="BG489" s="218">
        <f>IF(N489="zákl. přenesená",J489,0)</f>
        <v>0</v>
      </c>
      <c r="BH489" s="218">
        <f>IF(N489="sníž. přenesená",J489,0)</f>
        <v>0</v>
      </c>
      <c r="BI489" s="218">
        <f>IF(N489="nulová",J489,0)</f>
        <v>0</v>
      </c>
      <c r="BJ489" s="19" t="s">
        <v>84</v>
      </c>
      <c r="BK489" s="218">
        <f>ROUND(I489*H489,2)</f>
        <v>0</v>
      </c>
      <c r="BL489" s="19" t="s">
        <v>134</v>
      </c>
      <c r="BM489" s="217" t="s">
        <v>633</v>
      </c>
    </row>
    <row r="490" spans="1:47" s="2" customFormat="1" ht="12">
      <c r="A490" s="40"/>
      <c r="B490" s="41"/>
      <c r="C490" s="42"/>
      <c r="D490" s="219" t="s">
        <v>136</v>
      </c>
      <c r="E490" s="42"/>
      <c r="F490" s="220" t="s">
        <v>634</v>
      </c>
      <c r="G490" s="42"/>
      <c r="H490" s="42"/>
      <c r="I490" s="221"/>
      <c r="J490" s="42"/>
      <c r="K490" s="42"/>
      <c r="L490" s="46"/>
      <c r="M490" s="222"/>
      <c r="N490" s="223"/>
      <c r="O490" s="86"/>
      <c r="P490" s="86"/>
      <c r="Q490" s="86"/>
      <c r="R490" s="86"/>
      <c r="S490" s="86"/>
      <c r="T490" s="87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T490" s="19" t="s">
        <v>136</v>
      </c>
      <c r="AU490" s="19" t="s">
        <v>86</v>
      </c>
    </row>
    <row r="491" spans="1:47" s="2" customFormat="1" ht="12">
      <c r="A491" s="40"/>
      <c r="B491" s="41"/>
      <c r="C491" s="42"/>
      <c r="D491" s="224" t="s">
        <v>138</v>
      </c>
      <c r="E491" s="42"/>
      <c r="F491" s="225" t="s">
        <v>635</v>
      </c>
      <c r="G491" s="42"/>
      <c r="H491" s="42"/>
      <c r="I491" s="221"/>
      <c r="J491" s="42"/>
      <c r="K491" s="42"/>
      <c r="L491" s="46"/>
      <c r="M491" s="222"/>
      <c r="N491" s="223"/>
      <c r="O491" s="86"/>
      <c r="P491" s="86"/>
      <c r="Q491" s="86"/>
      <c r="R491" s="86"/>
      <c r="S491" s="86"/>
      <c r="T491" s="87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T491" s="19" t="s">
        <v>138</v>
      </c>
      <c r="AU491" s="19" t="s">
        <v>86</v>
      </c>
    </row>
    <row r="492" spans="1:51" s="13" customFormat="1" ht="12">
      <c r="A492" s="13"/>
      <c r="B492" s="226"/>
      <c r="C492" s="227"/>
      <c r="D492" s="219" t="s">
        <v>140</v>
      </c>
      <c r="E492" s="227"/>
      <c r="F492" s="229" t="s">
        <v>636</v>
      </c>
      <c r="G492" s="227"/>
      <c r="H492" s="230">
        <v>193.272</v>
      </c>
      <c r="I492" s="231"/>
      <c r="J492" s="227"/>
      <c r="K492" s="227"/>
      <c r="L492" s="232"/>
      <c r="M492" s="233"/>
      <c r="N492" s="234"/>
      <c r="O492" s="234"/>
      <c r="P492" s="234"/>
      <c r="Q492" s="234"/>
      <c r="R492" s="234"/>
      <c r="S492" s="234"/>
      <c r="T492" s="235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36" t="s">
        <v>140</v>
      </c>
      <c r="AU492" s="236" t="s">
        <v>86</v>
      </c>
      <c r="AV492" s="13" t="s">
        <v>86</v>
      </c>
      <c r="AW492" s="13" t="s">
        <v>4</v>
      </c>
      <c r="AX492" s="13" t="s">
        <v>84</v>
      </c>
      <c r="AY492" s="236" t="s">
        <v>127</v>
      </c>
    </row>
    <row r="493" spans="1:65" s="2" customFormat="1" ht="16.5" customHeight="1">
      <c r="A493" s="40"/>
      <c r="B493" s="41"/>
      <c r="C493" s="206" t="s">
        <v>637</v>
      </c>
      <c r="D493" s="206" t="s">
        <v>129</v>
      </c>
      <c r="E493" s="207" t="s">
        <v>638</v>
      </c>
      <c r="F493" s="208" t="s">
        <v>639</v>
      </c>
      <c r="G493" s="209" t="s">
        <v>346</v>
      </c>
      <c r="H493" s="210">
        <v>66.028</v>
      </c>
      <c r="I493" s="211"/>
      <c r="J493" s="212">
        <f>ROUND(I493*H493,2)</f>
        <v>0</v>
      </c>
      <c r="K493" s="208" t="s">
        <v>133</v>
      </c>
      <c r="L493" s="46"/>
      <c r="M493" s="213" t="s">
        <v>19</v>
      </c>
      <c r="N493" s="214" t="s">
        <v>47</v>
      </c>
      <c r="O493" s="86"/>
      <c r="P493" s="215">
        <f>O493*H493</f>
        <v>0</v>
      </c>
      <c r="Q493" s="215">
        <v>0</v>
      </c>
      <c r="R493" s="215">
        <f>Q493*H493</f>
        <v>0</v>
      </c>
      <c r="S493" s="215">
        <v>0</v>
      </c>
      <c r="T493" s="216">
        <f>S493*H493</f>
        <v>0</v>
      </c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R493" s="217" t="s">
        <v>134</v>
      </c>
      <c r="AT493" s="217" t="s">
        <v>129</v>
      </c>
      <c r="AU493" s="217" t="s">
        <v>86</v>
      </c>
      <c r="AY493" s="19" t="s">
        <v>127</v>
      </c>
      <c r="BE493" s="218">
        <f>IF(N493="základní",J493,0)</f>
        <v>0</v>
      </c>
      <c r="BF493" s="218">
        <f>IF(N493="snížená",J493,0)</f>
        <v>0</v>
      </c>
      <c r="BG493" s="218">
        <f>IF(N493="zákl. přenesená",J493,0)</f>
        <v>0</v>
      </c>
      <c r="BH493" s="218">
        <f>IF(N493="sníž. přenesená",J493,0)</f>
        <v>0</v>
      </c>
      <c r="BI493" s="218">
        <f>IF(N493="nulová",J493,0)</f>
        <v>0</v>
      </c>
      <c r="BJ493" s="19" t="s">
        <v>84</v>
      </c>
      <c r="BK493" s="218">
        <f>ROUND(I493*H493,2)</f>
        <v>0</v>
      </c>
      <c r="BL493" s="19" t="s">
        <v>134</v>
      </c>
      <c r="BM493" s="217" t="s">
        <v>640</v>
      </c>
    </row>
    <row r="494" spans="1:47" s="2" customFormat="1" ht="12">
      <c r="A494" s="40"/>
      <c r="B494" s="41"/>
      <c r="C494" s="42"/>
      <c r="D494" s="219" t="s">
        <v>136</v>
      </c>
      <c r="E494" s="42"/>
      <c r="F494" s="220" t="s">
        <v>641</v>
      </c>
      <c r="G494" s="42"/>
      <c r="H494" s="42"/>
      <c r="I494" s="221"/>
      <c r="J494" s="42"/>
      <c r="K494" s="42"/>
      <c r="L494" s="46"/>
      <c r="M494" s="222"/>
      <c r="N494" s="223"/>
      <c r="O494" s="86"/>
      <c r="P494" s="86"/>
      <c r="Q494" s="86"/>
      <c r="R494" s="86"/>
      <c r="S494" s="86"/>
      <c r="T494" s="87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T494" s="19" t="s">
        <v>136</v>
      </c>
      <c r="AU494" s="19" t="s">
        <v>86</v>
      </c>
    </row>
    <row r="495" spans="1:47" s="2" customFormat="1" ht="12">
      <c r="A495" s="40"/>
      <c r="B495" s="41"/>
      <c r="C495" s="42"/>
      <c r="D495" s="224" t="s">
        <v>138</v>
      </c>
      <c r="E495" s="42"/>
      <c r="F495" s="225" t="s">
        <v>642</v>
      </c>
      <c r="G495" s="42"/>
      <c r="H495" s="42"/>
      <c r="I495" s="221"/>
      <c r="J495" s="42"/>
      <c r="K495" s="42"/>
      <c r="L495" s="46"/>
      <c r="M495" s="222"/>
      <c r="N495" s="223"/>
      <c r="O495" s="86"/>
      <c r="P495" s="86"/>
      <c r="Q495" s="86"/>
      <c r="R495" s="86"/>
      <c r="S495" s="86"/>
      <c r="T495" s="87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T495" s="19" t="s">
        <v>138</v>
      </c>
      <c r="AU495" s="19" t="s">
        <v>86</v>
      </c>
    </row>
    <row r="496" spans="1:65" s="2" customFormat="1" ht="16.5" customHeight="1">
      <c r="A496" s="40"/>
      <c r="B496" s="41"/>
      <c r="C496" s="206" t="s">
        <v>643</v>
      </c>
      <c r="D496" s="206" t="s">
        <v>129</v>
      </c>
      <c r="E496" s="207" t="s">
        <v>644</v>
      </c>
      <c r="F496" s="208" t="s">
        <v>645</v>
      </c>
      <c r="G496" s="209" t="s">
        <v>346</v>
      </c>
      <c r="H496" s="210">
        <v>396.168</v>
      </c>
      <c r="I496" s="211"/>
      <c r="J496" s="212">
        <f>ROUND(I496*H496,2)</f>
        <v>0</v>
      </c>
      <c r="K496" s="208" t="s">
        <v>133</v>
      </c>
      <c r="L496" s="46"/>
      <c r="M496" s="213" t="s">
        <v>19</v>
      </c>
      <c r="N496" s="214" t="s">
        <v>47</v>
      </c>
      <c r="O496" s="86"/>
      <c r="P496" s="215">
        <f>O496*H496</f>
        <v>0</v>
      </c>
      <c r="Q496" s="215">
        <v>0</v>
      </c>
      <c r="R496" s="215">
        <f>Q496*H496</f>
        <v>0</v>
      </c>
      <c r="S496" s="215">
        <v>0</v>
      </c>
      <c r="T496" s="216">
        <f>S496*H496</f>
        <v>0</v>
      </c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R496" s="217" t="s">
        <v>134</v>
      </c>
      <c r="AT496" s="217" t="s">
        <v>129</v>
      </c>
      <c r="AU496" s="217" t="s">
        <v>86</v>
      </c>
      <c r="AY496" s="19" t="s">
        <v>127</v>
      </c>
      <c r="BE496" s="218">
        <f>IF(N496="základní",J496,0)</f>
        <v>0</v>
      </c>
      <c r="BF496" s="218">
        <f>IF(N496="snížená",J496,0)</f>
        <v>0</v>
      </c>
      <c r="BG496" s="218">
        <f>IF(N496="zákl. přenesená",J496,0)</f>
        <v>0</v>
      </c>
      <c r="BH496" s="218">
        <f>IF(N496="sníž. přenesená",J496,0)</f>
        <v>0</v>
      </c>
      <c r="BI496" s="218">
        <f>IF(N496="nulová",J496,0)</f>
        <v>0</v>
      </c>
      <c r="BJ496" s="19" t="s">
        <v>84</v>
      </c>
      <c r="BK496" s="218">
        <f>ROUND(I496*H496,2)</f>
        <v>0</v>
      </c>
      <c r="BL496" s="19" t="s">
        <v>134</v>
      </c>
      <c r="BM496" s="217" t="s">
        <v>646</v>
      </c>
    </row>
    <row r="497" spans="1:47" s="2" customFormat="1" ht="12">
      <c r="A497" s="40"/>
      <c r="B497" s="41"/>
      <c r="C497" s="42"/>
      <c r="D497" s="219" t="s">
        <v>136</v>
      </c>
      <c r="E497" s="42"/>
      <c r="F497" s="220" t="s">
        <v>634</v>
      </c>
      <c r="G497" s="42"/>
      <c r="H497" s="42"/>
      <c r="I497" s="221"/>
      <c r="J497" s="42"/>
      <c r="K497" s="42"/>
      <c r="L497" s="46"/>
      <c r="M497" s="222"/>
      <c r="N497" s="223"/>
      <c r="O497" s="86"/>
      <c r="P497" s="86"/>
      <c r="Q497" s="86"/>
      <c r="R497" s="86"/>
      <c r="S497" s="86"/>
      <c r="T497" s="87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T497" s="19" t="s">
        <v>136</v>
      </c>
      <c r="AU497" s="19" t="s">
        <v>86</v>
      </c>
    </row>
    <row r="498" spans="1:47" s="2" customFormat="1" ht="12">
      <c r="A498" s="40"/>
      <c r="B498" s="41"/>
      <c r="C498" s="42"/>
      <c r="D498" s="224" t="s">
        <v>138</v>
      </c>
      <c r="E498" s="42"/>
      <c r="F498" s="225" t="s">
        <v>647</v>
      </c>
      <c r="G498" s="42"/>
      <c r="H498" s="42"/>
      <c r="I498" s="221"/>
      <c r="J498" s="42"/>
      <c r="K498" s="42"/>
      <c r="L498" s="46"/>
      <c r="M498" s="222"/>
      <c r="N498" s="223"/>
      <c r="O498" s="86"/>
      <c r="P498" s="86"/>
      <c r="Q498" s="86"/>
      <c r="R498" s="86"/>
      <c r="S498" s="86"/>
      <c r="T498" s="87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T498" s="19" t="s">
        <v>138</v>
      </c>
      <c r="AU498" s="19" t="s">
        <v>86</v>
      </c>
    </row>
    <row r="499" spans="1:51" s="13" customFormat="1" ht="12">
      <c r="A499" s="13"/>
      <c r="B499" s="226"/>
      <c r="C499" s="227"/>
      <c r="D499" s="219" t="s">
        <v>140</v>
      </c>
      <c r="E499" s="227"/>
      <c r="F499" s="229" t="s">
        <v>648</v>
      </c>
      <c r="G499" s="227"/>
      <c r="H499" s="230">
        <v>396.168</v>
      </c>
      <c r="I499" s="231"/>
      <c r="J499" s="227"/>
      <c r="K499" s="227"/>
      <c r="L499" s="232"/>
      <c r="M499" s="233"/>
      <c r="N499" s="234"/>
      <c r="O499" s="234"/>
      <c r="P499" s="234"/>
      <c r="Q499" s="234"/>
      <c r="R499" s="234"/>
      <c r="S499" s="234"/>
      <c r="T499" s="235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36" t="s">
        <v>140</v>
      </c>
      <c r="AU499" s="236" t="s">
        <v>86</v>
      </c>
      <c r="AV499" s="13" t="s">
        <v>86</v>
      </c>
      <c r="AW499" s="13" t="s">
        <v>4</v>
      </c>
      <c r="AX499" s="13" t="s">
        <v>84</v>
      </c>
      <c r="AY499" s="236" t="s">
        <v>127</v>
      </c>
    </row>
    <row r="500" spans="1:65" s="2" customFormat="1" ht="16.5" customHeight="1">
      <c r="A500" s="40"/>
      <c r="B500" s="41"/>
      <c r="C500" s="206" t="s">
        <v>649</v>
      </c>
      <c r="D500" s="206" t="s">
        <v>129</v>
      </c>
      <c r="E500" s="207" t="s">
        <v>650</v>
      </c>
      <c r="F500" s="208" t="s">
        <v>651</v>
      </c>
      <c r="G500" s="209" t="s">
        <v>346</v>
      </c>
      <c r="H500" s="210">
        <v>0.1</v>
      </c>
      <c r="I500" s="211"/>
      <c r="J500" s="212">
        <f>ROUND(I500*H500,2)</f>
        <v>0</v>
      </c>
      <c r="K500" s="208" t="s">
        <v>133</v>
      </c>
      <c r="L500" s="46"/>
      <c r="M500" s="213" t="s">
        <v>19</v>
      </c>
      <c r="N500" s="214" t="s">
        <v>47</v>
      </c>
      <c r="O500" s="86"/>
      <c r="P500" s="215">
        <f>O500*H500</f>
        <v>0</v>
      </c>
      <c r="Q500" s="215">
        <v>0</v>
      </c>
      <c r="R500" s="215">
        <f>Q500*H500</f>
        <v>0</v>
      </c>
      <c r="S500" s="215">
        <v>0</v>
      </c>
      <c r="T500" s="216">
        <f>S500*H500</f>
        <v>0</v>
      </c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R500" s="217" t="s">
        <v>134</v>
      </c>
      <c r="AT500" s="217" t="s">
        <v>129</v>
      </c>
      <c r="AU500" s="217" t="s">
        <v>86</v>
      </c>
      <c r="AY500" s="19" t="s">
        <v>127</v>
      </c>
      <c r="BE500" s="218">
        <f>IF(N500="základní",J500,0)</f>
        <v>0</v>
      </c>
      <c r="BF500" s="218">
        <f>IF(N500="snížená",J500,0)</f>
        <v>0</v>
      </c>
      <c r="BG500" s="218">
        <f>IF(N500="zákl. přenesená",J500,0)</f>
        <v>0</v>
      </c>
      <c r="BH500" s="218">
        <f>IF(N500="sníž. přenesená",J500,0)</f>
        <v>0</v>
      </c>
      <c r="BI500" s="218">
        <f>IF(N500="nulová",J500,0)</f>
        <v>0</v>
      </c>
      <c r="BJ500" s="19" t="s">
        <v>84</v>
      </c>
      <c r="BK500" s="218">
        <f>ROUND(I500*H500,2)</f>
        <v>0</v>
      </c>
      <c r="BL500" s="19" t="s">
        <v>134</v>
      </c>
      <c r="BM500" s="217" t="s">
        <v>652</v>
      </c>
    </row>
    <row r="501" spans="1:47" s="2" customFormat="1" ht="12">
      <c r="A501" s="40"/>
      <c r="B501" s="41"/>
      <c r="C501" s="42"/>
      <c r="D501" s="219" t="s">
        <v>136</v>
      </c>
      <c r="E501" s="42"/>
      <c r="F501" s="220" t="s">
        <v>653</v>
      </c>
      <c r="G501" s="42"/>
      <c r="H501" s="42"/>
      <c r="I501" s="221"/>
      <c r="J501" s="42"/>
      <c r="K501" s="42"/>
      <c r="L501" s="46"/>
      <c r="M501" s="222"/>
      <c r="N501" s="223"/>
      <c r="O501" s="86"/>
      <c r="P501" s="86"/>
      <c r="Q501" s="86"/>
      <c r="R501" s="86"/>
      <c r="S501" s="86"/>
      <c r="T501" s="87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T501" s="19" t="s">
        <v>136</v>
      </c>
      <c r="AU501" s="19" t="s">
        <v>86</v>
      </c>
    </row>
    <row r="502" spans="1:47" s="2" customFormat="1" ht="12">
      <c r="A502" s="40"/>
      <c r="B502" s="41"/>
      <c r="C502" s="42"/>
      <c r="D502" s="224" t="s">
        <v>138</v>
      </c>
      <c r="E502" s="42"/>
      <c r="F502" s="225" t="s">
        <v>654</v>
      </c>
      <c r="G502" s="42"/>
      <c r="H502" s="42"/>
      <c r="I502" s="221"/>
      <c r="J502" s="42"/>
      <c r="K502" s="42"/>
      <c r="L502" s="46"/>
      <c r="M502" s="222"/>
      <c r="N502" s="223"/>
      <c r="O502" s="86"/>
      <c r="P502" s="86"/>
      <c r="Q502" s="86"/>
      <c r="R502" s="86"/>
      <c r="S502" s="86"/>
      <c r="T502" s="87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T502" s="19" t="s">
        <v>138</v>
      </c>
      <c r="AU502" s="19" t="s">
        <v>86</v>
      </c>
    </row>
    <row r="503" spans="1:65" s="2" customFormat="1" ht="16.5" customHeight="1">
      <c r="A503" s="40"/>
      <c r="B503" s="41"/>
      <c r="C503" s="206" t="s">
        <v>655</v>
      </c>
      <c r="D503" s="206" t="s">
        <v>129</v>
      </c>
      <c r="E503" s="207" t="s">
        <v>656</v>
      </c>
      <c r="F503" s="208" t="s">
        <v>657</v>
      </c>
      <c r="G503" s="209" t="s">
        <v>346</v>
      </c>
      <c r="H503" s="210">
        <v>0.6</v>
      </c>
      <c r="I503" s="211"/>
      <c r="J503" s="212">
        <f>ROUND(I503*H503,2)</f>
        <v>0</v>
      </c>
      <c r="K503" s="208" t="s">
        <v>133</v>
      </c>
      <c r="L503" s="46"/>
      <c r="M503" s="213" t="s">
        <v>19</v>
      </c>
      <c r="N503" s="214" t="s">
        <v>47</v>
      </c>
      <c r="O503" s="86"/>
      <c r="P503" s="215">
        <f>O503*H503</f>
        <v>0</v>
      </c>
      <c r="Q503" s="215">
        <v>0</v>
      </c>
      <c r="R503" s="215">
        <f>Q503*H503</f>
        <v>0</v>
      </c>
      <c r="S503" s="215">
        <v>0</v>
      </c>
      <c r="T503" s="216">
        <f>S503*H503</f>
        <v>0</v>
      </c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R503" s="217" t="s">
        <v>134</v>
      </c>
      <c r="AT503" s="217" t="s">
        <v>129</v>
      </c>
      <c r="AU503" s="217" t="s">
        <v>86</v>
      </c>
      <c r="AY503" s="19" t="s">
        <v>127</v>
      </c>
      <c r="BE503" s="218">
        <f>IF(N503="základní",J503,0)</f>
        <v>0</v>
      </c>
      <c r="BF503" s="218">
        <f>IF(N503="snížená",J503,0)</f>
        <v>0</v>
      </c>
      <c r="BG503" s="218">
        <f>IF(N503="zákl. přenesená",J503,0)</f>
        <v>0</v>
      </c>
      <c r="BH503" s="218">
        <f>IF(N503="sníž. přenesená",J503,0)</f>
        <v>0</v>
      </c>
      <c r="BI503" s="218">
        <f>IF(N503="nulová",J503,0)</f>
        <v>0</v>
      </c>
      <c r="BJ503" s="19" t="s">
        <v>84</v>
      </c>
      <c r="BK503" s="218">
        <f>ROUND(I503*H503,2)</f>
        <v>0</v>
      </c>
      <c r="BL503" s="19" t="s">
        <v>134</v>
      </c>
      <c r="BM503" s="217" t="s">
        <v>658</v>
      </c>
    </row>
    <row r="504" spans="1:47" s="2" customFormat="1" ht="12">
      <c r="A504" s="40"/>
      <c r="B504" s="41"/>
      <c r="C504" s="42"/>
      <c r="D504" s="219" t="s">
        <v>136</v>
      </c>
      <c r="E504" s="42"/>
      <c r="F504" s="220" t="s">
        <v>659</v>
      </c>
      <c r="G504" s="42"/>
      <c r="H504" s="42"/>
      <c r="I504" s="221"/>
      <c r="J504" s="42"/>
      <c r="K504" s="42"/>
      <c r="L504" s="46"/>
      <c r="M504" s="222"/>
      <c r="N504" s="223"/>
      <c r="O504" s="86"/>
      <c r="P504" s="86"/>
      <c r="Q504" s="86"/>
      <c r="R504" s="86"/>
      <c r="S504" s="86"/>
      <c r="T504" s="87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T504" s="19" t="s">
        <v>136</v>
      </c>
      <c r="AU504" s="19" t="s">
        <v>86</v>
      </c>
    </row>
    <row r="505" spans="1:47" s="2" customFormat="1" ht="12">
      <c r="A505" s="40"/>
      <c r="B505" s="41"/>
      <c r="C505" s="42"/>
      <c r="D505" s="224" t="s">
        <v>138</v>
      </c>
      <c r="E505" s="42"/>
      <c r="F505" s="225" t="s">
        <v>660</v>
      </c>
      <c r="G505" s="42"/>
      <c r="H505" s="42"/>
      <c r="I505" s="221"/>
      <c r="J505" s="42"/>
      <c r="K505" s="42"/>
      <c r="L505" s="46"/>
      <c r="M505" s="222"/>
      <c r="N505" s="223"/>
      <c r="O505" s="86"/>
      <c r="P505" s="86"/>
      <c r="Q505" s="86"/>
      <c r="R505" s="86"/>
      <c r="S505" s="86"/>
      <c r="T505" s="87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T505" s="19" t="s">
        <v>138</v>
      </c>
      <c r="AU505" s="19" t="s">
        <v>86</v>
      </c>
    </row>
    <row r="506" spans="1:51" s="13" customFormat="1" ht="12">
      <c r="A506" s="13"/>
      <c r="B506" s="226"/>
      <c r="C506" s="227"/>
      <c r="D506" s="219" t="s">
        <v>140</v>
      </c>
      <c r="E506" s="227"/>
      <c r="F506" s="229" t="s">
        <v>661</v>
      </c>
      <c r="G506" s="227"/>
      <c r="H506" s="230">
        <v>0.6</v>
      </c>
      <c r="I506" s="231"/>
      <c r="J506" s="227"/>
      <c r="K506" s="227"/>
      <c r="L506" s="232"/>
      <c r="M506" s="233"/>
      <c r="N506" s="234"/>
      <c r="O506" s="234"/>
      <c r="P506" s="234"/>
      <c r="Q506" s="234"/>
      <c r="R506" s="234"/>
      <c r="S506" s="234"/>
      <c r="T506" s="235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36" t="s">
        <v>140</v>
      </c>
      <c r="AU506" s="236" t="s">
        <v>86</v>
      </c>
      <c r="AV506" s="13" t="s">
        <v>86</v>
      </c>
      <c r="AW506" s="13" t="s">
        <v>4</v>
      </c>
      <c r="AX506" s="13" t="s">
        <v>84</v>
      </c>
      <c r="AY506" s="236" t="s">
        <v>127</v>
      </c>
    </row>
    <row r="507" spans="1:65" s="2" customFormat="1" ht="24.15" customHeight="1">
      <c r="A507" s="40"/>
      <c r="B507" s="41"/>
      <c r="C507" s="206" t="s">
        <v>662</v>
      </c>
      <c r="D507" s="206" t="s">
        <v>129</v>
      </c>
      <c r="E507" s="207" t="s">
        <v>663</v>
      </c>
      <c r="F507" s="208" t="s">
        <v>664</v>
      </c>
      <c r="G507" s="209" t="s">
        <v>346</v>
      </c>
      <c r="H507" s="210">
        <v>48.727</v>
      </c>
      <c r="I507" s="211"/>
      <c r="J507" s="212">
        <f>ROUND(I507*H507,2)</f>
        <v>0</v>
      </c>
      <c r="K507" s="208" t="s">
        <v>133</v>
      </c>
      <c r="L507" s="46"/>
      <c r="M507" s="213" t="s">
        <v>19</v>
      </c>
      <c r="N507" s="214" t="s">
        <v>47</v>
      </c>
      <c r="O507" s="86"/>
      <c r="P507" s="215">
        <f>O507*H507</f>
        <v>0</v>
      </c>
      <c r="Q507" s="215">
        <v>0</v>
      </c>
      <c r="R507" s="215">
        <f>Q507*H507</f>
        <v>0</v>
      </c>
      <c r="S507" s="215">
        <v>0</v>
      </c>
      <c r="T507" s="216">
        <f>S507*H507</f>
        <v>0</v>
      </c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R507" s="217" t="s">
        <v>134</v>
      </c>
      <c r="AT507" s="217" t="s">
        <v>129</v>
      </c>
      <c r="AU507" s="217" t="s">
        <v>86</v>
      </c>
      <c r="AY507" s="19" t="s">
        <v>127</v>
      </c>
      <c r="BE507" s="218">
        <f>IF(N507="základní",J507,0)</f>
        <v>0</v>
      </c>
      <c r="BF507" s="218">
        <f>IF(N507="snížená",J507,0)</f>
        <v>0</v>
      </c>
      <c r="BG507" s="218">
        <f>IF(N507="zákl. přenesená",J507,0)</f>
        <v>0</v>
      </c>
      <c r="BH507" s="218">
        <f>IF(N507="sníž. přenesená",J507,0)</f>
        <v>0</v>
      </c>
      <c r="BI507" s="218">
        <f>IF(N507="nulová",J507,0)</f>
        <v>0</v>
      </c>
      <c r="BJ507" s="19" t="s">
        <v>84</v>
      </c>
      <c r="BK507" s="218">
        <f>ROUND(I507*H507,2)</f>
        <v>0</v>
      </c>
      <c r="BL507" s="19" t="s">
        <v>134</v>
      </c>
      <c r="BM507" s="217" t="s">
        <v>665</v>
      </c>
    </row>
    <row r="508" spans="1:47" s="2" customFormat="1" ht="12">
      <c r="A508" s="40"/>
      <c r="B508" s="41"/>
      <c r="C508" s="42"/>
      <c r="D508" s="219" t="s">
        <v>136</v>
      </c>
      <c r="E508" s="42"/>
      <c r="F508" s="220" t="s">
        <v>666</v>
      </c>
      <c r="G508" s="42"/>
      <c r="H508" s="42"/>
      <c r="I508" s="221"/>
      <c r="J508" s="42"/>
      <c r="K508" s="42"/>
      <c r="L508" s="46"/>
      <c r="M508" s="222"/>
      <c r="N508" s="223"/>
      <c r="O508" s="86"/>
      <c r="P508" s="86"/>
      <c r="Q508" s="86"/>
      <c r="R508" s="86"/>
      <c r="S508" s="86"/>
      <c r="T508" s="87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T508" s="19" t="s">
        <v>136</v>
      </c>
      <c r="AU508" s="19" t="s">
        <v>86</v>
      </c>
    </row>
    <row r="509" spans="1:47" s="2" customFormat="1" ht="12">
      <c r="A509" s="40"/>
      <c r="B509" s="41"/>
      <c r="C509" s="42"/>
      <c r="D509" s="224" t="s">
        <v>138</v>
      </c>
      <c r="E509" s="42"/>
      <c r="F509" s="225" t="s">
        <v>667</v>
      </c>
      <c r="G509" s="42"/>
      <c r="H509" s="42"/>
      <c r="I509" s="221"/>
      <c r="J509" s="42"/>
      <c r="K509" s="42"/>
      <c r="L509" s="46"/>
      <c r="M509" s="222"/>
      <c r="N509" s="223"/>
      <c r="O509" s="86"/>
      <c r="P509" s="86"/>
      <c r="Q509" s="86"/>
      <c r="R509" s="86"/>
      <c r="S509" s="86"/>
      <c r="T509" s="87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T509" s="19" t="s">
        <v>138</v>
      </c>
      <c r="AU509" s="19" t="s">
        <v>86</v>
      </c>
    </row>
    <row r="510" spans="1:65" s="2" customFormat="1" ht="24.15" customHeight="1">
      <c r="A510" s="40"/>
      <c r="B510" s="41"/>
      <c r="C510" s="206" t="s">
        <v>668</v>
      </c>
      <c r="D510" s="206" t="s">
        <v>129</v>
      </c>
      <c r="E510" s="207" t="s">
        <v>669</v>
      </c>
      <c r="F510" s="208" t="s">
        <v>348</v>
      </c>
      <c r="G510" s="209" t="s">
        <v>346</v>
      </c>
      <c r="H510" s="210">
        <v>27.176</v>
      </c>
      <c r="I510" s="211"/>
      <c r="J510" s="212">
        <f>ROUND(I510*H510,2)</f>
        <v>0</v>
      </c>
      <c r="K510" s="208" t="s">
        <v>133</v>
      </c>
      <c r="L510" s="46"/>
      <c r="M510" s="213" t="s">
        <v>19</v>
      </c>
      <c r="N510" s="214" t="s">
        <v>47</v>
      </c>
      <c r="O510" s="86"/>
      <c r="P510" s="215">
        <f>O510*H510</f>
        <v>0</v>
      </c>
      <c r="Q510" s="215">
        <v>0</v>
      </c>
      <c r="R510" s="215">
        <f>Q510*H510</f>
        <v>0</v>
      </c>
      <c r="S510" s="215">
        <v>0</v>
      </c>
      <c r="T510" s="216">
        <f>S510*H510</f>
        <v>0</v>
      </c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R510" s="217" t="s">
        <v>134</v>
      </c>
      <c r="AT510" s="217" t="s">
        <v>129</v>
      </c>
      <c r="AU510" s="217" t="s">
        <v>86</v>
      </c>
      <c r="AY510" s="19" t="s">
        <v>127</v>
      </c>
      <c r="BE510" s="218">
        <f>IF(N510="základní",J510,0)</f>
        <v>0</v>
      </c>
      <c r="BF510" s="218">
        <f>IF(N510="snížená",J510,0)</f>
        <v>0</v>
      </c>
      <c r="BG510" s="218">
        <f>IF(N510="zákl. přenesená",J510,0)</f>
        <v>0</v>
      </c>
      <c r="BH510" s="218">
        <f>IF(N510="sníž. přenesená",J510,0)</f>
        <v>0</v>
      </c>
      <c r="BI510" s="218">
        <f>IF(N510="nulová",J510,0)</f>
        <v>0</v>
      </c>
      <c r="BJ510" s="19" t="s">
        <v>84</v>
      </c>
      <c r="BK510" s="218">
        <f>ROUND(I510*H510,2)</f>
        <v>0</v>
      </c>
      <c r="BL510" s="19" t="s">
        <v>134</v>
      </c>
      <c r="BM510" s="217" t="s">
        <v>670</v>
      </c>
    </row>
    <row r="511" spans="1:47" s="2" customFormat="1" ht="12">
      <c r="A511" s="40"/>
      <c r="B511" s="41"/>
      <c r="C511" s="42"/>
      <c r="D511" s="219" t="s">
        <v>136</v>
      </c>
      <c r="E511" s="42"/>
      <c r="F511" s="220" t="s">
        <v>348</v>
      </c>
      <c r="G511" s="42"/>
      <c r="H511" s="42"/>
      <c r="I511" s="221"/>
      <c r="J511" s="42"/>
      <c r="K511" s="42"/>
      <c r="L511" s="46"/>
      <c r="M511" s="222"/>
      <c r="N511" s="223"/>
      <c r="O511" s="86"/>
      <c r="P511" s="86"/>
      <c r="Q511" s="86"/>
      <c r="R511" s="86"/>
      <c r="S511" s="86"/>
      <c r="T511" s="87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T511" s="19" t="s">
        <v>136</v>
      </c>
      <c r="AU511" s="19" t="s">
        <v>86</v>
      </c>
    </row>
    <row r="512" spans="1:47" s="2" customFormat="1" ht="12">
      <c r="A512" s="40"/>
      <c r="B512" s="41"/>
      <c r="C512" s="42"/>
      <c r="D512" s="224" t="s">
        <v>138</v>
      </c>
      <c r="E512" s="42"/>
      <c r="F512" s="225" t="s">
        <v>671</v>
      </c>
      <c r="G512" s="42"/>
      <c r="H512" s="42"/>
      <c r="I512" s="221"/>
      <c r="J512" s="42"/>
      <c r="K512" s="42"/>
      <c r="L512" s="46"/>
      <c r="M512" s="222"/>
      <c r="N512" s="223"/>
      <c r="O512" s="86"/>
      <c r="P512" s="86"/>
      <c r="Q512" s="86"/>
      <c r="R512" s="86"/>
      <c r="S512" s="86"/>
      <c r="T512" s="87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T512" s="19" t="s">
        <v>138</v>
      </c>
      <c r="AU512" s="19" t="s">
        <v>86</v>
      </c>
    </row>
    <row r="513" spans="1:65" s="2" customFormat="1" ht="24.15" customHeight="1">
      <c r="A513" s="40"/>
      <c r="B513" s="41"/>
      <c r="C513" s="206" t="s">
        <v>672</v>
      </c>
      <c r="D513" s="206" t="s">
        <v>129</v>
      </c>
      <c r="E513" s="207" t="s">
        <v>673</v>
      </c>
      <c r="F513" s="208" t="s">
        <v>674</v>
      </c>
      <c r="G513" s="209" t="s">
        <v>346</v>
      </c>
      <c r="H513" s="210">
        <v>22.337</v>
      </c>
      <c r="I513" s="211"/>
      <c r="J513" s="212">
        <f>ROUND(I513*H513,2)</f>
        <v>0</v>
      </c>
      <c r="K513" s="208" t="s">
        <v>133</v>
      </c>
      <c r="L513" s="46"/>
      <c r="M513" s="213" t="s">
        <v>19</v>
      </c>
      <c r="N513" s="214" t="s">
        <v>47</v>
      </c>
      <c r="O513" s="86"/>
      <c r="P513" s="215">
        <f>O513*H513</f>
        <v>0</v>
      </c>
      <c r="Q513" s="215">
        <v>0</v>
      </c>
      <c r="R513" s="215">
        <f>Q513*H513</f>
        <v>0</v>
      </c>
      <c r="S513" s="215">
        <v>0</v>
      </c>
      <c r="T513" s="216">
        <f>S513*H513</f>
        <v>0</v>
      </c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R513" s="217" t="s">
        <v>134</v>
      </c>
      <c r="AT513" s="217" t="s">
        <v>129</v>
      </c>
      <c r="AU513" s="217" t="s">
        <v>86</v>
      </c>
      <c r="AY513" s="19" t="s">
        <v>127</v>
      </c>
      <c r="BE513" s="218">
        <f>IF(N513="základní",J513,0)</f>
        <v>0</v>
      </c>
      <c r="BF513" s="218">
        <f>IF(N513="snížená",J513,0)</f>
        <v>0</v>
      </c>
      <c r="BG513" s="218">
        <f>IF(N513="zákl. přenesená",J513,0)</f>
        <v>0</v>
      </c>
      <c r="BH513" s="218">
        <f>IF(N513="sníž. přenesená",J513,0)</f>
        <v>0</v>
      </c>
      <c r="BI513" s="218">
        <f>IF(N513="nulová",J513,0)</f>
        <v>0</v>
      </c>
      <c r="BJ513" s="19" t="s">
        <v>84</v>
      </c>
      <c r="BK513" s="218">
        <f>ROUND(I513*H513,2)</f>
        <v>0</v>
      </c>
      <c r="BL513" s="19" t="s">
        <v>134</v>
      </c>
      <c r="BM513" s="217" t="s">
        <v>675</v>
      </c>
    </row>
    <row r="514" spans="1:47" s="2" customFormat="1" ht="12">
      <c r="A514" s="40"/>
      <c r="B514" s="41"/>
      <c r="C514" s="42"/>
      <c r="D514" s="219" t="s">
        <v>136</v>
      </c>
      <c r="E514" s="42"/>
      <c r="F514" s="220" t="s">
        <v>674</v>
      </c>
      <c r="G514" s="42"/>
      <c r="H514" s="42"/>
      <c r="I514" s="221"/>
      <c r="J514" s="42"/>
      <c r="K514" s="42"/>
      <c r="L514" s="46"/>
      <c r="M514" s="222"/>
      <c r="N514" s="223"/>
      <c r="O514" s="86"/>
      <c r="P514" s="86"/>
      <c r="Q514" s="86"/>
      <c r="R514" s="86"/>
      <c r="S514" s="86"/>
      <c r="T514" s="87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T514" s="19" t="s">
        <v>136</v>
      </c>
      <c r="AU514" s="19" t="s">
        <v>86</v>
      </c>
    </row>
    <row r="515" spans="1:47" s="2" customFormat="1" ht="12">
      <c r="A515" s="40"/>
      <c r="B515" s="41"/>
      <c r="C515" s="42"/>
      <c r="D515" s="224" t="s">
        <v>138</v>
      </c>
      <c r="E515" s="42"/>
      <c r="F515" s="225" t="s">
        <v>676</v>
      </c>
      <c r="G515" s="42"/>
      <c r="H515" s="42"/>
      <c r="I515" s="221"/>
      <c r="J515" s="42"/>
      <c r="K515" s="42"/>
      <c r="L515" s="46"/>
      <c r="M515" s="222"/>
      <c r="N515" s="223"/>
      <c r="O515" s="86"/>
      <c r="P515" s="86"/>
      <c r="Q515" s="86"/>
      <c r="R515" s="86"/>
      <c r="S515" s="86"/>
      <c r="T515" s="87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T515" s="19" t="s">
        <v>138</v>
      </c>
      <c r="AU515" s="19" t="s">
        <v>86</v>
      </c>
    </row>
    <row r="516" spans="1:65" s="2" customFormat="1" ht="16.5" customHeight="1">
      <c r="A516" s="40"/>
      <c r="B516" s="41"/>
      <c r="C516" s="206" t="s">
        <v>677</v>
      </c>
      <c r="D516" s="206" t="s">
        <v>129</v>
      </c>
      <c r="E516" s="207" t="s">
        <v>678</v>
      </c>
      <c r="F516" s="208" t="s">
        <v>679</v>
      </c>
      <c r="G516" s="209" t="s">
        <v>346</v>
      </c>
      <c r="H516" s="210">
        <v>0.1</v>
      </c>
      <c r="I516" s="211"/>
      <c r="J516" s="212">
        <f>ROUND(I516*H516,2)</f>
        <v>0</v>
      </c>
      <c r="K516" s="208" t="s">
        <v>19</v>
      </c>
      <c r="L516" s="46"/>
      <c r="M516" s="213" t="s">
        <v>19</v>
      </c>
      <c r="N516" s="214" t="s">
        <v>47</v>
      </c>
      <c r="O516" s="86"/>
      <c r="P516" s="215">
        <f>O516*H516</f>
        <v>0</v>
      </c>
      <c r="Q516" s="215">
        <v>0</v>
      </c>
      <c r="R516" s="215">
        <f>Q516*H516</f>
        <v>0</v>
      </c>
      <c r="S516" s="215">
        <v>0</v>
      </c>
      <c r="T516" s="216">
        <f>S516*H516</f>
        <v>0</v>
      </c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R516" s="217" t="s">
        <v>134</v>
      </c>
      <c r="AT516" s="217" t="s">
        <v>129</v>
      </c>
      <c r="AU516" s="217" t="s">
        <v>86</v>
      </c>
      <c r="AY516" s="19" t="s">
        <v>127</v>
      </c>
      <c r="BE516" s="218">
        <f>IF(N516="základní",J516,0)</f>
        <v>0</v>
      </c>
      <c r="BF516" s="218">
        <f>IF(N516="snížená",J516,0)</f>
        <v>0</v>
      </c>
      <c r="BG516" s="218">
        <f>IF(N516="zákl. přenesená",J516,0)</f>
        <v>0</v>
      </c>
      <c r="BH516" s="218">
        <f>IF(N516="sníž. přenesená",J516,0)</f>
        <v>0</v>
      </c>
      <c r="BI516" s="218">
        <f>IF(N516="nulová",J516,0)</f>
        <v>0</v>
      </c>
      <c r="BJ516" s="19" t="s">
        <v>84</v>
      </c>
      <c r="BK516" s="218">
        <f>ROUND(I516*H516,2)</f>
        <v>0</v>
      </c>
      <c r="BL516" s="19" t="s">
        <v>134</v>
      </c>
      <c r="BM516" s="217" t="s">
        <v>680</v>
      </c>
    </row>
    <row r="517" spans="1:47" s="2" customFormat="1" ht="12">
      <c r="A517" s="40"/>
      <c r="B517" s="41"/>
      <c r="C517" s="42"/>
      <c r="D517" s="219" t="s">
        <v>136</v>
      </c>
      <c r="E517" s="42"/>
      <c r="F517" s="220" t="s">
        <v>679</v>
      </c>
      <c r="G517" s="42"/>
      <c r="H517" s="42"/>
      <c r="I517" s="221"/>
      <c r="J517" s="42"/>
      <c r="K517" s="42"/>
      <c r="L517" s="46"/>
      <c r="M517" s="222"/>
      <c r="N517" s="223"/>
      <c r="O517" s="86"/>
      <c r="P517" s="86"/>
      <c r="Q517" s="86"/>
      <c r="R517" s="86"/>
      <c r="S517" s="86"/>
      <c r="T517" s="87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T517" s="19" t="s">
        <v>136</v>
      </c>
      <c r="AU517" s="19" t="s">
        <v>86</v>
      </c>
    </row>
    <row r="518" spans="1:63" s="12" customFormat="1" ht="22.8" customHeight="1">
      <c r="A518" s="12"/>
      <c r="B518" s="190"/>
      <c r="C518" s="191"/>
      <c r="D518" s="192" t="s">
        <v>75</v>
      </c>
      <c r="E518" s="204" t="s">
        <v>681</v>
      </c>
      <c r="F518" s="204" t="s">
        <v>682</v>
      </c>
      <c r="G518" s="191"/>
      <c r="H518" s="191"/>
      <c r="I518" s="194"/>
      <c r="J518" s="205">
        <f>BK518</f>
        <v>0</v>
      </c>
      <c r="K518" s="191"/>
      <c r="L518" s="196"/>
      <c r="M518" s="197"/>
      <c r="N518" s="198"/>
      <c r="O518" s="198"/>
      <c r="P518" s="199">
        <f>SUM(P519:P521)</f>
        <v>0</v>
      </c>
      <c r="Q518" s="198"/>
      <c r="R518" s="199">
        <f>SUM(R519:R521)</f>
        <v>0</v>
      </c>
      <c r="S518" s="198"/>
      <c r="T518" s="200">
        <f>SUM(T519:T521)</f>
        <v>0</v>
      </c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R518" s="201" t="s">
        <v>84</v>
      </c>
      <c r="AT518" s="202" t="s">
        <v>75</v>
      </c>
      <c r="AU518" s="202" t="s">
        <v>84</v>
      </c>
      <c r="AY518" s="201" t="s">
        <v>127</v>
      </c>
      <c r="BK518" s="203">
        <f>SUM(BK519:BK521)</f>
        <v>0</v>
      </c>
    </row>
    <row r="519" spans="1:65" s="2" customFormat="1" ht="16.5" customHeight="1">
      <c r="A519" s="40"/>
      <c r="B519" s="41"/>
      <c r="C519" s="206" t="s">
        <v>683</v>
      </c>
      <c r="D519" s="206" t="s">
        <v>129</v>
      </c>
      <c r="E519" s="207" t="s">
        <v>684</v>
      </c>
      <c r="F519" s="208" t="s">
        <v>685</v>
      </c>
      <c r="G519" s="209" t="s">
        <v>346</v>
      </c>
      <c r="H519" s="210">
        <v>340.707</v>
      </c>
      <c r="I519" s="211"/>
      <c r="J519" s="212">
        <f>ROUND(I519*H519,2)</f>
        <v>0</v>
      </c>
      <c r="K519" s="208" t="s">
        <v>133</v>
      </c>
      <c r="L519" s="46"/>
      <c r="M519" s="213" t="s">
        <v>19</v>
      </c>
      <c r="N519" s="214" t="s">
        <v>47</v>
      </c>
      <c r="O519" s="86"/>
      <c r="P519" s="215">
        <f>O519*H519</f>
        <v>0</v>
      </c>
      <c r="Q519" s="215">
        <v>0</v>
      </c>
      <c r="R519" s="215">
        <f>Q519*H519</f>
        <v>0</v>
      </c>
      <c r="S519" s="215">
        <v>0</v>
      </c>
      <c r="T519" s="216">
        <f>S519*H519</f>
        <v>0</v>
      </c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R519" s="217" t="s">
        <v>134</v>
      </c>
      <c r="AT519" s="217" t="s">
        <v>129</v>
      </c>
      <c r="AU519" s="217" t="s">
        <v>86</v>
      </c>
      <c r="AY519" s="19" t="s">
        <v>127</v>
      </c>
      <c r="BE519" s="218">
        <f>IF(N519="základní",J519,0)</f>
        <v>0</v>
      </c>
      <c r="BF519" s="218">
        <f>IF(N519="snížená",J519,0)</f>
        <v>0</v>
      </c>
      <c r="BG519" s="218">
        <f>IF(N519="zákl. přenesená",J519,0)</f>
        <v>0</v>
      </c>
      <c r="BH519" s="218">
        <f>IF(N519="sníž. přenesená",J519,0)</f>
        <v>0</v>
      </c>
      <c r="BI519" s="218">
        <f>IF(N519="nulová",J519,0)</f>
        <v>0</v>
      </c>
      <c r="BJ519" s="19" t="s">
        <v>84</v>
      </c>
      <c r="BK519" s="218">
        <f>ROUND(I519*H519,2)</f>
        <v>0</v>
      </c>
      <c r="BL519" s="19" t="s">
        <v>134</v>
      </c>
      <c r="BM519" s="217" t="s">
        <v>686</v>
      </c>
    </row>
    <row r="520" spans="1:47" s="2" customFormat="1" ht="12">
      <c r="A520" s="40"/>
      <c r="B520" s="41"/>
      <c r="C520" s="42"/>
      <c r="D520" s="219" t="s">
        <v>136</v>
      </c>
      <c r="E520" s="42"/>
      <c r="F520" s="220" t="s">
        <v>687</v>
      </c>
      <c r="G520" s="42"/>
      <c r="H520" s="42"/>
      <c r="I520" s="221"/>
      <c r="J520" s="42"/>
      <c r="K520" s="42"/>
      <c r="L520" s="46"/>
      <c r="M520" s="222"/>
      <c r="N520" s="223"/>
      <c r="O520" s="86"/>
      <c r="P520" s="86"/>
      <c r="Q520" s="86"/>
      <c r="R520" s="86"/>
      <c r="S520" s="86"/>
      <c r="T520" s="87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T520" s="19" t="s">
        <v>136</v>
      </c>
      <c r="AU520" s="19" t="s">
        <v>86</v>
      </c>
    </row>
    <row r="521" spans="1:47" s="2" customFormat="1" ht="12">
      <c r="A521" s="40"/>
      <c r="B521" s="41"/>
      <c r="C521" s="42"/>
      <c r="D521" s="224" t="s">
        <v>138</v>
      </c>
      <c r="E521" s="42"/>
      <c r="F521" s="225" t="s">
        <v>688</v>
      </c>
      <c r="G521" s="42"/>
      <c r="H521" s="42"/>
      <c r="I521" s="221"/>
      <c r="J521" s="42"/>
      <c r="K521" s="42"/>
      <c r="L521" s="46"/>
      <c r="M521" s="222"/>
      <c r="N521" s="223"/>
      <c r="O521" s="86"/>
      <c r="P521" s="86"/>
      <c r="Q521" s="86"/>
      <c r="R521" s="86"/>
      <c r="S521" s="86"/>
      <c r="T521" s="87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T521" s="19" t="s">
        <v>138</v>
      </c>
      <c r="AU521" s="19" t="s">
        <v>86</v>
      </c>
    </row>
    <row r="522" spans="1:63" s="12" customFormat="1" ht="25.9" customHeight="1">
      <c r="A522" s="12"/>
      <c r="B522" s="190"/>
      <c r="C522" s="191"/>
      <c r="D522" s="192" t="s">
        <v>75</v>
      </c>
      <c r="E522" s="193" t="s">
        <v>371</v>
      </c>
      <c r="F522" s="193" t="s">
        <v>689</v>
      </c>
      <c r="G522" s="191"/>
      <c r="H522" s="191"/>
      <c r="I522" s="194"/>
      <c r="J522" s="195">
        <f>BK522</f>
        <v>0</v>
      </c>
      <c r="K522" s="191"/>
      <c r="L522" s="196"/>
      <c r="M522" s="197"/>
      <c r="N522" s="198"/>
      <c r="O522" s="198"/>
      <c r="P522" s="199">
        <f>P523</f>
        <v>0</v>
      </c>
      <c r="Q522" s="198"/>
      <c r="R522" s="199">
        <f>R523</f>
        <v>0.77456</v>
      </c>
      <c r="S522" s="198"/>
      <c r="T522" s="200">
        <f>T523</f>
        <v>0</v>
      </c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R522" s="201" t="s">
        <v>149</v>
      </c>
      <c r="AT522" s="202" t="s">
        <v>75</v>
      </c>
      <c r="AU522" s="202" t="s">
        <v>76</v>
      </c>
      <c r="AY522" s="201" t="s">
        <v>127</v>
      </c>
      <c r="BK522" s="203">
        <f>BK523</f>
        <v>0</v>
      </c>
    </row>
    <row r="523" spans="1:63" s="12" customFormat="1" ht="22.8" customHeight="1">
      <c r="A523" s="12"/>
      <c r="B523" s="190"/>
      <c r="C523" s="191"/>
      <c r="D523" s="192" t="s">
        <v>75</v>
      </c>
      <c r="E523" s="204" t="s">
        <v>690</v>
      </c>
      <c r="F523" s="204" t="s">
        <v>691</v>
      </c>
      <c r="G523" s="191"/>
      <c r="H523" s="191"/>
      <c r="I523" s="194"/>
      <c r="J523" s="205">
        <f>BK523</f>
        <v>0</v>
      </c>
      <c r="K523" s="191"/>
      <c r="L523" s="196"/>
      <c r="M523" s="197"/>
      <c r="N523" s="198"/>
      <c r="O523" s="198"/>
      <c r="P523" s="199">
        <f>SUM(P524:P544)</f>
        <v>0</v>
      </c>
      <c r="Q523" s="198"/>
      <c r="R523" s="199">
        <f>SUM(R524:R544)</f>
        <v>0.77456</v>
      </c>
      <c r="S523" s="198"/>
      <c r="T523" s="200">
        <f>SUM(T524:T544)</f>
        <v>0</v>
      </c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R523" s="201" t="s">
        <v>149</v>
      </c>
      <c r="AT523" s="202" t="s">
        <v>75</v>
      </c>
      <c r="AU523" s="202" t="s">
        <v>84</v>
      </c>
      <c r="AY523" s="201" t="s">
        <v>127</v>
      </c>
      <c r="BK523" s="203">
        <f>SUM(BK524:BK544)</f>
        <v>0</v>
      </c>
    </row>
    <row r="524" spans="1:65" s="2" customFormat="1" ht="16.5" customHeight="1">
      <c r="A524" s="40"/>
      <c r="B524" s="41"/>
      <c r="C524" s="206" t="s">
        <v>692</v>
      </c>
      <c r="D524" s="206" t="s">
        <v>129</v>
      </c>
      <c r="E524" s="207" t="s">
        <v>693</v>
      </c>
      <c r="F524" s="208" t="s">
        <v>694</v>
      </c>
      <c r="G524" s="209" t="s">
        <v>192</v>
      </c>
      <c r="H524" s="210">
        <v>8</v>
      </c>
      <c r="I524" s="211"/>
      <c r="J524" s="212">
        <f>ROUND(I524*H524,2)</f>
        <v>0</v>
      </c>
      <c r="K524" s="208" t="s">
        <v>133</v>
      </c>
      <c r="L524" s="46"/>
      <c r="M524" s="213" t="s">
        <v>19</v>
      </c>
      <c r="N524" s="214" t="s">
        <v>47</v>
      </c>
      <c r="O524" s="86"/>
      <c r="P524" s="215">
        <f>O524*H524</f>
        <v>0</v>
      </c>
      <c r="Q524" s="215">
        <v>7E-05</v>
      </c>
      <c r="R524" s="215">
        <f>Q524*H524</f>
        <v>0.00056</v>
      </c>
      <c r="S524" s="215">
        <v>0</v>
      </c>
      <c r="T524" s="216">
        <f>S524*H524</f>
        <v>0</v>
      </c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R524" s="217" t="s">
        <v>643</v>
      </c>
      <c r="AT524" s="217" t="s">
        <v>129</v>
      </c>
      <c r="AU524" s="217" t="s">
        <v>86</v>
      </c>
      <c r="AY524" s="19" t="s">
        <v>127</v>
      </c>
      <c r="BE524" s="218">
        <f>IF(N524="základní",J524,0)</f>
        <v>0</v>
      </c>
      <c r="BF524" s="218">
        <f>IF(N524="snížená",J524,0)</f>
        <v>0</v>
      </c>
      <c r="BG524" s="218">
        <f>IF(N524="zákl. přenesená",J524,0)</f>
        <v>0</v>
      </c>
      <c r="BH524" s="218">
        <f>IF(N524="sníž. přenesená",J524,0)</f>
        <v>0</v>
      </c>
      <c r="BI524" s="218">
        <f>IF(N524="nulová",J524,0)</f>
        <v>0</v>
      </c>
      <c r="BJ524" s="19" t="s">
        <v>84</v>
      </c>
      <c r="BK524" s="218">
        <f>ROUND(I524*H524,2)</f>
        <v>0</v>
      </c>
      <c r="BL524" s="19" t="s">
        <v>643</v>
      </c>
      <c r="BM524" s="217" t="s">
        <v>695</v>
      </c>
    </row>
    <row r="525" spans="1:47" s="2" customFormat="1" ht="12">
      <c r="A525" s="40"/>
      <c r="B525" s="41"/>
      <c r="C525" s="42"/>
      <c r="D525" s="219" t="s">
        <v>136</v>
      </c>
      <c r="E525" s="42"/>
      <c r="F525" s="220" t="s">
        <v>696</v>
      </c>
      <c r="G525" s="42"/>
      <c r="H525" s="42"/>
      <c r="I525" s="221"/>
      <c r="J525" s="42"/>
      <c r="K525" s="42"/>
      <c r="L525" s="46"/>
      <c r="M525" s="222"/>
      <c r="N525" s="223"/>
      <c r="O525" s="86"/>
      <c r="P525" s="86"/>
      <c r="Q525" s="86"/>
      <c r="R525" s="86"/>
      <c r="S525" s="86"/>
      <c r="T525" s="87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T525" s="19" t="s">
        <v>136</v>
      </c>
      <c r="AU525" s="19" t="s">
        <v>86</v>
      </c>
    </row>
    <row r="526" spans="1:47" s="2" customFormat="1" ht="12">
      <c r="A526" s="40"/>
      <c r="B526" s="41"/>
      <c r="C526" s="42"/>
      <c r="D526" s="224" t="s">
        <v>138</v>
      </c>
      <c r="E526" s="42"/>
      <c r="F526" s="225" t="s">
        <v>697</v>
      </c>
      <c r="G526" s="42"/>
      <c r="H526" s="42"/>
      <c r="I526" s="221"/>
      <c r="J526" s="42"/>
      <c r="K526" s="42"/>
      <c r="L526" s="46"/>
      <c r="M526" s="222"/>
      <c r="N526" s="223"/>
      <c r="O526" s="86"/>
      <c r="P526" s="86"/>
      <c r="Q526" s="86"/>
      <c r="R526" s="86"/>
      <c r="S526" s="86"/>
      <c r="T526" s="87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T526" s="19" t="s">
        <v>138</v>
      </c>
      <c r="AU526" s="19" t="s">
        <v>86</v>
      </c>
    </row>
    <row r="527" spans="1:51" s="13" customFormat="1" ht="12">
      <c r="A527" s="13"/>
      <c r="B527" s="226"/>
      <c r="C527" s="227"/>
      <c r="D527" s="219" t="s">
        <v>140</v>
      </c>
      <c r="E527" s="228" t="s">
        <v>19</v>
      </c>
      <c r="F527" s="229" t="s">
        <v>247</v>
      </c>
      <c r="G527" s="227"/>
      <c r="H527" s="230">
        <v>1.7</v>
      </c>
      <c r="I527" s="231"/>
      <c r="J527" s="227"/>
      <c r="K527" s="227"/>
      <c r="L527" s="232"/>
      <c r="M527" s="233"/>
      <c r="N527" s="234"/>
      <c r="O527" s="234"/>
      <c r="P527" s="234"/>
      <c r="Q527" s="234"/>
      <c r="R527" s="234"/>
      <c r="S527" s="234"/>
      <c r="T527" s="235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36" t="s">
        <v>140</v>
      </c>
      <c r="AU527" s="236" t="s">
        <v>86</v>
      </c>
      <c r="AV527" s="13" t="s">
        <v>86</v>
      </c>
      <c r="AW527" s="13" t="s">
        <v>37</v>
      </c>
      <c r="AX527" s="13" t="s">
        <v>76</v>
      </c>
      <c r="AY527" s="236" t="s">
        <v>127</v>
      </c>
    </row>
    <row r="528" spans="1:51" s="13" customFormat="1" ht="12">
      <c r="A528" s="13"/>
      <c r="B528" s="226"/>
      <c r="C528" s="227"/>
      <c r="D528" s="219" t="s">
        <v>140</v>
      </c>
      <c r="E528" s="228" t="s">
        <v>19</v>
      </c>
      <c r="F528" s="229" t="s">
        <v>248</v>
      </c>
      <c r="G528" s="227"/>
      <c r="H528" s="230">
        <v>1.7</v>
      </c>
      <c r="I528" s="231"/>
      <c r="J528" s="227"/>
      <c r="K528" s="227"/>
      <c r="L528" s="232"/>
      <c r="M528" s="233"/>
      <c r="N528" s="234"/>
      <c r="O528" s="234"/>
      <c r="P528" s="234"/>
      <c r="Q528" s="234"/>
      <c r="R528" s="234"/>
      <c r="S528" s="234"/>
      <c r="T528" s="235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36" t="s">
        <v>140</v>
      </c>
      <c r="AU528" s="236" t="s">
        <v>86</v>
      </c>
      <c r="AV528" s="13" t="s">
        <v>86</v>
      </c>
      <c r="AW528" s="13" t="s">
        <v>37</v>
      </c>
      <c r="AX528" s="13" t="s">
        <v>76</v>
      </c>
      <c r="AY528" s="236" t="s">
        <v>127</v>
      </c>
    </row>
    <row r="529" spans="1:51" s="13" customFormat="1" ht="12">
      <c r="A529" s="13"/>
      <c r="B529" s="226"/>
      <c r="C529" s="227"/>
      <c r="D529" s="219" t="s">
        <v>140</v>
      </c>
      <c r="E529" s="228" t="s">
        <v>19</v>
      </c>
      <c r="F529" s="229" t="s">
        <v>249</v>
      </c>
      <c r="G529" s="227"/>
      <c r="H529" s="230">
        <v>3.4</v>
      </c>
      <c r="I529" s="231"/>
      <c r="J529" s="227"/>
      <c r="K529" s="227"/>
      <c r="L529" s="232"/>
      <c r="M529" s="233"/>
      <c r="N529" s="234"/>
      <c r="O529" s="234"/>
      <c r="P529" s="234"/>
      <c r="Q529" s="234"/>
      <c r="R529" s="234"/>
      <c r="S529" s="234"/>
      <c r="T529" s="235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36" t="s">
        <v>140</v>
      </c>
      <c r="AU529" s="236" t="s">
        <v>86</v>
      </c>
      <c r="AV529" s="13" t="s">
        <v>86</v>
      </c>
      <c r="AW529" s="13" t="s">
        <v>37</v>
      </c>
      <c r="AX529" s="13" t="s">
        <v>76</v>
      </c>
      <c r="AY529" s="236" t="s">
        <v>127</v>
      </c>
    </row>
    <row r="530" spans="1:51" s="13" customFormat="1" ht="12">
      <c r="A530" s="13"/>
      <c r="B530" s="226"/>
      <c r="C530" s="227"/>
      <c r="D530" s="219" t="s">
        <v>140</v>
      </c>
      <c r="E530" s="228" t="s">
        <v>19</v>
      </c>
      <c r="F530" s="229" t="s">
        <v>250</v>
      </c>
      <c r="G530" s="227"/>
      <c r="H530" s="230">
        <v>1.2</v>
      </c>
      <c r="I530" s="231"/>
      <c r="J530" s="227"/>
      <c r="K530" s="227"/>
      <c r="L530" s="232"/>
      <c r="M530" s="233"/>
      <c r="N530" s="234"/>
      <c r="O530" s="234"/>
      <c r="P530" s="234"/>
      <c r="Q530" s="234"/>
      <c r="R530" s="234"/>
      <c r="S530" s="234"/>
      <c r="T530" s="235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36" t="s">
        <v>140</v>
      </c>
      <c r="AU530" s="236" t="s">
        <v>86</v>
      </c>
      <c r="AV530" s="13" t="s">
        <v>86</v>
      </c>
      <c r="AW530" s="13" t="s">
        <v>37</v>
      </c>
      <c r="AX530" s="13" t="s">
        <v>76</v>
      </c>
      <c r="AY530" s="236" t="s">
        <v>127</v>
      </c>
    </row>
    <row r="531" spans="1:51" s="14" customFormat="1" ht="12">
      <c r="A531" s="14"/>
      <c r="B531" s="237"/>
      <c r="C531" s="238"/>
      <c r="D531" s="219" t="s">
        <v>140</v>
      </c>
      <c r="E531" s="239" t="s">
        <v>19</v>
      </c>
      <c r="F531" s="240" t="s">
        <v>148</v>
      </c>
      <c r="G531" s="238"/>
      <c r="H531" s="241">
        <v>8</v>
      </c>
      <c r="I531" s="242"/>
      <c r="J531" s="238"/>
      <c r="K531" s="238"/>
      <c r="L531" s="243"/>
      <c r="M531" s="244"/>
      <c r="N531" s="245"/>
      <c r="O531" s="245"/>
      <c r="P531" s="245"/>
      <c r="Q531" s="245"/>
      <c r="R531" s="245"/>
      <c r="S531" s="245"/>
      <c r="T531" s="246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47" t="s">
        <v>140</v>
      </c>
      <c r="AU531" s="247" t="s">
        <v>86</v>
      </c>
      <c r="AV531" s="14" t="s">
        <v>134</v>
      </c>
      <c r="AW531" s="14" t="s">
        <v>37</v>
      </c>
      <c r="AX531" s="14" t="s">
        <v>84</v>
      </c>
      <c r="AY531" s="247" t="s">
        <v>127</v>
      </c>
    </row>
    <row r="532" spans="1:65" s="2" customFormat="1" ht="16.5" customHeight="1">
      <c r="A532" s="40"/>
      <c r="B532" s="41"/>
      <c r="C532" s="206" t="s">
        <v>698</v>
      </c>
      <c r="D532" s="206" t="s">
        <v>129</v>
      </c>
      <c r="E532" s="207" t="s">
        <v>699</v>
      </c>
      <c r="F532" s="208" t="s">
        <v>700</v>
      </c>
      <c r="G532" s="209" t="s">
        <v>192</v>
      </c>
      <c r="H532" s="210">
        <v>18</v>
      </c>
      <c r="I532" s="211"/>
      <c r="J532" s="212">
        <f>ROUND(I532*H532,2)</f>
        <v>0</v>
      </c>
      <c r="K532" s="208" t="s">
        <v>133</v>
      </c>
      <c r="L532" s="46"/>
      <c r="M532" s="213" t="s">
        <v>19</v>
      </c>
      <c r="N532" s="214" t="s">
        <v>47</v>
      </c>
      <c r="O532" s="86"/>
      <c r="P532" s="215">
        <f>O532*H532</f>
        <v>0</v>
      </c>
      <c r="Q532" s="215">
        <v>0</v>
      </c>
      <c r="R532" s="215">
        <f>Q532*H532</f>
        <v>0</v>
      </c>
      <c r="S532" s="215">
        <v>0</v>
      </c>
      <c r="T532" s="216">
        <f>S532*H532</f>
        <v>0</v>
      </c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R532" s="217" t="s">
        <v>643</v>
      </c>
      <c r="AT532" s="217" t="s">
        <v>129</v>
      </c>
      <c r="AU532" s="217" t="s">
        <v>86</v>
      </c>
      <c r="AY532" s="19" t="s">
        <v>127</v>
      </c>
      <c r="BE532" s="218">
        <f>IF(N532="základní",J532,0)</f>
        <v>0</v>
      </c>
      <c r="BF532" s="218">
        <f>IF(N532="snížená",J532,0)</f>
        <v>0</v>
      </c>
      <c r="BG532" s="218">
        <f>IF(N532="zákl. přenesená",J532,0)</f>
        <v>0</v>
      </c>
      <c r="BH532" s="218">
        <f>IF(N532="sníž. přenesená",J532,0)</f>
        <v>0</v>
      </c>
      <c r="BI532" s="218">
        <f>IF(N532="nulová",J532,0)</f>
        <v>0</v>
      </c>
      <c r="BJ532" s="19" t="s">
        <v>84</v>
      </c>
      <c r="BK532" s="218">
        <f>ROUND(I532*H532,2)</f>
        <v>0</v>
      </c>
      <c r="BL532" s="19" t="s">
        <v>643</v>
      </c>
      <c r="BM532" s="217" t="s">
        <v>701</v>
      </c>
    </row>
    <row r="533" spans="1:47" s="2" customFormat="1" ht="12">
      <c r="A533" s="40"/>
      <c r="B533" s="41"/>
      <c r="C533" s="42"/>
      <c r="D533" s="219" t="s">
        <v>136</v>
      </c>
      <c r="E533" s="42"/>
      <c r="F533" s="220" t="s">
        <v>702</v>
      </c>
      <c r="G533" s="42"/>
      <c r="H533" s="42"/>
      <c r="I533" s="221"/>
      <c r="J533" s="42"/>
      <c r="K533" s="42"/>
      <c r="L533" s="46"/>
      <c r="M533" s="222"/>
      <c r="N533" s="223"/>
      <c r="O533" s="86"/>
      <c r="P533" s="86"/>
      <c r="Q533" s="86"/>
      <c r="R533" s="86"/>
      <c r="S533" s="86"/>
      <c r="T533" s="87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T533" s="19" t="s">
        <v>136</v>
      </c>
      <c r="AU533" s="19" t="s">
        <v>86</v>
      </c>
    </row>
    <row r="534" spans="1:47" s="2" customFormat="1" ht="12">
      <c r="A534" s="40"/>
      <c r="B534" s="41"/>
      <c r="C534" s="42"/>
      <c r="D534" s="224" t="s">
        <v>138</v>
      </c>
      <c r="E534" s="42"/>
      <c r="F534" s="225" t="s">
        <v>703</v>
      </c>
      <c r="G534" s="42"/>
      <c r="H534" s="42"/>
      <c r="I534" s="221"/>
      <c r="J534" s="42"/>
      <c r="K534" s="42"/>
      <c r="L534" s="46"/>
      <c r="M534" s="222"/>
      <c r="N534" s="223"/>
      <c r="O534" s="86"/>
      <c r="P534" s="86"/>
      <c r="Q534" s="86"/>
      <c r="R534" s="86"/>
      <c r="S534" s="86"/>
      <c r="T534" s="87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T534" s="19" t="s">
        <v>138</v>
      </c>
      <c r="AU534" s="19" t="s">
        <v>86</v>
      </c>
    </row>
    <row r="535" spans="1:51" s="13" customFormat="1" ht="12">
      <c r="A535" s="13"/>
      <c r="B535" s="226"/>
      <c r="C535" s="227"/>
      <c r="D535" s="219" t="s">
        <v>140</v>
      </c>
      <c r="E535" s="228" t="s">
        <v>19</v>
      </c>
      <c r="F535" s="229" t="s">
        <v>704</v>
      </c>
      <c r="G535" s="227"/>
      <c r="H535" s="230">
        <v>3.7</v>
      </c>
      <c r="I535" s="231"/>
      <c r="J535" s="227"/>
      <c r="K535" s="227"/>
      <c r="L535" s="232"/>
      <c r="M535" s="233"/>
      <c r="N535" s="234"/>
      <c r="O535" s="234"/>
      <c r="P535" s="234"/>
      <c r="Q535" s="234"/>
      <c r="R535" s="234"/>
      <c r="S535" s="234"/>
      <c r="T535" s="235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36" t="s">
        <v>140</v>
      </c>
      <c r="AU535" s="236" t="s">
        <v>86</v>
      </c>
      <c r="AV535" s="13" t="s">
        <v>86</v>
      </c>
      <c r="AW535" s="13" t="s">
        <v>37</v>
      </c>
      <c r="AX535" s="13" t="s">
        <v>76</v>
      </c>
      <c r="AY535" s="236" t="s">
        <v>127</v>
      </c>
    </row>
    <row r="536" spans="1:51" s="13" customFormat="1" ht="12">
      <c r="A536" s="13"/>
      <c r="B536" s="226"/>
      <c r="C536" s="227"/>
      <c r="D536" s="219" t="s">
        <v>140</v>
      </c>
      <c r="E536" s="228" t="s">
        <v>19</v>
      </c>
      <c r="F536" s="229" t="s">
        <v>705</v>
      </c>
      <c r="G536" s="227"/>
      <c r="H536" s="230">
        <v>3.7</v>
      </c>
      <c r="I536" s="231"/>
      <c r="J536" s="227"/>
      <c r="K536" s="227"/>
      <c r="L536" s="232"/>
      <c r="M536" s="233"/>
      <c r="N536" s="234"/>
      <c r="O536" s="234"/>
      <c r="P536" s="234"/>
      <c r="Q536" s="234"/>
      <c r="R536" s="234"/>
      <c r="S536" s="234"/>
      <c r="T536" s="235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36" t="s">
        <v>140</v>
      </c>
      <c r="AU536" s="236" t="s">
        <v>86</v>
      </c>
      <c r="AV536" s="13" t="s">
        <v>86</v>
      </c>
      <c r="AW536" s="13" t="s">
        <v>37</v>
      </c>
      <c r="AX536" s="13" t="s">
        <v>76</v>
      </c>
      <c r="AY536" s="236" t="s">
        <v>127</v>
      </c>
    </row>
    <row r="537" spans="1:51" s="13" customFormat="1" ht="12">
      <c r="A537" s="13"/>
      <c r="B537" s="226"/>
      <c r="C537" s="227"/>
      <c r="D537" s="219" t="s">
        <v>140</v>
      </c>
      <c r="E537" s="228" t="s">
        <v>19</v>
      </c>
      <c r="F537" s="229" t="s">
        <v>706</v>
      </c>
      <c r="G537" s="227"/>
      <c r="H537" s="230">
        <v>7.4</v>
      </c>
      <c r="I537" s="231"/>
      <c r="J537" s="227"/>
      <c r="K537" s="227"/>
      <c r="L537" s="232"/>
      <c r="M537" s="233"/>
      <c r="N537" s="234"/>
      <c r="O537" s="234"/>
      <c r="P537" s="234"/>
      <c r="Q537" s="234"/>
      <c r="R537" s="234"/>
      <c r="S537" s="234"/>
      <c r="T537" s="235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36" t="s">
        <v>140</v>
      </c>
      <c r="AU537" s="236" t="s">
        <v>86</v>
      </c>
      <c r="AV537" s="13" t="s">
        <v>86</v>
      </c>
      <c r="AW537" s="13" t="s">
        <v>37</v>
      </c>
      <c r="AX537" s="13" t="s">
        <v>76</v>
      </c>
      <c r="AY537" s="236" t="s">
        <v>127</v>
      </c>
    </row>
    <row r="538" spans="1:51" s="13" customFormat="1" ht="12">
      <c r="A538" s="13"/>
      <c r="B538" s="226"/>
      <c r="C538" s="227"/>
      <c r="D538" s="219" t="s">
        <v>140</v>
      </c>
      <c r="E538" s="228" t="s">
        <v>19</v>
      </c>
      <c r="F538" s="229" t="s">
        <v>707</v>
      </c>
      <c r="G538" s="227"/>
      <c r="H538" s="230">
        <v>3.2</v>
      </c>
      <c r="I538" s="231"/>
      <c r="J538" s="227"/>
      <c r="K538" s="227"/>
      <c r="L538" s="232"/>
      <c r="M538" s="233"/>
      <c r="N538" s="234"/>
      <c r="O538" s="234"/>
      <c r="P538" s="234"/>
      <c r="Q538" s="234"/>
      <c r="R538" s="234"/>
      <c r="S538" s="234"/>
      <c r="T538" s="235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36" t="s">
        <v>140</v>
      </c>
      <c r="AU538" s="236" t="s">
        <v>86</v>
      </c>
      <c r="AV538" s="13" t="s">
        <v>86</v>
      </c>
      <c r="AW538" s="13" t="s">
        <v>37</v>
      </c>
      <c r="AX538" s="13" t="s">
        <v>76</v>
      </c>
      <c r="AY538" s="236" t="s">
        <v>127</v>
      </c>
    </row>
    <row r="539" spans="1:51" s="14" customFormat="1" ht="12">
      <c r="A539" s="14"/>
      <c r="B539" s="237"/>
      <c r="C539" s="238"/>
      <c r="D539" s="219" t="s">
        <v>140</v>
      </c>
      <c r="E539" s="239" t="s">
        <v>19</v>
      </c>
      <c r="F539" s="240" t="s">
        <v>148</v>
      </c>
      <c r="G539" s="238"/>
      <c r="H539" s="241">
        <v>18</v>
      </c>
      <c r="I539" s="242"/>
      <c r="J539" s="238"/>
      <c r="K539" s="238"/>
      <c r="L539" s="243"/>
      <c r="M539" s="244"/>
      <c r="N539" s="245"/>
      <c r="O539" s="245"/>
      <c r="P539" s="245"/>
      <c r="Q539" s="245"/>
      <c r="R539" s="245"/>
      <c r="S539" s="245"/>
      <c r="T539" s="246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47" t="s">
        <v>140</v>
      </c>
      <c r="AU539" s="247" t="s">
        <v>86</v>
      </c>
      <c r="AV539" s="14" t="s">
        <v>134</v>
      </c>
      <c r="AW539" s="14" t="s">
        <v>37</v>
      </c>
      <c r="AX539" s="14" t="s">
        <v>84</v>
      </c>
      <c r="AY539" s="247" t="s">
        <v>127</v>
      </c>
    </row>
    <row r="540" spans="1:65" s="2" customFormat="1" ht="16.5" customHeight="1">
      <c r="A540" s="40"/>
      <c r="B540" s="41"/>
      <c r="C540" s="258" t="s">
        <v>708</v>
      </c>
      <c r="D540" s="258" t="s">
        <v>371</v>
      </c>
      <c r="E540" s="259" t="s">
        <v>709</v>
      </c>
      <c r="F540" s="260" t="s">
        <v>710</v>
      </c>
      <c r="G540" s="261" t="s">
        <v>192</v>
      </c>
      <c r="H540" s="262">
        <v>18</v>
      </c>
      <c r="I540" s="263"/>
      <c r="J540" s="264">
        <f>ROUND(I540*H540,2)</f>
        <v>0</v>
      </c>
      <c r="K540" s="260" t="s">
        <v>133</v>
      </c>
      <c r="L540" s="265"/>
      <c r="M540" s="266" t="s">
        <v>19</v>
      </c>
      <c r="N540" s="267" t="s">
        <v>47</v>
      </c>
      <c r="O540" s="86"/>
      <c r="P540" s="215">
        <f>O540*H540</f>
        <v>0</v>
      </c>
      <c r="Q540" s="215">
        <v>0.031</v>
      </c>
      <c r="R540" s="215">
        <f>Q540*H540</f>
        <v>0.558</v>
      </c>
      <c r="S540" s="215">
        <v>0</v>
      </c>
      <c r="T540" s="216">
        <f>S540*H540</f>
        <v>0</v>
      </c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R540" s="217" t="s">
        <v>711</v>
      </c>
      <c r="AT540" s="217" t="s">
        <v>371</v>
      </c>
      <c r="AU540" s="217" t="s">
        <v>86</v>
      </c>
      <c r="AY540" s="19" t="s">
        <v>127</v>
      </c>
      <c r="BE540" s="218">
        <f>IF(N540="základní",J540,0)</f>
        <v>0</v>
      </c>
      <c r="BF540" s="218">
        <f>IF(N540="snížená",J540,0)</f>
        <v>0</v>
      </c>
      <c r="BG540" s="218">
        <f>IF(N540="zákl. přenesená",J540,0)</f>
        <v>0</v>
      </c>
      <c r="BH540" s="218">
        <f>IF(N540="sníž. přenesená",J540,0)</f>
        <v>0</v>
      </c>
      <c r="BI540" s="218">
        <f>IF(N540="nulová",J540,0)</f>
        <v>0</v>
      </c>
      <c r="BJ540" s="19" t="s">
        <v>84</v>
      </c>
      <c r="BK540" s="218">
        <f>ROUND(I540*H540,2)</f>
        <v>0</v>
      </c>
      <c r="BL540" s="19" t="s">
        <v>711</v>
      </c>
      <c r="BM540" s="217" t="s">
        <v>712</v>
      </c>
    </row>
    <row r="541" spans="1:47" s="2" customFormat="1" ht="12">
      <c r="A541" s="40"/>
      <c r="B541" s="41"/>
      <c r="C541" s="42"/>
      <c r="D541" s="219" t="s">
        <v>136</v>
      </c>
      <c r="E541" s="42"/>
      <c r="F541" s="220" t="s">
        <v>710</v>
      </c>
      <c r="G541" s="42"/>
      <c r="H541" s="42"/>
      <c r="I541" s="221"/>
      <c r="J541" s="42"/>
      <c r="K541" s="42"/>
      <c r="L541" s="46"/>
      <c r="M541" s="222"/>
      <c r="N541" s="223"/>
      <c r="O541" s="86"/>
      <c r="P541" s="86"/>
      <c r="Q541" s="86"/>
      <c r="R541" s="86"/>
      <c r="S541" s="86"/>
      <c r="T541" s="87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T541" s="19" t="s">
        <v>136</v>
      </c>
      <c r="AU541" s="19" t="s">
        <v>86</v>
      </c>
    </row>
    <row r="542" spans="1:65" s="2" customFormat="1" ht="16.5" customHeight="1">
      <c r="A542" s="40"/>
      <c r="B542" s="41"/>
      <c r="C542" s="258" t="s">
        <v>713</v>
      </c>
      <c r="D542" s="258" t="s">
        <v>371</v>
      </c>
      <c r="E542" s="259" t="s">
        <v>714</v>
      </c>
      <c r="F542" s="260" t="s">
        <v>715</v>
      </c>
      <c r="G542" s="261" t="s">
        <v>411</v>
      </c>
      <c r="H542" s="262">
        <v>36</v>
      </c>
      <c r="I542" s="263"/>
      <c r="J542" s="264">
        <f>ROUND(I542*H542,2)</f>
        <v>0</v>
      </c>
      <c r="K542" s="260" t="s">
        <v>133</v>
      </c>
      <c r="L542" s="265"/>
      <c r="M542" s="266" t="s">
        <v>19</v>
      </c>
      <c r="N542" s="267" t="s">
        <v>47</v>
      </c>
      <c r="O542" s="86"/>
      <c r="P542" s="215">
        <f>O542*H542</f>
        <v>0</v>
      </c>
      <c r="Q542" s="215">
        <v>0.006</v>
      </c>
      <c r="R542" s="215">
        <f>Q542*H542</f>
        <v>0.216</v>
      </c>
      <c r="S542" s="215">
        <v>0</v>
      </c>
      <c r="T542" s="216">
        <f>S542*H542</f>
        <v>0</v>
      </c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R542" s="217" t="s">
        <v>711</v>
      </c>
      <c r="AT542" s="217" t="s">
        <v>371</v>
      </c>
      <c r="AU542" s="217" t="s">
        <v>86</v>
      </c>
      <c r="AY542" s="19" t="s">
        <v>127</v>
      </c>
      <c r="BE542" s="218">
        <f>IF(N542="základní",J542,0)</f>
        <v>0</v>
      </c>
      <c r="BF542" s="218">
        <f>IF(N542="snížená",J542,0)</f>
        <v>0</v>
      </c>
      <c r="BG542" s="218">
        <f>IF(N542="zákl. přenesená",J542,0)</f>
        <v>0</v>
      </c>
      <c r="BH542" s="218">
        <f>IF(N542="sníž. přenesená",J542,0)</f>
        <v>0</v>
      </c>
      <c r="BI542" s="218">
        <f>IF(N542="nulová",J542,0)</f>
        <v>0</v>
      </c>
      <c r="BJ542" s="19" t="s">
        <v>84</v>
      </c>
      <c r="BK542" s="218">
        <f>ROUND(I542*H542,2)</f>
        <v>0</v>
      </c>
      <c r="BL542" s="19" t="s">
        <v>711</v>
      </c>
      <c r="BM542" s="217" t="s">
        <v>716</v>
      </c>
    </row>
    <row r="543" spans="1:47" s="2" customFormat="1" ht="12">
      <c r="A543" s="40"/>
      <c r="B543" s="41"/>
      <c r="C543" s="42"/>
      <c r="D543" s="219" t="s">
        <v>136</v>
      </c>
      <c r="E543" s="42"/>
      <c r="F543" s="220" t="s">
        <v>715</v>
      </c>
      <c r="G543" s="42"/>
      <c r="H543" s="42"/>
      <c r="I543" s="221"/>
      <c r="J543" s="42"/>
      <c r="K543" s="42"/>
      <c r="L543" s="46"/>
      <c r="M543" s="222"/>
      <c r="N543" s="223"/>
      <c r="O543" s="86"/>
      <c r="P543" s="86"/>
      <c r="Q543" s="86"/>
      <c r="R543" s="86"/>
      <c r="S543" s="86"/>
      <c r="T543" s="87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T543" s="19" t="s">
        <v>136</v>
      </c>
      <c r="AU543" s="19" t="s">
        <v>86</v>
      </c>
    </row>
    <row r="544" spans="1:51" s="13" customFormat="1" ht="12">
      <c r="A544" s="13"/>
      <c r="B544" s="226"/>
      <c r="C544" s="227"/>
      <c r="D544" s="219" t="s">
        <v>140</v>
      </c>
      <c r="E544" s="227"/>
      <c r="F544" s="229" t="s">
        <v>717</v>
      </c>
      <c r="G544" s="227"/>
      <c r="H544" s="230">
        <v>36</v>
      </c>
      <c r="I544" s="231"/>
      <c r="J544" s="227"/>
      <c r="K544" s="227"/>
      <c r="L544" s="232"/>
      <c r="M544" s="269"/>
      <c r="N544" s="270"/>
      <c r="O544" s="270"/>
      <c r="P544" s="270"/>
      <c r="Q544" s="270"/>
      <c r="R544" s="270"/>
      <c r="S544" s="270"/>
      <c r="T544" s="271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36" t="s">
        <v>140</v>
      </c>
      <c r="AU544" s="236" t="s">
        <v>86</v>
      </c>
      <c r="AV544" s="13" t="s">
        <v>86</v>
      </c>
      <c r="AW544" s="13" t="s">
        <v>4</v>
      </c>
      <c r="AX544" s="13" t="s">
        <v>84</v>
      </c>
      <c r="AY544" s="236" t="s">
        <v>127</v>
      </c>
    </row>
    <row r="545" spans="1:31" s="2" customFormat="1" ht="6.95" customHeight="1">
      <c r="A545" s="40"/>
      <c r="B545" s="61"/>
      <c r="C545" s="62"/>
      <c r="D545" s="62"/>
      <c r="E545" s="62"/>
      <c r="F545" s="62"/>
      <c r="G545" s="62"/>
      <c r="H545" s="62"/>
      <c r="I545" s="62"/>
      <c r="J545" s="62"/>
      <c r="K545" s="62"/>
      <c r="L545" s="46"/>
      <c r="M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</row>
  </sheetData>
  <sheetProtection password="C71F" sheet="1" objects="1" scenarios="1" formatColumns="0" formatRows="0" autoFilter="0"/>
  <autoFilter ref="C87:K544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hyperlinks>
    <hyperlink ref="F93" r:id="rId1" display="https://podminky.urs.cz/item/CS_URS_2023_01/113106343"/>
    <hyperlink ref="F102" r:id="rId2" display="https://podminky.urs.cz/item/CS_URS_2023_01/113107523"/>
    <hyperlink ref="F106" r:id="rId3" display="https://podminky.urs.cz/item/CS_URS_2023_01/113107532"/>
    <hyperlink ref="F110" r:id="rId4" display="https://podminky.urs.cz/item/CS_URS_2023_01/113107543"/>
    <hyperlink ref="F119" r:id="rId5" display="https://podminky.urs.cz/item/CS_URS_2023_01/113107422"/>
    <hyperlink ref="F127" r:id="rId6" display="https://podminky.urs.cz/item/CS_URS_2023_01/113154112"/>
    <hyperlink ref="F131" r:id="rId7" display="https://podminky.urs.cz/item/CS_URS_2023_01/113202111"/>
    <hyperlink ref="F144" r:id="rId8" display="https://podminky.urs.cz/item/CS_URS_2023_01/115101201"/>
    <hyperlink ref="F149" r:id="rId9" display="https://podminky.urs.cz/item/CS_URS_2023_01/115101301"/>
    <hyperlink ref="F154" r:id="rId10" display="https://podminky.urs.cz/item/CS_URS_2023_01/119001402"/>
    <hyperlink ref="F163" r:id="rId11" display="https://podminky.urs.cz/item/CS_URS_2023_01/119001405"/>
    <hyperlink ref="F169" r:id="rId12" display="https://podminky.urs.cz/item/CS_URS_2023_01/119001421"/>
    <hyperlink ref="F177" r:id="rId13" display="https://podminky.urs.cz/item/CS_URS_2023_01/121151105"/>
    <hyperlink ref="F182" r:id="rId14" display="https://podminky.urs.cz/item/CS_URS_2023_01/132254204"/>
    <hyperlink ref="F217" r:id="rId15" display="https://podminky.urs.cz/item/CS_URS_2023_01/132354204"/>
    <hyperlink ref="F222" r:id="rId16" display="https://podminky.urs.cz/item/CS_URS_2023_01/139001101"/>
    <hyperlink ref="F237" r:id="rId17" display="https://podminky.urs.cz/item/CS_URS_2023_01/151101102"/>
    <hyperlink ref="F246" r:id="rId18" display="https://podminky.urs.cz/item/CS_URS_2023_01/151101112"/>
    <hyperlink ref="F249" r:id="rId19" display="https://podminky.urs.cz/item/CS_URS_2023_01/162751114"/>
    <hyperlink ref="F254" r:id="rId20" display="https://podminky.urs.cz/item/CS_URS_2023_01/162751134"/>
    <hyperlink ref="F259" r:id="rId21" display="https://podminky.urs.cz/item/CS_URS_2023_01/171201231"/>
    <hyperlink ref="F266" r:id="rId22" display="https://podminky.urs.cz/item/CS_URS_2023_01/174151101"/>
    <hyperlink ref="F286" r:id="rId23" display="https://podminky.urs.cz/item/CS_URS_2023_01/175151101"/>
    <hyperlink ref="F298" r:id="rId24" display="https://podminky.urs.cz/item/CS_URS_2023_01/451541111"/>
    <hyperlink ref="F310" r:id="rId25" display="https://podminky.urs.cz/item/CS_URS_2023_01/452112112"/>
    <hyperlink ref="F319" r:id="rId26" display="https://podminky.urs.cz/item/CS_URS_2023_01/452112122"/>
    <hyperlink ref="F328" r:id="rId27" display="https://podminky.urs.cz/item/CS_URS_2023_01/452311131"/>
    <hyperlink ref="F336" r:id="rId28" display="https://podminky.urs.cz/item/CS_URS_2023_01/810391811"/>
    <hyperlink ref="F341" r:id="rId29" display="https://podminky.urs.cz/item/CS_URS_2023_01/871370330"/>
    <hyperlink ref="F348" r:id="rId30" display="https://podminky.urs.cz/item/CS_URS_2023_01/871390330"/>
    <hyperlink ref="F355" r:id="rId31" display="https://podminky.urs.cz/item/CS_URS_2023_01/890451851"/>
    <hyperlink ref="F364" r:id="rId32" display="https://podminky.urs.cz/item/CS_URS_2023_01/894411311"/>
    <hyperlink ref="F382" r:id="rId33" display="https://podminky.urs.cz/item/CS_URS_2023_01/894412411"/>
    <hyperlink ref="F395" r:id="rId34" display="https://podminky.urs.cz/item/CS_URS_2023_01/894414111"/>
    <hyperlink ref="F408" r:id="rId35" display="https://podminky.urs.cz/item/CS_URS_2023_01/894414211"/>
    <hyperlink ref="F416" r:id="rId36" display="https://podminky.urs.cz/item/CS_URS_2023_01/899102211"/>
    <hyperlink ref="F421" r:id="rId37" display="https://podminky.urs.cz/item/CS_URS_2023_01/899104112"/>
    <hyperlink ref="F428" r:id="rId38" display="https://podminky.urs.cz/item/CS_URS_2023_01/899910201"/>
    <hyperlink ref="F469" r:id="rId39" display="https://podminky.urs.cz/item/CS_URS_2023_01/919735113"/>
    <hyperlink ref="F478" r:id="rId40" display="https://podminky.urs.cz/item/CS_URS_2023_01/919735124"/>
    <hyperlink ref="F488" r:id="rId41" display="https://podminky.urs.cz/item/CS_URS_2023_01/997221551"/>
    <hyperlink ref="F491" r:id="rId42" display="https://podminky.urs.cz/item/CS_URS_2023_01/997221559"/>
    <hyperlink ref="F495" r:id="rId43" display="https://podminky.urs.cz/item/CS_URS_2023_01/997221561"/>
    <hyperlink ref="F498" r:id="rId44" display="https://podminky.urs.cz/item/CS_URS_2023_01/997221569"/>
    <hyperlink ref="F502" r:id="rId45" display="https://podminky.urs.cz/item/CS_URS_2023_01/997221571"/>
    <hyperlink ref="F505" r:id="rId46" display="https://podminky.urs.cz/item/CS_URS_2023_01/997221579"/>
    <hyperlink ref="F509" r:id="rId47" display="https://podminky.urs.cz/item/CS_URS_2023_01/997221861"/>
    <hyperlink ref="F512" r:id="rId48" display="https://podminky.urs.cz/item/CS_URS_2023_01/997221873"/>
    <hyperlink ref="F515" r:id="rId49" display="https://podminky.urs.cz/item/CS_URS_2023_01/997221875"/>
    <hyperlink ref="F521" r:id="rId50" display="https://podminky.urs.cz/item/CS_URS_2023_01/998276101"/>
    <hyperlink ref="F526" r:id="rId51" display="https://podminky.urs.cz/item/CS_URS_2023_01/460671112"/>
    <hyperlink ref="F534" r:id="rId52" display="https://podminky.urs.cz/item/CS_URS_2023_01/460751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89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86</v>
      </c>
    </row>
    <row r="4" spans="2:46" s="1" customFormat="1" ht="24.95" customHeight="1">
      <c r="B4" s="22"/>
      <c r="D4" s="132" t="s">
        <v>96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26.25" customHeight="1">
      <c r="B7" s="22"/>
      <c r="E7" s="135" t="str">
        <f>'Rekapitulace stavby'!K6</f>
        <v>Brno, Bohunická - rekonstrukce kanalizace a vodovodu, křížení splaškové a dešťové kanalizace v křižovatce Teslova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97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718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15. 5. 2023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30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31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33</v>
      </c>
      <c r="E20" s="40"/>
      <c r="F20" s="40"/>
      <c r="G20" s="40"/>
      <c r="H20" s="40"/>
      <c r="I20" s="134" t="s">
        <v>26</v>
      </c>
      <c r="J20" s="138" t="s">
        <v>34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34" t="s">
        <v>29</v>
      </c>
      <c r="J21" s="138" t="s">
        <v>36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38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39</v>
      </c>
      <c r="F24" s="40"/>
      <c r="G24" s="40"/>
      <c r="H24" s="40"/>
      <c r="I24" s="134" t="s">
        <v>29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40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42</v>
      </c>
      <c r="E30" s="40"/>
      <c r="F30" s="40"/>
      <c r="G30" s="40"/>
      <c r="H30" s="40"/>
      <c r="I30" s="40"/>
      <c r="J30" s="146">
        <f>ROUND(J89,2)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44</v>
      </c>
      <c r="G32" s="40"/>
      <c r="H32" s="40"/>
      <c r="I32" s="147" t="s">
        <v>43</v>
      </c>
      <c r="J32" s="147" t="s">
        <v>45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46</v>
      </c>
      <c r="E33" s="134" t="s">
        <v>47</v>
      </c>
      <c r="F33" s="149">
        <f>ROUND((SUM(BE89:BE458)),2)</f>
        <v>0</v>
      </c>
      <c r="G33" s="40"/>
      <c r="H33" s="40"/>
      <c r="I33" s="150">
        <v>0.21</v>
      </c>
      <c r="J33" s="149">
        <f>ROUND(((SUM(BE89:BE458))*I33),2)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48</v>
      </c>
      <c r="F34" s="149">
        <f>ROUND((SUM(BF89:BF458)),2)</f>
        <v>0</v>
      </c>
      <c r="G34" s="40"/>
      <c r="H34" s="40"/>
      <c r="I34" s="150">
        <v>0.15</v>
      </c>
      <c r="J34" s="149">
        <f>ROUND(((SUM(BF89:BF458))*I34),2)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49</v>
      </c>
      <c r="F35" s="149">
        <f>ROUND((SUM(BG89:BG458)),2)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50</v>
      </c>
      <c r="F36" s="149">
        <f>ROUND((SUM(BH89:BH458)),2)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51</v>
      </c>
      <c r="F37" s="149">
        <f>ROUND((SUM(BI89:BI458)),2)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52</v>
      </c>
      <c r="E39" s="153"/>
      <c r="F39" s="153"/>
      <c r="G39" s="154" t="s">
        <v>53</v>
      </c>
      <c r="H39" s="155" t="s">
        <v>54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99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6.25" customHeight="1">
      <c r="A48" s="40"/>
      <c r="B48" s="41"/>
      <c r="C48" s="42"/>
      <c r="D48" s="42"/>
      <c r="E48" s="162" t="str">
        <f>E7</f>
        <v>Brno, Bohunická - rekonstrukce kanalizace a vodovodu, křížení splaškové a dešťové kanalizace v křižovatce Teslova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97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330 - Stavební část vodovodu - přeložka vodovodu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Horní Heršpice</v>
      </c>
      <c r="G52" s="42"/>
      <c r="H52" s="42"/>
      <c r="I52" s="34" t="s">
        <v>23</v>
      </c>
      <c r="J52" s="74" t="str">
        <f>IF(J12="","",J12)</f>
        <v>15. 5. 2023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Statutární město Brno</v>
      </c>
      <c r="G54" s="42"/>
      <c r="H54" s="42"/>
      <c r="I54" s="34" t="s">
        <v>33</v>
      </c>
      <c r="J54" s="38" t="str">
        <f>E21</f>
        <v>AQUA PROCON s.r.o.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>Ing. Hana Leitgebová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100</v>
      </c>
      <c r="D57" s="164"/>
      <c r="E57" s="164"/>
      <c r="F57" s="164"/>
      <c r="G57" s="164"/>
      <c r="H57" s="164"/>
      <c r="I57" s="164"/>
      <c r="J57" s="165" t="s">
        <v>101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74</v>
      </c>
      <c r="D59" s="42"/>
      <c r="E59" s="42"/>
      <c r="F59" s="42"/>
      <c r="G59" s="42"/>
      <c r="H59" s="42"/>
      <c r="I59" s="42"/>
      <c r="J59" s="104">
        <f>J89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102</v>
      </c>
    </row>
    <row r="60" spans="1:31" s="9" customFormat="1" ht="24.95" customHeight="1">
      <c r="A60" s="9"/>
      <c r="B60" s="167"/>
      <c r="C60" s="168"/>
      <c r="D60" s="169" t="s">
        <v>103</v>
      </c>
      <c r="E60" s="170"/>
      <c r="F60" s="170"/>
      <c r="G60" s="170"/>
      <c r="H60" s="170"/>
      <c r="I60" s="170"/>
      <c r="J60" s="171">
        <f>J90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104</v>
      </c>
      <c r="E61" s="176"/>
      <c r="F61" s="176"/>
      <c r="G61" s="176"/>
      <c r="H61" s="176"/>
      <c r="I61" s="176"/>
      <c r="J61" s="177">
        <f>J91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105</v>
      </c>
      <c r="E62" s="176"/>
      <c r="F62" s="176"/>
      <c r="G62" s="176"/>
      <c r="H62" s="176"/>
      <c r="I62" s="176"/>
      <c r="J62" s="177">
        <f>J209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106</v>
      </c>
      <c r="E63" s="176"/>
      <c r="F63" s="176"/>
      <c r="G63" s="176"/>
      <c r="H63" s="176"/>
      <c r="I63" s="176"/>
      <c r="J63" s="177">
        <f>J218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107</v>
      </c>
      <c r="E64" s="176"/>
      <c r="F64" s="176"/>
      <c r="G64" s="176"/>
      <c r="H64" s="176"/>
      <c r="I64" s="176"/>
      <c r="J64" s="177">
        <f>J313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108</v>
      </c>
      <c r="E65" s="176"/>
      <c r="F65" s="176"/>
      <c r="G65" s="176"/>
      <c r="H65" s="176"/>
      <c r="I65" s="176"/>
      <c r="J65" s="177">
        <f>J344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109</v>
      </c>
      <c r="E66" s="176"/>
      <c r="F66" s="176"/>
      <c r="G66" s="176"/>
      <c r="H66" s="176"/>
      <c r="I66" s="176"/>
      <c r="J66" s="177">
        <f>J377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7"/>
      <c r="C67" s="168"/>
      <c r="D67" s="169" t="s">
        <v>110</v>
      </c>
      <c r="E67" s="170"/>
      <c r="F67" s="170"/>
      <c r="G67" s="170"/>
      <c r="H67" s="170"/>
      <c r="I67" s="170"/>
      <c r="J67" s="171">
        <f>J381</f>
        <v>0</v>
      </c>
      <c r="K67" s="168"/>
      <c r="L67" s="172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3"/>
      <c r="C68" s="174"/>
      <c r="D68" s="175" t="s">
        <v>719</v>
      </c>
      <c r="E68" s="176"/>
      <c r="F68" s="176"/>
      <c r="G68" s="176"/>
      <c r="H68" s="176"/>
      <c r="I68" s="176"/>
      <c r="J68" s="177">
        <f>J382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111</v>
      </c>
      <c r="E69" s="176"/>
      <c r="F69" s="176"/>
      <c r="G69" s="176"/>
      <c r="H69" s="176"/>
      <c r="I69" s="176"/>
      <c r="J69" s="177">
        <f>J455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pans="1:31" s="2" customFormat="1" ht="6.95" customHeight="1">
      <c r="A75" s="40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4.95" customHeight="1">
      <c r="A76" s="40"/>
      <c r="B76" s="41"/>
      <c r="C76" s="25" t="s">
        <v>112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26.25" customHeight="1">
      <c r="A79" s="40"/>
      <c r="B79" s="41"/>
      <c r="C79" s="42"/>
      <c r="D79" s="42"/>
      <c r="E79" s="162" t="str">
        <f>E7</f>
        <v>Brno, Bohunická - rekonstrukce kanalizace a vodovodu, křížení splaškové a dešťové kanalizace v křižovatce Teslova</v>
      </c>
      <c r="F79" s="34"/>
      <c r="G79" s="34"/>
      <c r="H79" s="34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97</v>
      </c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71" t="str">
        <f>E9</f>
        <v>SO 330 - Stavební část vodovodu - přeložka vodovodu</v>
      </c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21</v>
      </c>
      <c r="D83" s="42"/>
      <c r="E83" s="42"/>
      <c r="F83" s="29" t="str">
        <f>F12</f>
        <v>Horní Heršpice</v>
      </c>
      <c r="G83" s="42"/>
      <c r="H83" s="42"/>
      <c r="I83" s="34" t="s">
        <v>23</v>
      </c>
      <c r="J83" s="74" t="str">
        <f>IF(J12="","",J12)</f>
        <v>15. 5. 2023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5.65" customHeight="1">
      <c r="A85" s="40"/>
      <c r="B85" s="41"/>
      <c r="C85" s="34" t="s">
        <v>25</v>
      </c>
      <c r="D85" s="42"/>
      <c r="E85" s="42"/>
      <c r="F85" s="29" t="str">
        <f>E15</f>
        <v>Statutární město Brno</v>
      </c>
      <c r="G85" s="42"/>
      <c r="H85" s="42"/>
      <c r="I85" s="34" t="s">
        <v>33</v>
      </c>
      <c r="J85" s="38" t="str">
        <f>E21</f>
        <v>AQUA PROCON s.r.o.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5.15" customHeight="1">
      <c r="A86" s="40"/>
      <c r="B86" s="41"/>
      <c r="C86" s="34" t="s">
        <v>31</v>
      </c>
      <c r="D86" s="42"/>
      <c r="E86" s="42"/>
      <c r="F86" s="29" t="str">
        <f>IF(E18="","",E18)</f>
        <v>Vyplň údaj</v>
      </c>
      <c r="G86" s="42"/>
      <c r="H86" s="42"/>
      <c r="I86" s="34" t="s">
        <v>38</v>
      </c>
      <c r="J86" s="38" t="str">
        <f>E24</f>
        <v>Ing. Hana Leitgebová</v>
      </c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0.3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11" customFormat="1" ht="29.25" customHeight="1">
      <c r="A88" s="179"/>
      <c r="B88" s="180"/>
      <c r="C88" s="181" t="s">
        <v>113</v>
      </c>
      <c r="D88" s="182" t="s">
        <v>61</v>
      </c>
      <c r="E88" s="182" t="s">
        <v>57</v>
      </c>
      <c r="F88" s="182" t="s">
        <v>58</v>
      </c>
      <c r="G88" s="182" t="s">
        <v>114</v>
      </c>
      <c r="H88" s="182" t="s">
        <v>115</v>
      </c>
      <c r="I88" s="182" t="s">
        <v>116</v>
      </c>
      <c r="J88" s="182" t="s">
        <v>101</v>
      </c>
      <c r="K88" s="183" t="s">
        <v>117</v>
      </c>
      <c r="L88" s="184"/>
      <c r="M88" s="94" t="s">
        <v>19</v>
      </c>
      <c r="N88" s="95" t="s">
        <v>46</v>
      </c>
      <c r="O88" s="95" t="s">
        <v>118</v>
      </c>
      <c r="P88" s="95" t="s">
        <v>119</v>
      </c>
      <c r="Q88" s="95" t="s">
        <v>120</v>
      </c>
      <c r="R88" s="95" t="s">
        <v>121</v>
      </c>
      <c r="S88" s="95" t="s">
        <v>122</v>
      </c>
      <c r="T88" s="96" t="s">
        <v>123</v>
      </c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</row>
    <row r="89" spans="1:63" s="2" customFormat="1" ht="22.8" customHeight="1">
      <c r="A89" s="40"/>
      <c r="B89" s="41"/>
      <c r="C89" s="101" t="s">
        <v>124</v>
      </c>
      <c r="D89" s="42"/>
      <c r="E89" s="42"/>
      <c r="F89" s="42"/>
      <c r="G89" s="42"/>
      <c r="H89" s="42"/>
      <c r="I89" s="42"/>
      <c r="J89" s="185">
        <f>BK89</f>
        <v>0</v>
      </c>
      <c r="K89" s="42"/>
      <c r="L89" s="46"/>
      <c r="M89" s="97"/>
      <c r="N89" s="186"/>
      <c r="O89" s="98"/>
      <c r="P89" s="187">
        <f>P90+P381</f>
        <v>0</v>
      </c>
      <c r="Q89" s="98"/>
      <c r="R89" s="187">
        <f>R90+R381</f>
        <v>93.47495105</v>
      </c>
      <c r="S89" s="98"/>
      <c r="T89" s="188">
        <f>T90+T381</f>
        <v>30.646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75</v>
      </c>
      <c r="AU89" s="19" t="s">
        <v>102</v>
      </c>
      <c r="BK89" s="189">
        <f>BK90+BK381</f>
        <v>0</v>
      </c>
    </row>
    <row r="90" spans="1:63" s="12" customFormat="1" ht="25.9" customHeight="1">
      <c r="A90" s="12"/>
      <c r="B90" s="190"/>
      <c r="C90" s="191"/>
      <c r="D90" s="192" t="s">
        <v>75</v>
      </c>
      <c r="E90" s="193" t="s">
        <v>125</v>
      </c>
      <c r="F90" s="193" t="s">
        <v>126</v>
      </c>
      <c r="G90" s="191"/>
      <c r="H90" s="191"/>
      <c r="I90" s="194"/>
      <c r="J90" s="195">
        <f>BK90</f>
        <v>0</v>
      </c>
      <c r="K90" s="191"/>
      <c r="L90" s="196"/>
      <c r="M90" s="197"/>
      <c r="N90" s="198"/>
      <c r="O90" s="198"/>
      <c r="P90" s="199">
        <f>P91+P209+P218+P313+P344+P377</f>
        <v>0</v>
      </c>
      <c r="Q90" s="198"/>
      <c r="R90" s="199">
        <f>R91+R209+R218+R313+R344+R377</f>
        <v>90.96622605</v>
      </c>
      <c r="S90" s="198"/>
      <c r="T90" s="200">
        <f>T91+T209+T218+T313+T344+T377</f>
        <v>30.646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1" t="s">
        <v>84</v>
      </c>
      <c r="AT90" s="202" t="s">
        <v>75</v>
      </c>
      <c r="AU90" s="202" t="s">
        <v>76</v>
      </c>
      <c r="AY90" s="201" t="s">
        <v>127</v>
      </c>
      <c r="BK90" s="203">
        <f>BK91+BK209+BK218+BK313+BK344+BK377</f>
        <v>0</v>
      </c>
    </row>
    <row r="91" spans="1:63" s="12" customFormat="1" ht="22.8" customHeight="1">
      <c r="A91" s="12"/>
      <c r="B91" s="190"/>
      <c r="C91" s="191"/>
      <c r="D91" s="192" t="s">
        <v>75</v>
      </c>
      <c r="E91" s="204" t="s">
        <v>84</v>
      </c>
      <c r="F91" s="204" t="s">
        <v>128</v>
      </c>
      <c r="G91" s="191"/>
      <c r="H91" s="191"/>
      <c r="I91" s="194"/>
      <c r="J91" s="205">
        <f>BK91</f>
        <v>0</v>
      </c>
      <c r="K91" s="191"/>
      <c r="L91" s="196"/>
      <c r="M91" s="197"/>
      <c r="N91" s="198"/>
      <c r="O91" s="198"/>
      <c r="P91" s="199">
        <f>SUM(P92:P208)</f>
        <v>0</v>
      </c>
      <c r="Q91" s="198"/>
      <c r="R91" s="199">
        <f>SUM(R92:R208)</f>
        <v>89.38365300000001</v>
      </c>
      <c r="S91" s="198"/>
      <c r="T91" s="200">
        <f>SUM(T92:T208)</f>
        <v>30.4911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1" t="s">
        <v>84</v>
      </c>
      <c r="AT91" s="202" t="s">
        <v>75</v>
      </c>
      <c r="AU91" s="202" t="s">
        <v>84</v>
      </c>
      <c r="AY91" s="201" t="s">
        <v>127</v>
      </c>
      <c r="BK91" s="203">
        <f>SUM(BK92:BK208)</f>
        <v>0</v>
      </c>
    </row>
    <row r="92" spans="1:65" s="2" customFormat="1" ht="21.75" customHeight="1">
      <c r="A92" s="40"/>
      <c r="B92" s="41"/>
      <c r="C92" s="206" t="s">
        <v>84</v>
      </c>
      <c r="D92" s="206" t="s">
        <v>129</v>
      </c>
      <c r="E92" s="207" t="s">
        <v>150</v>
      </c>
      <c r="F92" s="208" t="s">
        <v>151</v>
      </c>
      <c r="G92" s="209" t="s">
        <v>132</v>
      </c>
      <c r="H92" s="210">
        <v>20.7</v>
      </c>
      <c r="I92" s="211"/>
      <c r="J92" s="212">
        <f>ROUND(I92*H92,2)</f>
        <v>0</v>
      </c>
      <c r="K92" s="208" t="s">
        <v>133</v>
      </c>
      <c r="L92" s="46"/>
      <c r="M92" s="213" t="s">
        <v>19</v>
      </c>
      <c r="N92" s="214" t="s">
        <v>47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0.44</v>
      </c>
      <c r="T92" s="216">
        <f>S92*H92</f>
        <v>9.108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134</v>
      </c>
      <c r="AT92" s="217" t="s">
        <v>129</v>
      </c>
      <c r="AU92" s="217" t="s">
        <v>86</v>
      </c>
      <c r="AY92" s="19" t="s">
        <v>127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84</v>
      </c>
      <c r="BK92" s="218">
        <f>ROUND(I92*H92,2)</f>
        <v>0</v>
      </c>
      <c r="BL92" s="19" t="s">
        <v>134</v>
      </c>
      <c r="BM92" s="217" t="s">
        <v>720</v>
      </c>
    </row>
    <row r="93" spans="1:47" s="2" customFormat="1" ht="12">
      <c r="A93" s="40"/>
      <c r="B93" s="41"/>
      <c r="C93" s="42"/>
      <c r="D93" s="219" t="s">
        <v>136</v>
      </c>
      <c r="E93" s="42"/>
      <c r="F93" s="220" t="s">
        <v>153</v>
      </c>
      <c r="G93" s="42"/>
      <c r="H93" s="42"/>
      <c r="I93" s="221"/>
      <c r="J93" s="42"/>
      <c r="K93" s="42"/>
      <c r="L93" s="46"/>
      <c r="M93" s="222"/>
      <c r="N93" s="223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136</v>
      </c>
      <c r="AU93" s="19" t="s">
        <v>86</v>
      </c>
    </row>
    <row r="94" spans="1:47" s="2" customFormat="1" ht="12">
      <c r="A94" s="40"/>
      <c r="B94" s="41"/>
      <c r="C94" s="42"/>
      <c r="D94" s="224" t="s">
        <v>138</v>
      </c>
      <c r="E94" s="42"/>
      <c r="F94" s="225" t="s">
        <v>154</v>
      </c>
      <c r="G94" s="42"/>
      <c r="H94" s="42"/>
      <c r="I94" s="221"/>
      <c r="J94" s="42"/>
      <c r="K94" s="42"/>
      <c r="L94" s="46"/>
      <c r="M94" s="222"/>
      <c r="N94" s="223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138</v>
      </c>
      <c r="AU94" s="19" t="s">
        <v>86</v>
      </c>
    </row>
    <row r="95" spans="1:51" s="13" customFormat="1" ht="12">
      <c r="A95" s="13"/>
      <c r="B95" s="226"/>
      <c r="C95" s="227"/>
      <c r="D95" s="219" t="s">
        <v>140</v>
      </c>
      <c r="E95" s="228" t="s">
        <v>19</v>
      </c>
      <c r="F95" s="229" t="s">
        <v>721</v>
      </c>
      <c r="G95" s="227"/>
      <c r="H95" s="230">
        <v>20.7</v>
      </c>
      <c r="I95" s="231"/>
      <c r="J95" s="227"/>
      <c r="K95" s="227"/>
      <c r="L95" s="232"/>
      <c r="M95" s="233"/>
      <c r="N95" s="234"/>
      <c r="O95" s="234"/>
      <c r="P95" s="234"/>
      <c r="Q95" s="234"/>
      <c r="R95" s="234"/>
      <c r="S95" s="234"/>
      <c r="T95" s="235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6" t="s">
        <v>140</v>
      </c>
      <c r="AU95" s="236" t="s">
        <v>86</v>
      </c>
      <c r="AV95" s="13" t="s">
        <v>86</v>
      </c>
      <c r="AW95" s="13" t="s">
        <v>37</v>
      </c>
      <c r="AX95" s="13" t="s">
        <v>84</v>
      </c>
      <c r="AY95" s="236" t="s">
        <v>127</v>
      </c>
    </row>
    <row r="96" spans="1:65" s="2" customFormat="1" ht="21.75" customHeight="1">
      <c r="A96" s="40"/>
      <c r="B96" s="41"/>
      <c r="C96" s="206" t="s">
        <v>86</v>
      </c>
      <c r="D96" s="206" t="s">
        <v>129</v>
      </c>
      <c r="E96" s="207" t="s">
        <v>156</v>
      </c>
      <c r="F96" s="208" t="s">
        <v>157</v>
      </c>
      <c r="G96" s="209" t="s">
        <v>132</v>
      </c>
      <c r="H96" s="210">
        <v>20.7</v>
      </c>
      <c r="I96" s="211"/>
      <c r="J96" s="212">
        <f>ROUND(I96*H96,2)</f>
        <v>0</v>
      </c>
      <c r="K96" s="208" t="s">
        <v>133</v>
      </c>
      <c r="L96" s="46"/>
      <c r="M96" s="213" t="s">
        <v>19</v>
      </c>
      <c r="N96" s="214" t="s">
        <v>47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0.625</v>
      </c>
      <c r="T96" s="216">
        <f>S96*H96</f>
        <v>12.9375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134</v>
      </c>
      <c r="AT96" s="217" t="s">
        <v>129</v>
      </c>
      <c r="AU96" s="217" t="s">
        <v>86</v>
      </c>
      <c r="AY96" s="19" t="s">
        <v>127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84</v>
      </c>
      <c r="BK96" s="218">
        <f>ROUND(I96*H96,2)</f>
        <v>0</v>
      </c>
      <c r="BL96" s="19" t="s">
        <v>134</v>
      </c>
      <c r="BM96" s="217" t="s">
        <v>722</v>
      </c>
    </row>
    <row r="97" spans="1:47" s="2" customFormat="1" ht="12">
      <c r="A97" s="40"/>
      <c r="B97" s="41"/>
      <c r="C97" s="42"/>
      <c r="D97" s="219" t="s">
        <v>136</v>
      </c>
      <c r="E97" s="42"/>
      <c r="F97" s="220" t="s">
        <v>159</v>
      </c>
      <c r="G97" s="42"/>
      <c r="H97" s="42"/>
      <c r="I97" s="221"/>
      <c r="J97" s="42"/>
      <c r="K97" s="42"/>
      <c r="L97" s="46"/>
      <c r="M97" s="222"/>
      <c r="N97" s="223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136</v>
      </c>
      <c r="AU97" s="19" t="s">
        <v>86</v>
      </c>
    </row>
    <row r="98" spans="1:47" s="2" customFormat="1" ht="12">
      <c r="A98" s="40"/>
      <c r="B98" s="41"/>
      <c r="C98" s="42"/>
      <c r="D98" s="224" t="s">
        <v>138</v>
      </c>
      <c r="E98" s="42"/>
      <c r="F98" s="225" t="s">
        <v>160</v>
      </c>
      <c r="G98" s="42"/>
      <c r="H98" s="42"/>
      <c r="I98" s="221"/>
      <c r="J98" s="42"/>
      <c r="K98" s="42"/>
      <c r="L98" s="46"/>
      <c r="M98" s="222"/>
      <c r="N98" s="22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138</v>
      </c>
      <c r="AU98" s="19" t="s">
        <v>86</v>
      </c>
    </row>
    <row r="99" spans="1:51" s="13" customFormat="1" ht="12">
      <c r="A99" s="13"/>
      <c r="B99" s="226"/>
      <c r="C99" s="227"/>
      <c r="D99" s="219" t="s">
        <v>140</v>
      </c>
      <c r="E99" s="228" t="s">
        <v>19</v>
      </c>
      <c r="F99" s="229" t="s">
        <v>723</v>
      </c>
      <c r="G99" s="227"/>
      <c r="H99" s="230">
        <v>20.7</v>
      </c>
      <c r="I99" s="231"/>
      <c r="J99" s="227"/>
      <c r="K99" s="227"/>
      <c r="L99" s="232"/>
      <c r="M99" s="233"/>
      <c r="N99" s="234"/>
      <c r="O99" s="234"/>
      <c r="P99" s="234"/>
      <c r="Q99" s="234"/>
      <c r="R99" s="234"/>
      <c r="S99" s="234"/>
      <c r="T99" s="235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6" t="s">
        <v>140</v>
      </c>
      <c r="AU99" s="236" t="s">
        <v>86</v>
      </c>
      <c r="AV99" s="13" t="s">
        <v>86</v>
      </c>
      <c r="AW99" s="13" t="s">
        <v>37</v>
      </c>
      <c r="AX99" s="13" t="s">
        <v>84</v>
      </c>
      <c r="AY99" s="236" t="s">
        <v>127</v>
      </c>
    </row>
    <row r="100" spans="1:65" s="2" customFormat="1" ht="16.5" customHeight="1">
      <c r="A100" s="40"/>
      <c r="B100" s="41"/>
      <c r="C100" s="206" t="s">
        <v>149</v>
      </c>
      <c r="D100" s="206" t="s">
        <v>129</v>
      </c>
      <c r="E100" s="207" t="s">
        <v>163</v>
      </c>
      <c r="F100" s="208" t="s">
        <v>164</v>
      </c>
      <c r="G100" s="209" t="s">
        <v>132</v>
      </c>
      <c r="H100" s="210">
        <v>20.7</v>
      </c>
      <c r="I100" s="211"/>
      <c r="J100" s="212">
        <f>ROUND(I100*H100,2)</f>
        <v>0</v>
      </c>
      <c r="K100" s="208" t="s">
        <v>133</v>
      </c>
      <c r="L100" s="46"/>
      <c r="M100" s="213" t="s">
        <v>19</v>
      </c>
      <c r="N100" s="214" t="s">
        <v>47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0.316</v>
      </c>
      <c r="T100" s="216">
        <f>S100*H100</f>
        <v>6.5412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134</v>
      </c>
      <c r="AT100" s="217" t="s">
        <v>129</v>
      </c>
      <c r="AU100" s="217" t="s">
        <v>86</v>
      </c>
      <c r="AY100" s="19" t="s">
        <v>127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84</v>
      </c>
      <c r="BK100" s="218">
        <f>ROUND(I100*H100,2)</f>
        <v>0</v>
      </c>
      <c r="BL100" s="19" t="s">
        <v>134</v>
      </c>
      <c r="BM100" s="217" t="s">
        <v>724</v>
      </c>
    </row>
    <row r="101" spans="1:47" s="2" customFormat="1" ht="12">
      <c r="A101" s="40"/>
      <c r="B101" s="41"/>
      <c r="C101" s="42"/>
      <c r="D101" s="219" t="s">
        <v>136</v>
      </c>
      <c r="E101" s="42"/>
      <c r="F101" s="220" t="s">
        <v>166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136</v>
      </c>
      <c r="AU101" s="19" t="s">
        <v>86</v>
      </c>
    </row>
    <row r="102" spans="1:47" s="2" customFormat="1" ht="12">
      <c r="A102" s="40"/>
      <c r="B102" s="41"/>
      <c r="C102" s="42"/>
      <c r="D102" s="224" t="s">
        <v>138</v>
      </c>
      <c r="E102" s="42"/>
      <c r="F102" s="225" t="s">
        <v>167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138</v>
      </c>
      <c r="AU102" s="19" t="s">
        <v>86</v>
      </c>
    </row>
    <row r="103" spans="1:51" s="15" customFormat="1" ht="12">
      <c r="A103" s="15"/>
      <c r="B103" s="248"/>
      <c r="C103" s="249"/>
      <c r="D103" s="219" t="s">
        <v>140</v>
      </c>
      <c r="E103" s="250" t="s">
        <v>19</v>
      </c>
      <c r="F103" s="251" t="s">
        <v>168</v>
      </c>
      <c r="G103" s="249"/>
      <c r="H103" s="250" t="s">
        <v>19</v>
      </c>
      <c r="I103" s="252"/>
      <c r="J103" s="249"/>
      <c r="K103" s="249"/>
      <c r="L103" s="253"/>
      <c r="M103" s="254"/>
      <c r="N103" s="255"/>
      <c r="O103" s="255"/>
      <c r="P103" s="255"/>
      <c r="Q103" s="255"/>
      <c r="R103" s="255"/>
      <c r="S103" s="255"/>
      <c r="T103" s="256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57" t="s">
        <v>140</v>
      </c>
      <c r="AU103" s="257" t="s">
        <v>86</v>
      </c>
      <c r="AV103" s="15" t="s">
        <v>84</v>
      </c>
      <c r="AW103" s="15" t="s">
        <v>37</v>
      </c>
      <c r="AX103" s="15" t="s">
        <v>76</v>
      </c>
      <c r="AY103" s="257" t="s">
        <v>127</v>
      </c>
    </row>
    <row r="104" spans="1:51" s="13" customFormat="1" ht="12">
      <c r="A104" s="13"/>
      <c r="B104" s="226"/>
      <c r="C104" s="227"/>
      <c r="D104" s="219" t="s">
        <v>140</v>
      </c>
      <c r="E104" s="228" t="s">
        <v>19</v>
      </c>
      <c r="F104" s="229" t="s">
        <v>725</v>
      </c>
      <c r="G104" s="227"/>
      <c r="H104" s="230">
        <v>18.9</v>
      </c>
      <c r="I104" s="231"/>
      <c r="J104" s="227"/>
      <c r="K104" s="227"/>
      <c r="L104" s="232"/>
      <c r="M104" s="233"/>
      <c r="N104" s="234"/>
      <c r="O104" s="234"/>
      <c r="P104" s="234"/>
      <c r="Q104" s="234"/>
      <c r="R104" s="234"/>
      <c r="S104" s="234"/>
      <c r="T104" s="23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6" t="s">
        <v>140</v>
      </c>
      <c r="AU104" s="236" t="s">
        <v>86</v>
      </c>
      <c r="AV104" s="13" t="s">
        <v>86</v>
      </c>
      <c r="AW104" s="13" t="s">
        <v>37</v>
      </c>
      <c r="AX104" s="13" t="s">
        <v>76</v>
      </c>
      <c r="AY104" s="236" t="s">
        <v>127</v>
      </c>
    </row>
    <row r="105" spans="1:51" s="13" customFormat="1" ht="12">
      <c r="A105" s="13"/>
      <c r="B105" s="226"/>
      <c r="C105" s="227"/>
      <c r="D105" s="219" t="s">
        <v>140</v>
      </c>
      <c r="E105" s="228" t="s">
        <v>19</v>
      </c>
      <c r="F105" s="229" t="s">
        <v>726</v>
      </c>
      <c r="G105" s="227"/>
      <c r="H105" s="230">
        <v>1.8</v>
      </c>
      <c r="I105" s="231"/>
      <c r="J105" s="227"/>
      <c r="K105" s="227"/>
      <c r="L105" s="232"/>
      <c r="M105" s="233"/>
      <c r="N105" s="234"/>
      <c r="O105" s="234"/>
      <c r="P105" s="234"/>
      <c r="Q105" s="234"/>
      <c r="R105" s="234"/>
      <c r="S105" s="234"/>
      <c r="T105" s="23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6" t="s">
        <v>140</v>
      </c>
      <c r="AU105" s="236" t="s">
        <v>86</v>
      </c>
      <c r="AV105" s="13" t="s">
        <v>86</v>
      </c>
      <c r="AW105" s="13" t="s">
        <v>37</v>
      </c>
      <c r="AX105" s="13" t="s">
        <v>76</v>
      </c>
      <c r="AY105" s="236" t="s">
        <v>127</v>
      </c>
    </row>
    <row r="106" spans="1:51" s="14" customFormat="1" ht="12">
      <c r="A106" s="14"/>
      <c r="B106" s="237"/>
      <c r="C106" s="238"/>
      <c r="D106" s="219" t="s">
        <v>140</v>
      </c>
      <c r="E106" s="239" t="s">
        <v>19</v>
      </c>
      <c r="F106" s="240" t="s">
        <v>148</v>
      </c>
      <c r="G106" s="238"/>
      <c r="H106" s="241">
        <v>20.7</v>
      </c>
      <c r="I106" s="242"/>
      <c r="J106" s="238"/>
      <c r="K106" s="238"/>
      <c r="L106" s="243"/>
      <c r="M106" s="244"/>
      <c r="N106" s="245"/>
      <c r="O106" s="245"/>
      <c r="P106" s="245"/>
      <c r="Q106" s="245"/>
      <c r="R106" s="245"/>
      <c r="S106" s="245"/>
      <c r="T106" s="246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7" t="s">
        <v>140</v>
      </c>
      <c r="AU106" s="247" t="s">
        <v>86</v>
      </c>
      <c r="AV106" s="14" t="s">
        <v>134</v>
      </c>
      <c r="AW106" s="14" t="s">
        <v>37</v>
      </c>
      <c r="AX106" s="14" t="s">
        <v>84</v>
      </c>
      <c r="AY106" s="247" t="s">
        <v>127</v>
      </c>
    </row>
    <row r="107" spans="1:65" s="2" customFormat="1" ht="16.5" customHeight="1">
      <c r="A107" s="40"/>
      <c r="B107" s="41"/>
      <c r="C107" s="206" t="s">
        <v>134</v>
      </c>
      <c r="D107" s="206" t="s">
        <v>129</v>
      </c>
      <c r="E107" s="207" t="s">
        <v>183</v>
      </c>
      <c r="F107" s="208" t="s">
        <v>184</v>
      </c>
      <c r="G107" s="209" t="s">
        <v>132</v>
      </c>
      <c r="H107" s="210">
        <v>20.7</v>
      </c>
      <c r="I107" s="211"/>
      <c r="J107" s="212">
        <f>ROUND(I107*H107,2)</f>
        <v>0</v>
      </c>
      <c r="K107" s="208" t="s">
        <v>133</v>
      </c>
      <c r="L107" s="46"/>
      <c r="M107" s="213" t="s">
        <v>19</v>
      </c>
      <c r="N107" s="214" t="s">
        <v>47</v>
      </c>
      <c r="O107" s="86"/>
      <c r="P107" s="215">
        <f>O107*H107</f>
        <v>0</v>
      </c>
      <c r="Q107" s="215">
        <v>3E-05</v>
      </c>
      <c r="R107" s="215">
        <f>Q107*H107</f>
        <v>0.000621</v>
      </c>
      <c r="S107" s="215">
        <v>0.092</v>
      </c>
      <c r="T107" s="216">
        <f>S107*H107</f>
        <v>1.9043999999999999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134</v>
      </c>
      <c r="AT107" s="217" t="s">
        <v>129</v>
      </c>
      <c r="AU107" s="217" t="s">
        <v>86</v>
      </c>
      <c r="AY107" s="19" t="s">
        <v>127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84</v>
      </c>
      <c r="BK107" s="218">
        <f>ROUND(I107*H107,2)</f>
        <v>0</v>
      </c>
      <c r="BL107" s="19" t="s">
        <v>134</v>
      </c>
      <c r="BM107" s="217" t="s">
        <v>727</v>
      </c>
    </row>
    <row r="108" spans="1:47" s="2" customFormat="1" ht="12">
      <c r="A108" s="40"/>
      <c r="B108" s="41"/>
      <c r="C108" s="42"/>
      <c r="D108" s="219" t="s">
        <v>136</v>
      </c>
      <c r="E108" s="42"/>
      <c r="F108" s="220" t="s">
        <v>186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136</v>
      </c>
      <c r="AU108" s="19" t="s">
        <v>86</v>
      </c>
    </row>
    <row r="109" spans="1:47" s="2" customFormat="1" ht="12">
      <c r="A109" s="40"/>
      <c r="B109" s="41"/>
      <c r="C109" s="42"/>
      <c r="D109" s="224" t="s">
        <v>138</v>
      </c>
      <c r="E109" s="42"/>
      <c r="F109" s="225" t="s">
        <v>187</v>
      </c>
      <c r="G109" s="42"/>
      <c r="H109" s="42"/>
      <c r="I109" s="221"/>
      <c r="J109" s="42"/>
      <c r="K109" s="42"/>
      <c r="L109" s="46"/>
      <c r="M109" s="222"/>
      <c r="N109" s="223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138</v>
      </c>
      <c r="AU109" s="19" t="s">
        <v>86</v>
      </c>
    </row>
    <row r="110" spans="1:51" s="13" customFormat="1" ht="12">
      <c r="A110" s="13"/>
      <c r="B110" s="226"/>
      <c r="C110" s="227"/>
      <c r="D110" s="219" t="s">
        <v>140</v>
      </c>
      <c r="E110" s="228" t="s">
        <v>19</v>
      </c>
      <c r="F110" s="229" t="s">
        <v>728</v>
      </c>
      <c r="G110" s="227"/>
      <c r="H110" s="230">
        <v>20.7</v>
      </c>
      <c r="I110" s="231"/>
      <c r="J110" s="227"/>
      <c r="K110" s="227"/>
      <c r="L110" s="232"/>
      <c r="M110" s="233"/>
      <c r="N110" s="234"/>
      <c r="O110" s="234"/>
      <c r="P110" s="234"/>
      <c r="Q110" s="234"/>
      <c r="R110" s="234"/>
      <c r="S110" s="234"/>
      <c r="T110" s="235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6" t="s">
        <v>140</v>
      </c>
      <c r="AU110" s="236" t="s">
        <v>86</v>
      </c>
      <c r="AV110" s="13" t="s">
        <v>86</v>
      </c>
      <c r="AW110" s="13" t="s">
        <v>37</v>
      </c>
      <c r="AX110" s="13" t="s">
        <v>84</v>
      </c>
      <c r="AY110" s="236" t="s">
        <v>127</v>
      </c>
    </row>
    <row r="111" spans="1:65" s="2" customFormat="1" ht="16.5" customHeight="1">
      <c r="A111" s="40"/>
      <c r="B111" s="41"/>
      <c r="C111" s="206" t="s">
        <v>162</v>
      </c>
      <c r="D111" s="206" t="s">
        <v>129</v>
      </c>
      <c r="E111" s="207" t="s">
        <v>223</v>
      </c>
      <c r="F111" s="208" t="s">
        <v>224</v>
      </c>
      <c r="G111" s="209" t="s">
        <v>192</v>
      </c>
      <c r="H111" s="210">
        <v>2.8</v>
      </c>
      <c r="I111" s="211"/>
      <c r="J111" s="212">
        <f>ROUND(I111*H111,2)</f>
        <v>0</v>
      </c>
      <c r="K111" s="208" t="s">
        <v>133</v>
      </c>
      <c r="L111" s="46"/>
      <c r="M111" s="213" t="s">
        <v>19</v>
      </c>
      <c r="N111" s="214" t="s">
        <v>47</v>
      </c>
      <c r="O111" s="86"/>
      <c r="P111" s="215">
        <f>O111*H111</f>
        <v>0</v>
      </c>
      <c r="Q111" s="215">
        <v>0.01269</v>
      </c>
      <c r="R111" s="215">
        <f>Q111*H111</f>
        <v>0.035531999999999994</v>
      </c>
      <c r="S111" s="215">
        <v>0</v>
      </c>
      <c r="T111" s="21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134</v>
      </c>
      <c r="AT111" s="217" t="s">
        <v>129</v>
      </c>
      <c r="AU111" s="217" t="s">
        <v>86</v>
      </c>
      <c r="AY111" s="19" t="s">
        <v>127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84</v>
      </c>
      <c r="BK111" s="218">
        <f>ROUND(I111*H111,2)</f>
        <v>0</v>
      </c>
      <c r="BL111" s="19" t="s">
        <v>134</v>
      </c>
      <c r="BM111" s="217" t="s">
        <v>729</v>
      </c>
    </row>
    <row r="112" spans="1:47" s="2" customFormat="1" ht="12">
      <c r="A112" s="40"/>
      <c r="B112" s="41"/>
      <c r="C112" s="42"/>
      <c r="D112" s="219" t="s">
        <v>136</v>
      </c>
      <c r="E112" s="42"/>
      <c r="F112" s="220" t="s">
        <v>226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136</v>
      </c>
      <c r="AU112" s="19" t="s">
        <v>86</v>
      </c>
    </row>
    <row r="113" spans="1:47" s="2" customFormat="1" ht="12">
      <c r="A113" s="40"/>
      <c r="B113" s="41"/>
      <c r="C113" s="42"/>
      <c r="D113" s="224" t="s">
        <v>138</v>
      </c>
      <c r="E113" s="42"/>
      <c r="F113" s="225" t="s">
        <v>227</v>
      </c>
      <c r="G113" s="42"/>
      <c r="H113" s="42"/>
      <c r="I113" s="221"/>
      <c r="J113" s="42"/>
      <c r="K113" s="42"/>
      <c r="L113" s="46"/>
      <c r="M113" s="222"/>
      <c r="N113" s="22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138</v>
      </c>
      <c r="AU113" s="19" t="s">
        <v>86</v>
      </c>
    </row>
    <row r="114" spans="1:51" s="13" customFormat="1" ht="12">
      <c r="A114" s="13"/>
      <c r="B114" s="226"/>
      <c r="C114" s="227"/>
      <c r="D114" s="219" t="s">
        <v>140</v>
      </c>
      <c r="E114" s="228" t="s">
        <v>19</v>
      </c>
      <c r="F114" s="229" t="s">
        <v>730</v>
      </c>
      <c r="G114" s="227"/>
      <c r="H114" s="230">
        <v>1.4</v>
      </c>
      <c r="I114" s="231"/>
      <c r="J114" s="227"/>
      <c r="K114" s="227"/>
      <c r="L114" s="232"/>
      <c r="M114" s="233"/>
      <c r="N114" s="234"/>
      <c r="O114" s="234"/>
      <c r="P114" s="234"/>
      <c r="Q114" s="234"/>
      <c r="R114" s="234"/>
      <c r="S114" s="234"/>
      <c r="T114" s="235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6" t="s">
        <v>140</v>
      </c>
      <c r="AU114" s="236" t="s">
        <v>86</v>
      </c>
      <c r="AV114" s="13" t="s">
        <v>86</v>
      </c>
      <c r="AW114" s="13" t="s">
        <v>37</v>
      </c>
      <c r="AX114" s="13" t="s">
        <v>76</v>
      </c>
      <c r="AY114" s="236" t="s">
        <v>127</v>
      </c>
    </row>
    <row r="115" spans="1:51" s="13" customFormat="1" ht="12">
      <c r="A115" s="13"/>
      <c r="B115" s="226"/>
      <c r="C115" s="227"/>
      <c r="D115" s="219" t="s">
        <v>140</v>
      </c>
      <c r="E115" s="228" t="s">
        <v>19</v>
      </c>
      <c r="F115" s="229" t="s">
        <v>731</v>
      </c>
      <c r="G115" s="227"/>
      <c r="H115" s="230">
        <v>1.4</v>
      </c>
      <c r="I115" s="231"/>
      <c r="J115" s="227"/>
      <c r="K115" s="227"/>
      <c r="L115" s="232"/>
      <c r="M115" s="233"/>
      <c r="N115" s="234"/>
      <c r="O115" s="234"/>
      <c r="P115" s="234"/>
      <c r="Q115" s="234"/>
      <c r="R115" s="234"/>
      <c r="S115" s="234"/>
      <c r="T115" s="235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6" t="s">
        <v>140</v>
      </c>
      <c r="AU115" s="236" t="s">
        <v>86</v>
      </c>
      <c r="AV115" s="13" t="s">
        <v>86</v>
      </c>
      <c r="AW115" s="13" t="s">
        <v>37</v>
      </c>
      <c r="AX115" s="13" t="s">
        <v>76</v>
      </c>
      <c r="AY115" s="236" t="s">
        <v>127</v>
      </c>
    </row>
    <row r="116" spans="1:51" s="14" customFormat="1" ht="12">
      <c r="A116" s="14"/>
      <c r="B116" s="237"/>
      <c r="C116" s="238"/>
      <c r="D116" s="219" t="s">
        <v>140</v>
      </c>
      <c r="E116" s="239" t="s">
        <v>19</v>
      </c>
      <c r="F116" s="240" t="s">
        <v>148</v>
      </c>
      <c r="G116" s="238"/>
      <c r="H116" s="241">
        <v>2.8</v>
      </c>
      <c r="I116" s="242"/>
      <c r="J116" s="238"/>
      <c r="K116" s="238"/>
      <c r="L116" s="243"/>
      <c r="M116" s="244"/>
      <c r="N116" s="245"/>
      <c r="O116" s="245"/>
      <c r="P116" s="245"/>
      <c r="Q116" s="245"/>
      <c r="R116" s="245"/>
      <c r="S116" s="245"/>
      <c r="T116" s="246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7" t="s">
        <v>140</v>
      </c>
      <c r="AU116" s="247" t="s">
        <v>86</v>
      </c>
      <c r="AV116" s="14" t="s">
        <v>134</v>
      </c>
      <c r="AW116" s="14" t="s">
        <v>37</v>
      </c>
      <c r="AX116" s="14" t="s">
        <v>84</v>
      </c>
      <c r="AY116" s="247" t="s">
        <v>127</v>
      </c>
    </row>
    <row r="117" spans="1:65" s="2" customFormat="1" ht="21.75" customHeight="1">
      <c r="A117" s="40"/>
      <c r="B117" s="41"/>
      <c r="C117" s="206" t="s">
        <v>173</v>
      </c>
      <c r="D117" s="206" t="s">
        <v>129</v>
      </c>
      <c r="E117" s="207" t="s">
        <v>732</v>
      </c>
      <c r="F117" s="208" t="s">
        <v>733</v>
      </c>
      <c r="G117" s="209" t="s">
        <v>261</v>
      </c>
      <c r="H117" s="210">
        <v>38.39</v>
      </c>
      <c r="I117" s="211"/>
      <c r="J117" s="212">
        <f>ROUND(I117*H117,2)</f>
        <v>0</v>
      </c>
      <c r="K117" s="208" t="s">
        <v>133</v>
      </c>
      <c r="L117" s="46"/>
      <c r="M117" s="213" t="s">
        <v>19</v>
      </c>
      <c r="N117" s="214" t="s">
        <v>47</v>
      </c>
      <c r="O117" s="86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134</v>
      </c>
      <c r="AT117" s="217" t="s">
        <v>129</v>
      </c>
      <c r="AU117" s="217" t="s">
        <v>86</v>
      </c>
      <c r="AY117" s="19" t="s">
        <v>127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84</v>
      </c>
      <c r="BK117" s="218">
        <f>ROUND(I117*H117,2)</f>
        <v>0</v>
      </c>
      <c r="BL117" s="19" t="s">
        <v>134</v>
      </c>
      <c r="BM117" s="217" t="s">
        <v>734</v>
      </c>
    </row>
    <row r="118" spans="1:47" s="2" customFormat="1" ht="12">
      <c r="A118" s="40"/>
      <c r="B118" s="41"/>
      <c r="C118" s="42"/>
      <c r="D118" s="219" t="s">
        <v>136</v>
      </c>
      <c r="E118" s="42"/>
      <c r="F118" s="220" t="s">
        <v>735</v>
      </c>
      <c r="G118" s="42"/>
      <c r="H118" s="42"/>
      <c r="I118" s="221"/>
      <c r="J118" s="42"/>
      <c r="K118" s="42"/>
      <c r="L118" s="46"/>
      <c r="M118" s="222"/>
      <c r="N118" s="223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136</v>
      </c>
      <c r="AU118" s="19" t="s">
        <v>86</v>
      </c>
    </row>
    <row r="119" spans="1:47" s="2" customFormat="1" ht="12">
      <c r="A119" s="40"/>
      <c r="B119" s="41"/>
      <c r="C119" s="42"/>
      <c r="D119" s="224" t="s">
        <v>138</v>
      </c>
      <c r="E119" s="42"/>
      <c r="F119" s="225" t="s">
        <v>736</v>
      </c>
      <c r="G119" s="42"/>
      <c r="H119" s="42"/>
      <c r="I119" s="221"/>
      <c r="J119" s="42"/>
      <c r="K119" s="42"/>
      <c r="L119" s="46"/>
      <c r="M119" s="222"/>
      <c r="N119" s="22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138</v>
      </c>
      <c r="AU119" s="19" t="s">
        <v>86</v>
      </c>
    </row>
    <row r="120" spans="1:51" s="15" customFormat="1" ht="12">
      <c r="A120" s="15"/>
      <c r="B120" s="248"/>
      <c r="C120" s="249"/>
      <c r="D120" s="219" t="s">
        <v>140</v>
      </c>
      <c r="E120" s="250" t="s">
        <v>19</v>
      </c>
      <c r="F120" s="251" t="s">
        <v>265</v>
      </c>
      <c r="G120" s="249"/>
      <c r="H120" s="250" t="s">
        <v>19</v>
      </c>
      <c r="I120" s="252"/>
      <c r="J120" s="249"/>
      <c r="K120" s="249"/>
      <c r="L120" s="253"/>
      <c r="M120" s="254"/>
      <c r="N120" s="255"/>
      <c r="O120" s="255"/>
      <c r="P120" s="255"/>
      <c r="Q120" s="255"/>
      <c r="R120" s="255"/>
      <c r="S120" s="255"/>
      <c r="T120" s="256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T120" s="257" t="s">
        <v>140</v>
      </c>
      <c r="AU120" s="257" t="s">
        <v>86</v>
      </c>
      <c r="AV120" s="15" t="s">
        <v>84</v>
      </c>
      <c r="AW120" s="15" t="s">
        <v>37</v>
      </c>
      <c r="AX120" s="15" t="s">
        <v>76</v>
      </c>
      <c r="AY120" s="257" t="s">
        <v>127</v>
      </c>
    </row>
    <row r="121" spans="1:51" s="15" customFormat="1" ht="12">
      <c r="A121" s="15"/>
      <c r="B121" s="248"/>
      <c r="C121" s="249"/>
      <c r="D121" s="219" t="s">
        <v>140</v>
      </c>
      <c r="E121" s="250" t="s">
        <v>19</v>
      </c>
      <c r="F121" s="251" t="s">
        <v>737</v>
      </c>
      <c r="G121" s="249"/>
      <c r="H121" s="250" t="s">
        <v>19</v>
      </c>
      <c r="I121" s="252"/>
      <c r="J121" s="249"/>
      <c r="K121" s="249"/>
      <c r="L121" s="253"/>
      <c r="M121" s="254"/>
      <c r="N121" s="255"/>
      <c r="O121" s="255"/>
      <c r="P121" s="255"/>
      <c r="Q121" s="255"/>
      <c r="R121" s="255"/>
      <c r="S121" s="255"/>
      <c r="T121" s="256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57" t="s">
        <v>140</v>
      </c>
      <c r="AU121" s="257" t="s">
        <v>86</v>
      </c>
      <c r="AV121" s="15" t="s">
        <v>84</v>
      </c>
      <c r="AW121" s="15" t="s">
        <v>37</v>
      </c>
      <c r="AX121" s="15" t="s">
        <v>76</v>
      </c>
      <c r="AY121" s="257" t="s">
        <v>127</v>
      </c>
    </row>
    <row r="122" spans="1:51" s="15" customFormat="1" ht="12">
      <c r="A122" s="15"/>
      <c r="B122" s="248"/>
      <c r="C122" s="249"/>
      <c r="D122" s="219" t="s">
        <v>140</v>
      </c>
      <c r="E122" s="250" t="s">
        <v>19</v>
      </c>
      <c r="F122" s="251" t="s">
        <v>738</v>
      </c>
      <c r="G122" s="249"/>
      <c r="H122" s="250" t="s">
        <v>19</v>
      </c>
      <c r="I122" s="252"/>
      <c r="J122" s="249"/>
      <c r="K122" s="249"/>
      <c r="L122" s="253"/>
      <c r="M122" s="254"/>
      <c r="N122" s="255"/>
      <c r="O122" s="255"/>
      <c r="P122" s="255"/>
      <c r="Q122" s="255"/>
      <c r="R122" s="255"/>
      <c r="S122" s="255"/>
      <c r="T122" s="256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57" t="s">
        <v>140</v>
      </c>
      <c r="AU122" s="257" t="s">
        <v>86</v>
      </c>
      <c r="AV122" s="15" t="s">
        <v>84</v>
      </c>
      <c r="AW122" s="15" t="s">
        <v>37</v>
      </c>
      <c r="AX122" s="15" t="s">
        <v>76</v>
      </c>
      <c r="AY122" s="257" t="s">
        <v>127</v>
      </c>
    </row>
    <row r="123" spans="1:51" s="13" customFormat="1" ht="12">
      <c r="A123" s="13"/>
      <c r="B123" s="226"/>
      <c r="C123" s="227"/>
      <c r="D123" s="219" t="s">
        <v>140</v>
      </c>
      <c r="E123" s="228" t="s">
        <v>19</v>
      </c>
      <c r="F123" s="229" t="s">
        <v>739</v>
      </c>
      <c r="G123" s="227"/>
      <c r="H123" s="230">
        <v>56.7</v>
      </c>
      <c r="I123" s="231"/>
      <c r="J123" s="227"/>
      <c r="K123" s="227"/>
      <c r="L123" s="232"/>
      <c r="M123" s="233"/>
      <c r="N123" s="234"/>
      <c r="O123" s="234"/>
      <c r="P123" s="234"/>
      <c r="Q123" s="234"/>
      <c r="R123" s="234"/>
      <c r="S123" s="234"/>
      <c r="T123" s="23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6" t="s">
        <v>140</v>
      </c>
      <c r="AU123" s="236" t="s">
        <v>86</v>
      </c>
      <c r="AV123" s="13" t="s">
        <v>86</v>
      </c>
      <c r="AW123" s="13" t="s">
        <v>37</v>
      </c>
      <c r="AX123" s="13" t="s">
        <v>76</v>
      </c>
      <c r="AY123" s="236" t="s">
        <v>127</v>
      </c>
    </row>
    <row r="124" spans="1:51" s="15" customFormat="1" ht="12">
      <c r="A124" s="15"/>
      <c r="B124" s="248"/>
      <c r="C124" s="249"/>
      <c r="D124" s="219" t="s">
        <v>140</v>
      </c>
      <c r="E124" s="250" t="s">
        <v>19</v>
      </c>
      <c r="F124" s="251" t="s">
        <v>740</v>
      </c>
      <c r="G124" s="249"/>
      <c r="H124" s="250" t="s">
        <v>19</v>
      </c>
      <c r="I124" s="252"/>
      <c r="J124" s="249"/>
      <c r="K124" s="249"/>
      <c r="L124" s="253"/>
      <c r="M124" s="254"/>
      <c r="N124" s="255"/>
      <c r="O124" s="255"/>
      <c r="P124" s="255"/>
      <c r="Q124" s="255"/>
      <c r="R124" s="255"/>
      <c r="S124" s="255"/>
      <c r="T124" s="256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57" t="s">
        <v>140</v>
      </c>
      <c r="AU124" s="257" t="s">
        <v>86</v>
      </c>
      <c r="AV124" s="15" t="s">
        <v>84</v>
      </c>
      <c r="AW124" s="15" t="s">
        <v>37</v>
      </c>
      <c r="AX124" s="15" t="s">
        <v>76</v>
      </c>
      <c r="AY124" s="257" t="s">
        <v>127</v>
      </c>
    </row>
    <row r="125" spans="1:51" s="15" customFormat="1" ht="12">
      <c r="A125" s="15"/>
      <c r="B125" s="248"/>
      <c r="C125" s="249"/>
      <c r="D125" s="219" t="s">
        <v>140</v>
      </c>
      <c r="E125" s="250" t="s">
        <v>19</v>
      </c>
      <c r="F125" s="251" t="s">
        <v>741</v>
      </c>
      <c r="G125" s="249"/>
      <c r="H125" s="250" t="s">
        <v>19</v>
      </c>
      <c r="I125" s="252"/>
      <c r="J125" s="249"/>
      <c r="K125" s="249"/>
      <c r="L125" s="253"/>
      <c r="M125" s="254"/>
      <c r="N125" s="255"/>
      <c r="O125" s="255"/>
      <c r="P125" s="255"/>
      <c r="Q125" s="255"/>
      <c r="R125" s="255"/>
      <c r="S125" s="255"/>
      <c r="T125" s="256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57" t="s">
        <v>140</v>
      </c>
      <c r="AU125" s="257" t="s">
        <v>86</v>
      </c>
      <c r="AV125" s="15" t="s">
        <v>84</v>
      </c>
      <c r="AW125" s="15" t="s">
        <v>37</v>
      </c>
      <c r="AX125" s="15" t="s">
        <v>76</v>
      </c>
      <c r="AY125" s="257" t="s">
        <v>127</v>
      </c>
    </row>
    <row r="126" spans="1:51" s="13" customFormat="1" ht="12">
      <c r="A126" s="13"/>
      <c r="B126" s="226"/>
      <c r="C126" s="227"/>
      <c r="D126" s="219" t="s">
        <v>140</v>
      </c>
      <c r="E126" s="228" t="s">
        <v>19</v>
      </c>
      <c r="F126" s="229" t="s">
        <v>742</v>
      </c>
      <c r="G126" s="227"/>
      <c r="H126" s="230">
        <v>5.4</v>
      </c>
      <c r="I126" s="231"/>
      <c r="J126" s="227"/>
      <c r="K126" s="227"/>
      <c r="L126" s="232"/>
      <c r="M126" s="233"/>
      <c r="N126" s="234"/>
      <c r="O126" s="234"/>
      <c r="P126" s="234"/>
      <c r="Q126" s="234"/>
      <c r="R126" s="234"/>
      <c r="S126" s="234"/>
      <c r="T126" s="23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6" t="s">
        <v>140</v>
      </c>
      <c r="AU126" s="236" t="s">
        <v>86</v>
      </c>
      <c r="AV126" s="13" t="s">
        <v>86</v>
      </c>
      <c r="AW126" s="13" t="s">
        <v>37</v>
      </c>
      <c r="AX126" s="13" t="s">
        <v>76</v>
      </c>
      <c r="AY126" s="236" t="s">
        <v>127</v>
      </c>
    </row>
    <row r="127" spans="1:51" s="15" customFormat="1" ht="12">
      <c r="A127" s="15"/>
      <c r="B127" s="248"/>
      <c r="C127" s="249"/>
      <c r="D127" s="219" t="s">
        <v>140</v>
      </c>
      <c r="E127" s="250" t="s">
        <v>19</v>
      </c>
      <c r="F127" s="251" t="s">
        <v>271</v>
      </c>
      <c r="G127" s="249"/>
      <c r="H127" s="250" t="s">
        <v>19</v>
      </c>
      <c r="I127" s="252"/>
      <c r="J127" s="249"/>
      <c r="K127" s="249"/>
      <c r="L127" s="253"/>
      <c r="M127" s="254"/>
      <c r="N127" s="255"/>
      <c r="O127" s="255"/>
      <c r="P127" s="255"/>
      <c r="Q127" s="255"/>
      <c r="R127" s="255"/>
      <c r="S127" s="255"/>
      <c r="T127" s="256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57" t="s">
        <v>140</v>
      </c>
      <c r="AU127" s="257" t="s">
        <v>86</v>
      </c>
      <c r="AV127" s="15" t="s">
        <v>84</v>
      </c>
      <c r="AW127" s="15" t="s">
        <v>37</v>
      </c>
      <c r="AX127" s="15" t="s">
        <v>76</v>
      </c>
      <c r="AY127" s="257" t="s">
        <v>127</v>
      </c>
    </row>
    <row r="128" spans="1:51" s="15" customFormat="1" ht="12">
      <c r="A128" s="15"/>
      <c r="B128" s="248"/>
      <c r="C128" s="249"/>
      <c r="D128" s="219" t="s">
        <v>140</v>
      </c>
      <c r="E128" s="250" t="s">
        <v>19</v>
      </c>
      <c r="F128" s="251" t="s">
        <v>272</v>
      </c>
      <c r="G128" s="249"/>
      <c r="H128" s="250" t="s">
        <v>19</v>
      </c>
      <c r="I128" s="252"/>
      <c r="J128" s="249"/>
      <c r="K128" s="249"/>
      <c r="L128" s="253"/>
      <c r="M128" s="254"/>
      <c r="N128" s="255"/>
      <c r="O128" s="255"/>
      <c r="P128" s="255"/>
      <c r="Q128" s="255"/>
      <c r="R128" s="255"/>
      <c r="S128" s="255"/>
      <c r="T128" s="256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57" t="s">
        <v>140</v>
      </c>
      <c r="AU128" s="257" t="s">
        <v>86</v>
      </c>
      <c r="AV128" s="15" t="s">
        <v>84</v>
      </c>
      <c r="AW128" s="15" t="s">
        <v>37</v>
      </c>
      <c r="AX128" s="15" t="s">
        <v>76</v>
      </c>
      <c r="AY128" s="257" t="s">
        <v>127</v>
      </c>
    </row>
    <row r="129" spans="1:51" s="13" customFormat="1" ht="12">
      <c r="A129" s="13"/>
      <c r="B129" s="226"/>
      <c r="C129" s="227"/>
      <c r="D129" s="219" t="s">
        <v>140</v>
      </c>
      <c r="E129" s="228" t="s">
        <v>19</v>
      </c>
      <c r="F129" s="229" t="s">
        <v>743</v>
      </c>
      <c r="G129" s="227"/>
      <c r="H129" s="230">
        <v>-11.529</v>
      </c>
      <c r="I129" s="231"/>
      <c r="J129" s="227"/>
      <c r="K129" s="227"/>
      <c r="L129" s="232"/>
      <c r="M129" s="233"/>
      <c r="N129" s="234"/>
      <c r="O129" s="234"/>
      <c r="P129" s="234"/>
      <c r="Q129" s="234"/>
      <c r="R129" s="234"/>
      <c r="S129" s="234"/>
      <c r="T129" s="23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6" t="s">
        <v>140</v>
      </c>
      <c r="AU129" s="236" t="s">
        <v>86</v>
      </c>
      <c r="AV129" s="13" t="s">
        <v>86</v>
      </c>
      <c r="AW129" s="13" t="s">
        <v>37</v>
      </c>
      <c r="AX129" s="13" t="s">
        <v>76</v>
      </c>
      <c r="AY129" s="236" t="s">
        <v>127</v>
      </c>
    </row>
    <row r="130" spans="1:51" s="13" customFormat="1" ht="12">
      <c r="A130" s="13"/>
      <c r="B130" s="226"/>
      <c r="C130" s="227"/>
      <c r="D130" s="219" t="s">
        <v>140</v>
      </c>
      <c r="E130" s="228" t="s">
        <v>19</v>
      </c>
      <c r="F130" s="229" t="s">
        <v>744</v>
      </c>
      <c r="G130" s="227"/>
      <c r="H130" s="230">
        <v>-1.098</v>
      </c>
      <c r="I130" s="231"/>
      <c r="J130" s="227"/>
      <c r="K130" s="227"/>
      <c r="L130" s="232"/>
      <c r="M130" s="233"/>
      <c r="N130" s="234"/>
      <c r="O130" s="234"/>
      <c r="P130" s="234"/>
      <c r="Q130" s="234"/>
      <c r="R130" s="234"/>
      <c r="S130" s="234"/>
      <c r="T130" s="23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6" t="s">
        <v>140</v>
      </c>
      <c r="AU130" s="236" t="s">
        <v>86</v>
      </c>
      <c r="AV130" s="13" t="s">
        <v>86</v>
      </c>
      <c r="AW130" s="13" t="s">
        <v>37</v>
      </c>
      <c r="AX130" s="13" t="s">
        <v>76</v>
      </c>
      <c r="AY130" s="236" t="s">
        <v>127</v>
      </c>
    </row>
    <row r="131" spans="1:51" s="14" customFormat="1" ht="12">
      <c r="A131" s="14"/>
      <c r="B131" s="237"/>
      <c r="C131" s="238"/>
      <c r="D131" s="219" t="s">
        <v>140</v>
      </c>
      <c r="E131" s="239" t="s">
        <v>19</v>
      </c>
      <c r="F131" s="240" t="s">
        <v>148</v>
      </c>
      <c r="G131" s="238"/>
      <c r="H131" s="241">
        <v>49.473</v>
      </c>
      <c r="I131" s="242"/>
      <c r="J131" s="238"/>
      <c r="K131" s="238"/>
      <c r="L131" s="243"/>
      <c r="M131" s="244"/>
      <c r="N131" s="245"/>
      <c r="O131" s="245"/>
      <c r="P131" s="245"/>
      <c r="Q131" s="245"/>
      <c r="R131" s="245"/>
      <c r="S131" s="245"/>
      <c r="T131" s="246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7" t="s">
        <v>140</v>
      </c>
      <c r="AU131" s="247" t="s">
        <v>86</v>
      </c>
      <c r="AV131" s="14" t="s">
        <v>134</v>
      </c>
      <c r="AW131" s="14" t="s">
        <v>37</v>
      </c>
      <c r="AX131" s="14" t="s">
        <v>76</v>
      </c>
      <c r="AY131" s="247" t="s">
        <v>127</v>
      </c>
    </row>
    <row r="132" spans="1:51" s="15" customFormat="1" ht="12">
      <c r="A132" s="15"/>
      <c r="B132" s="248"/>
      <c r="C132" s="249"/>
      <c r="D132" s="219" t="s">
        <v>140</v>
      </c>
      <c r="E132" s="250" t="s">
        <v>19</v>
      </c>
      <c r="F132" s="251" t="s">
        <v>281</v>
      </c>
      <c r="G132" s="249"/>
      <c r="H132" s="250" t="s">
        <v>19</v>
      </c>
      <c r="I132" s="252"/>
      <c r="J132" s="249"/>
      <c r="K132" s="249"/>
      <c r="L132" s="253"/>
      <c r="M132" s="254"/>
      <c r="N132" s="255"/>
      <c r="O132" s="255"/>
      <c r="P132" s="255"/>
      <c r="Q132" s="255"/>
      <c r="R132" s="255"/>
      <c r="S132" s="255"/>
      <c r="T132" s="256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57" t="s">
        <v>140</v>
      </c>
      <c r="AU132" s="257" t="s">
        <v>86</v>
      </c>
      <c r="AV132" s="15" t="s">
        <v>84</v>
      </c>
      <c r="AW132" s="15" t="s">
        <v>37</v>
      </c>
      <c r="AX132" s="15" t="s">
        <v>76</v>
      </c>
      <c r="AY132" s="257" t="s">
        <v>127</v>
      </c>
    </row>
    <row r="133" spans="1:51" s="13" customFormat="1" ht="12">
      <c r="A133" s="13"/>
      <c r="B133" s="226"/>
      <c r="C133" s="227"/>
      <c r="D133" s="219" t="s">
        <v>140</v>
      </c>
      <c r="E133" s="228" t="s">
        <v>19</v>
      </c>
      <c r="F133" s="229" t="s">
        <v>745</v>
      </c>
      <c r="G133" s="227"/>
      <c r="H133" s="230">
        <v>-6.685</v>
      </c>
      <c r="I133" s="231"/>
      <c r="J133" s="227"/>
      <c r="K133" s="227"/>
      <c r="L133" s="232"/>
      <c r="M133" s="233"/>
      <c r="N133" s="234"/>
      <c r="O133" s="234"/>
      <c r="P133" s="234"/>
      <c r="Q133" s="234"/>
      <c r="R133" s="234"/>
      <c r="S133" s="234"/>
      <c r="T133" s="23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6" t="s">
        <v>140</v>
      </c>
      <c r="AU133" s="236" t="s">
        <v>86</v>
      </c>
      <c r="AV133" s="13" t="s">
        <v>86</v>
      </c>
      <c r="AW133" s="13" t="s">
        <v>37</v>
      </c>
      <c r="AX133" s="13" t="s">
        <v>76</v>
      </c>
      <c r="AY133" s="236" t="s">
        <v>127</v>
      </c>
    </row>
    <row r="134" spans="1:51" s="13" customFormat="1" ht="12">
      <c r="A134" s="13"/>
      <c r="B134" s="226"/>
      <c r="C134" s="227"/>
      <c r="D134" s="219" t="s">
        <v>140</v>
      </c>
      <c r="E134" s="228" t="s">
        <v>19</v>
      </c>
      <c r="F134" s="229" t="s">
        <v>746</v>
      </c>
      <c r="G134" s="227"/>
      <c r="H134" s="230">
        <v>-0.133</v>
      </c>
      <c r="I134" s="231"/>
      <c r="J134" s="227"/>
      <c r="K134" s="227"/>
      <c r="L134" s="232"/>
      <c r="M134" s="233"/>
      <c r="N134" s="234"/>
      <c r="O134" s="234"/>
      <c r="P134" s="234"/>
      <c r="Q134" s="234"/>
      <c r="R134" s="234"/>
      <c r="S134" s="234"/>
      <c r="T134" s="23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6" t="s">
        <v>140</v>
      </c>
      <c r="AU134" s="236" t="s">
        <v>86</v>
      </c>
      <c r="AV134" s="13" t="s">
        <v>86</v>
      </c>
      <c r="AW134" s="13" t="s">
        <v>37</v>
      </c>
      <c r="AX134" s="13" t="s">
        <v>76</v>
      </c>
      <c r="AY134" s="236" t="s">
        <v>127</v>
      </c>
    </row>
    <row r="135" spans="1:51" s="14" customFormat="1" ht="12">
      <c r="A135" s="14"/>
      <c r="B135" s="237"/>
      <c r="C135" s="238"/>
      <c r="D135" s="219" t="s">
        <v>140</v>
      </c>
      <c r="E135" s="239" t="s">
        <v>19</v>
      </c>
      <c r="F135" s="240" t="s">
        <v>148</v>
      </c>
      <c r="G135" s="238"/>
      <c r="H135" s="241">
        <v>-6.818</v>
      </c>
      <c r="I135" s="242"/>
      <c r="J135" s="238"/>
      <c r="K135" s="238"/>
      <c r="L135" s="243"/>
      <c r="M135" s="244"/>
      <c r="N135" s="245"/>
      <c r="O135" s="245"/>
      <c r="P135" s="245"/>
      <c r="Q135" s="245"/>
      <c r="R135" s="245"/>
      <c r="S135" s="245"/>
      <c r="T135" s="246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7" t="s">
        <v>140</v>
      </c>
      <c r="AU135" s="247" t="s">
        <v>86</v>
      </c>
      <c r="AV135" s="14" t="s">
        <v>134</v>
      </c>
      <c r="AW135" s="14" t="s">
        <v>37</v>
      </c>
      <c r="AX135" s="14" t="s">
        <v>76</v>
      </c>
      <c r="AY135" s="247" t="s">
        <v>127</v>
      </c>
    </row>
    <row r="136" spans="1:51" s="13" customFormat="1" ht="12">
      <c r="A136" s="13"/>
      <c r="B136" s="226"/>
      <c r="C136" s="227"/>
      <c r="D136" s="219" t="s">
        <v>140</v>
      </c>
      <c r="E136" s="228" t="s">
        <v>19</v>
      </c>
      <c r="F136" s="229" t="s">
        <v>747</v>
      </c>
      <c r="G136" s="227"/>
      <c r="H136" s="230">
        <v>49.473</v>
      </c>
      <c r="I136" s="231"/>
      <c r="J136" s="227"/>
      <c r="K136" s="227"/>
      <c r="L136" s="232"/>
      <c r="M136" s="233"/>
      <c r="N136" s="234"/>
      <c r="O136" s="234"/>
      <c r="P136" s="234"/>
      <c r="Q136" s="234"/>
      <c r="R136" s="234"/>
      <c r="S136" s="234"/>
      <c r="T136" s="23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6" t="s">
        <v>140</v>
      </c>
      <c r="AU136" s="236" t="s">
        <v>86</v>
      </c>
      <c r="AV136" s="13" t="s">
        <v>86</v>
      </c>
      <c r="AW136" s="13" t="s">
        <v>37</v>
      </c>
      <c r="AX136" s="13" t="s">
        <v>76</v>
      </c>
      <c r="AY136" s="236" t="s">
        <v>127</v>
      </c>
    </row>
    <row r="137" spans="1:51" s="13" customFormat="1" ht="12">
      <c r="A137" s="13"/>
      <c r="B137" s="226"/>
      <c r="C137" s="227"/>
      <c r="D137" s="219" t="s">
        <v>140</v>
      </c>
      <c r="E137" s="228" t="s">
        <v>19</v>
      </c>
      <c r="F137" s="229" t="s">
        <v>748</v>
      </c>
      <c r="G137" s="227"/>
      <c r="H137" s="230">
        <v>-6.818</v>
      </c>
      <c r="I137" s="231"/>
      <c r="J137" s="227"/>
      <c r="K137" s="227"/>
      <c r="L137" s="232"/>
      <c r="M137" s="233"/>
      <c r="N137" s="234"/>
      <c r="O137" s="234"/>
      <c r="P137" s="234"/>
      <c r="Q137" s="234"/>
      <c r="R137" s="234"/>
      <c r="S137" s="234"/>
      <c r="T137" s="23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6" t="s">
        <v>140</v>
      </c>
      <c r="AU137" s="236" t="s">
        <v>86</v>
      </c>
      <c r="AV137" s="13" t="s">
        <v>86</v>
      </c>
      <c r="AW137" s="13" t="s">
        <v>37</v>
      </c>
      <c r="AX137" s="13" t="s">
        <v>76</v>
      </c>
      <c r="AY137" s="236" t="s">
        <v>127</v>
      </c>
    </row>
    <row r="138" spans="1:51" s="14" customFormat="1" ht="12">
      <c r="A138" s="14"/>
      <c r="B138" s="237"/>
      <c r="C138" s="238"/>
      <c r="D138" s="219" t="s">
        <v>140</v>
      </c>
      <c r="E138" s="239" t="s">
        <v>19</v>
      </c>
      <c r="F138" s="240" t="s">
        <v>148</v>
      </c>
      <c r="G138" s="238"/>
      <c r="H138" s="241">
        <v>42.655</v>
      </c>
      <c r="I138" s="242"/>
      <c r="J138" s="238"/>
      <c r="K138" s="238"/>
      <c r="L138" s="243"/>
      <c r="M138" s="244"/>
      <c r="N138" s="245"/>
      <c r="O138" s="245"/>
      <c r="P138" s="245"/>
      <c r="Q138" s="245"/>
      <c r="R138" s="245"/>
      <c r="S138" s="245"/>
      <c r="T138" s="246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7" t="s">
        <v>140</v>
      </c>
      <c r="AU138" s="247" t="s">
        <v>86</v>
      </c>
      <c r="AV138" s="14" t="s">
        <v>134</v>
      </c>
      <c r="AW138" s="14" t="s">
        <v>37</v>
      </c>
      <c r="AX138" s="14" t="s">
        <v>76</v>
      </c>
      <c r="AY138" s="247" t="s">
        <v>127</v>
      </c>
    </row>
    <row r="139" spans="1:51" s="15" customFormat="1" ht="12">
      <c r="A139" s="15"/>
      <c r="B139" s="248"/>
      <c r="C139" s="249"/>
      <c r="D139" s="219" t="s">
        <v>140</v>
      </c>
      <c r="E139" s="250" t="s">
        <v>19</v>
      </c>
      <c r="F139" s="251" t="s">
        <v>749</v>
      </c>
      <c r="G139" s="249"/>
      <c r="H139" s="250" t="s">
        <v>19</v>
      </c>
      <c r="I139" s="252"/>
      <c r="J139" s="249"/>
      <c r="K139" s="249"/>
      <c r="L139" s="253"/>
      <c r="M139" s="254"/>
      <c r="N139" s="255"/>
      <c r="O139" s="255"/>
      <c r="P139" s="255"/>
      <c r="Q139" s="255"/>
      <c r="R139" s="255"/>
      <c r="S139" s="255"/>
      <c r="T139" s="256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57" t="s">
        <v>140</v>
      </c>
      <c r="AU139" s="257" t="s">
        <v>86</v>
      </c>
      <c r="AV139" s="15" t="s">
        <v>84</v>
      </c>
      <c r="AW139" s="15" t="s">
        <v>37</v>
      </c>
      <c r="AX139" s="15" t="s">
        <v>76</v>
      </c>
      <c r="AY139" s="257" t="s">
        <v>127</v>
      </c>
    </row>
    <row r="140" spans="1:51" s="15" customFormat="1" ht="12">
      <c r="A140" s="15"/>
      <c r="B140" s="248"/>
      <c r="C140" s="249"/>
      <c r="D140" s="219" t="s">
        <v>140</v>
      </c>
      <c r="E140" s="250" t="s">
        <v>19</v>
      </c>
      <c r="F140" s="251" t="s">
        <v>750</v>
      </c>
      <c r="G140" s="249"/>
      <c r="H140" s="250" t="s">
        <v>19</v>
      </c>
      <c r="I140" s="252"/>
      <c r="J140" s="249"/>
      <c r="K140" s="249"/>
      <c r="L140" s="253"/>
      <c r="M140" s="254"/>
      <c r="N140" s="255"/>
      <c r="O140" s="255"/>
      <c r="P140" s="255"/>
      <c r="Q140" s="255"/>
      <c r="R140" s="255"/>
      <c r="S140" s="255"/>
      <c r="T140" s="256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57" t="s">
        <v>140</v>
      </c>
      <c r="AU140" s="257" t="s">
        <v>86</v>
      </c>
      <c r="AV140" s="15" t="s">
        <v>84</v>
      </c>
      <c r="AW140" s="15" t="s">
        <v>37</v>
      </c>
      <c r="AX140" s="15" t="s">
        <v>76</v>
      </c>
      <c r="AY140" s="257" t="s">
        <v>127</v>
      </c>
    </row>
    <row r="141" spans="1:51" s="13" customFormat="1" ht="12">
      <c r="A141" s="13"/>
      <c r="B141" s="226"/>
      <c r="C141" s="227"/>
      <c r="D141" s="219" t="s">
        <v>140</v>
      </c>
      <c r="E141" s="228" t="s">
        <v>19</v>
      </c>
      <c r="F141" s="229" t="s">
        <v>751</v>
      </c>
      <c r="G141" s="227"/>
      <c r="H141" s="230">
        <v>38.39</v>
      </c>
      <c r="I141" s="231"/>
      <c r="J141" s="227"/>
      <c r="K141" s="227"/>
      <c r="L141" s="232"/>
      <c r="M141" s="233"/>
      <c r="N141" s="234"/>
      <c r="O141" s="234"/>
      <c r="P141" s="234"/>
      <c r="Q141" s="234"/>
      <c r="R141" s="234"/>
      <c r="S141" s="234"/>
      <c r="T141" s="23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6" t="s">
        <v>140</v>
      </c>
      <c r="AU141" s="236" t="s">
        <v>86</v>
      </c>
      <c r="AV141" s="13" t="s">
        <v>86</v>
      </c>
      <c r="AW141" s="13" t="s">
        <v>37</v>
      </c>
      <c r="AX141" s="13" t="s">
        <v>76</v>
      </c>
      <c r="AY141" s="236" t="s">
        <v>127</v>
      </c>
    </row>
    <row r="142" spans="1:51" s="14" customFormat="1" ht="12">
      <c r="A142" s="14"/>
      <c r="B142" s="237"/>
      <c r="C142" s="238"/>
      <c r="D142" s="219" t="s">
        <v>140</v>
      </c>
      <c r="E142" s="239" t="s">
        <v>19</v>
      </c>
      <c r="F142" s="240" t="s">
        <v>148</v>
      </c>
      <c r="G142" s="238"/>
      <c r="H142" s="241">
        <v>38.39</v>
      </c>
      <c r="I142" s="242"/>
      <c r="J142" s="238"/>
      <c r="K142" s="238"/>
      <c r="L142" s="243"/>
      <c r="M142" s="244"/>
      <c r="N142" s="245"/>
      <c r="O142" s="245"/>
      <c r="P142" s="245"/>
      <c r="Q142" s="245"/>
      <c r="R142" s="245"/>
      <c r="S142" s="245"/>
      <c r="T142" s="246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7" t="s">
        <v>140</v>
      </c>
      <c r="AU142" s="247" t="s">
        <v>86</v>
      </c>
      <c r="AV142" s="14" t="s">
        <v>134</v>
      </c>
      <c r="AW142" s="14" t="s">
        <v>37</v>
      </c>
      <c r="AX142" s="14" t="s">
        <v>84</v>
      </c>
      <c r="AY142" s="247" t="s">
        <v>127</v>
      </c>
    </row>
    <row r="143" spans="1:65" s="2" customFormat="1" ht="21.75" customHeight="1">
      <c r="A143" s="40"/>
      <c r="B143" s="41"/>
      <c r="C143" s="206" t="s">
        <v>182</v>
      </c>
      <c r="D143" s="206" t="s">
        <v>129</v>
      </c>
      <c r="E143" s="207" t="s">
        <v>752</v>
      </c>
      <c r="F143" s="208" t="s">
        <v>753</v>
      </c>
      <c r="G143" s="209" t="s">
        <v>261</v>
      </c>
      <c r="H143" s="210">
        <v>4.266</v>
      </c>
      <c r="I143" s="211"/>
      <c r="J143" s="212">
        <f>ROUND(I143*H143,2)</f>
        <v>0</v>
      </c>
      <c r="K143" s="208" t="s">
        <v>133</v>
      </c>
      <c r="L143" s="46"/>
      <c r="M143" s="213" t="s">
        <v>19</v>
      </c>
      <c r="N143" s="214" t="s">
        <v>47</v>
      </c>
      <c r="O143" s="86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7" t="s">
        <v>134</v>
      </c>
      <c r="AT143" s="217" t="s">
        <v>129</v>
      </c>
      <c r="AU143" s="217" t="s">
        <v>86</v>
      </c>
      <c r="AY143" s="19" t="s">
        <v>127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9" t="s">
        <v>84</v>
      </c>
      <c r="BK143" s="218">
        <f>ROUND(I143*H143,2)</f>
        <v>0</v>
      </c>
      <c r="BL143" s="19" t="s">
        <v>134</v>
      </c>
      <c r="BM143" s="217" t="s">
        <v>754</v>
      </c>
    </row>
    <row r="144" spans="1:47" s="2" customFormat="1" ht="12">
      <c r="A144" s="40"/>
      <c r="B144" s="41"/>
      <c r="C144" s="42"/>
      <c r="D144" s="219" t="s">
        <v>136</v>
      </c>
      <c r="E144" s="42"/>
      <c r="F144" s="220" t="s">
        <v>755</v>
      </c>
      <c r="G144" s="42"/>
      <c r="H144" s="42"/>
      <c r="I144" s="221"/>
      <c r="J144" s="42"/>
      <c r="K144" s="42"/>
      <c r="L144" s="46"/>
      <c r="M144" s="222"/>
      <c r="N144" s="223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136</v>
      </c>
      <c r="AU144" s="19" t="s">
        <v>86</v>
      </c>
    </row>
    <row r="145" spans="1:47" s="2" customFormat="1" ht="12">
      <c r="A145" s="40"/>
      <c r="B145" s="41"/>
      <c r="C145" s="42"/>
      <c r="D145" s="224" t="s">
        <v>138</v>
      </c>
      <c r="E145" s="42"/>
      <c r="F145" s="225" t="s">
        <v>756</v>
      </c>
      <c r="G145" s="42"/>
      <c r="H145" s="42"/>
      <c r="I145" s="221"/>
      <c r="J145" s="42"/>
      <c r="K145" s="42"/>
      <c r="L145" s="46"/>
      <c r="M145" s="222"/>
      <c r="N145" s="223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138</v>
      </c>
      <c r="AU145" s="19" t="s">
        <v>86</v>
      </c>
    </row>
    <row r="146" spans="1:51" s="15" customFormat="1" ht="12">
      <c r="A146" s="15"/>
      <c r="B146" s="248"/>
      <c r="C146" s="249"/>
      <c r="D146" s="219" t="s">
        <v>140</v>
      </c>
      <c r="E146" s="250" t="s">
        <v>19</v>
      </c>
      <c r="F146" s="251" t="s">
        <v>749</v>
      </c>
      <c r="G146" s="249"/>
      <c r="H146" s="250" t="s">
        <v>19</v>
      </c>
      <c r="I146" s="252"/>
      <c r="J146" s="249"/>
      <c r="K146" s="249"/>
      <c r="L146" s="253"/>
      <c r="M146" s="254"/>
      <c r="N146" s="255"/>
      <c r="O146" s="255"/>
      <c r="P146" s="255"/>
      <c r="Q146" s="255"/>
      <c r="R146" s="255"/>
      <c r="S146" s="255"/>
      <c r="T146" s="256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57" t="s">
        <v>140</v>
      </c>
      <c r="AU146" s="257" t="s">
        <v>86</v>
      </c>
      <c r="AV146" s="15" t="s">
        <v>84</v>
      </c>
      <c r="AW146" s="15" t="s">
        <v>37</v>
      </c>
      <c r="AX146" s="15" t="s">
        <v>76</v>
      </c>
      <c r="AY146" s="257" t="s">
        <v>127</v>
      </c>
    </row>
    <row r="147" spans="1:51" s="15" customFormat="1" ht="12">
      <c r="A147" s="15"/>
      <c r="B147" s="248"/>
      <c r="C147" s="249"/>
      <c r="D147" s="219" t="s">
        <v>140</v>
      </c>
      <c r="E147" s="250" t="s">
        <v>19</v>
      </c>
      <c r="F147" s="251" t="s">
        <v>757</v>
      </c>
      <c r="G147" s="249"/>
      <c r="H147" s="250" t="s">
        <v>19</v>
      </c>
      <c r="I147" s="252"/>
      <c r="J147" s="249"/>
      <c r="K147" s="249"/>
      <c r="L147" s="253"/>
      <c r="M147" s="254"/>
      <c r="N147" s="255"/>
      <c r="O147" s="255"/>
      <c r="P147" s="255"/>
      <c r="Q147" s="255"/>
      <c r="R147" s="255"/>
      <c r="S147" s="255"/>
      <c r="T147" s="256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57" t="s">
        <v>140</v>
      </c>
      <c r="AU147" s="257" t="s">
        <v>86</v>
      </c>
      <c r="AV147" s="15" t="s">
        <v>84</v>
      </c>
      <c r="AW147" s="15" t="s">
        <v>37</v>
      </c>
      <c r="AX147" s="15" t="s">
        <v>76</v>
      </c>
      <c r="AY147" s="257" t="s">
        <v>127</v>
      </c>
    </row>
    <row r="148" spans="1:51" s="13" customFormat="1" ht="12">
      <c r="A148" s="13"/>
      <c r="B148" s="226"/>
      <c r="C148" s="227"/>
      <c r="D148" s="219" t="s">
        <v>140</v>
      </c>
      <c r="E148" s="228" t="s">
        <v>19</v>
      </c>
      <c r="F148" s="229" t="s">
        <v>758</v>
      </c>
      <c r="G148" s="227"/>
      <c r="H148" s="230">
        <v>4.266</v>
      </c>
      <c r="I148" s="231"/>
      <c r="J148" s="227"/>
      <c r="K148" s="227"/>
      <c r="L148" s="232"/>
      <c r="M148" s="233"/>
      <c r="N148" s="234"/>
      <c r="O148" s="234"/>
      <c r="P148" s="234"/>
      <c r="Q148" s="234"/>
      <c r="R148" s="234"/>
      <c r="S148" s="234"/>
      <c r="T148" s="23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6" t="s">
        <v>140</v>
      </c>
      <c r="AU148" s="236" t="s">
        <v>86</v>
      </c>
      <c r="AV148" s="13" t="s">
        <v>86</v>
      </c>
      <c r="AW148" s="13" t="s">
        <v>37</v>
      </c>
      <c r="AX148" s="13" t="s">
        <v>84</v>
      </c>
      <c r="AY148" s="236" t="s">
        <v>127</v>
      </c>
    </row>
    <row r="149" spans="1:65" s="2" customFormat="1" ht="16.5" customHeight="1">
      <c r="A149" s="40"/>
      <c r="B149" s="41"/>
      <c r="C149" s="206" t="s">
        <v>189</v>
      </c>
      <c r="D149" s="206" t="s">
        <v>129</v>
      </c>
      <c r="E149" s="207" t="s">
        <v>300</v>
      </c>
      <c r="F149" s="208" t="s">
        <v>301</v>
      </c>
      <c r="G149" s="209" t="s">
        <v>261</v>
      </c>
      <c r="H149" s="210">
        <v>6.339</v>
      </c>
      <c r="I149" s="211"/>
      <c r="J149" s="212">
        <f>ROUND(I149*H149,2)</f>
        <v>0</v>
      </c>
      <c r="K149" s="208" t="s">
        <v>133</v>
      </c>
      <c r="L149" s="46"/>
      <c r="M149" s="213" t="s">
        <v>19</v>
      </c>
      <c r="N149" s="214" t="s">
        <v>47</v>
      </c>
      <c r="O149" s="86"/>
      <c r="P149" s="215">
        <f>O149*H149</f>
        <v>0</v>
      </c>
      <c r="Q149" s="215">
        <v>0</v>
      </c>
      <c r="R149" s="215">
        <f>Q149*H149</f>
        <v>0</v>
      </c>
      <c r="S149" s="215">
        <v>0</v>
      </c>
      <c r="T149" s="21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7" t="s">
        <v>134</v>
      </c>
      <c r="AT149" s="217" t="s">
        <v>129</v>
      </c>
      <c r="AU149" s="217" t="s">
        <v>86</v>
      </c>
      <c r="AY149" s="19" t="s">
        <v>127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84</v>
      </c>
      <c r="BK149" s="218">
        <f>ROUND(I149*H149,2)</f>
        <v>0</v>
      </c>
      <c r="BL149" s="19" t="s">
        <v>134</v>
      </c>
      <c r="BM149" s="217" t="s">
        <v>759</v>
      </c>
    </row>
    <row r="150" spans="1:47" s="2" customFormat="1" ht="12">
      <c r="A150" s="40"/>
      <c r="B150" s="41"/>
      <c r="C150" s="42"/>
      <c r="D150" s="219" t="s">
        <v>136</v>
      </c>
      <c r="E150" s="42"/>
      <c r="F150" s="220" t="s">
        <v>303</v>
      </c>
      <c r="G150" s="42"/>
      <c r="H150" s="42"/>
      <c r="I150" s="221"/>
      <c r="J150" s="42"/>
      <c r="K150" s="42"/>
      <c r="L150" s="46"/>
      <c r="M150" s="222"/>
      <c r="N150" s="223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136</v>
      </c>
      <c r="AU150" s="19" t="s">
        <v>86</v>
      </c>
    </row>
    <row r="151" spans="1:47" s="2" customFormat="1" ht="12">
      <c r="A151" s="40"/>
      <c r="B151" s="41"/>
      <c r="C151" s="42"/>
      <c r="D151" s="224" t="s">
        <v>138</v>
      </c>
      <c r="E151" s="42"/>
      <c r="F151" s="225" t="s">
        <v>304</v>
      </c>
      <c r="G151" s="42"/>
      <c r="H151" s="42"/>
      <c r="I151" s="221"/>
      <c r="J151" s="42"/>
      <c r="K151" s="42"/>
      <c r="L151" s="46"/>
      <c r="M151" s="222"/>
      <c r="N151" s="223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138</v>
      </c>
      <c r="AU151" s="19" t="s">
        <v>86</v>
      </c>
    </row>
    <row r="152" spans="1:51" s="13" customFormat="1" ht="12">
      <c r="A152" s="13"/>
      <c r="B152" s="226"/>
      <c r="C152" s="227"/>
      <c r="D152" s="219" t="s">
        <v>140</v>
      </c>
      <c r="E152" s="228" t="s">
        <v>19</v>
      </c>
      <c r="F152" s="229" t="s">
        <v>760</v>
      </c>
      <c r="G152" s="227"/>
      <c r="H152" s="230">
        <v>3.276</v>
      </c>
      <c r="I152" s="231"/>
      <c r="J152" s="227"/>
      <c r="K152" s="227"/>
      <c r="L152" s="232"/>
      <c r="M152" s="233"/>
      <c r="N152" s="234"/>
      <c r="O152" s="234"/>
      <c r="P152" s="234"/>
      <c r="Q152" s="234"/>
      <c r="R152" s="234"/>
      <c r="S152" s="234"/>
      <c r="T152" s="23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6" t="s">
        <v>140</v>
      </c>
      <c r="AU152" s="236" t="s">
        <v>86</v>
      </c>
      <c r="AV152" s="13" t="s">
        <v>86</v>
      </c>
      <c r="AW152" s="13" t="s">
        <v>37</v>
      </c>
      <c r="AX152" s="13" t="s">
        <v>76</v>
      </c>
      <c r="AY152" s="236" t="s">
        <v>127</v>
      </c>
    </row>
    <row r="153" spans="1:51" s="13" customFormat="1" ht="12">
      <c r="A153" s="13"/>
      <c r="B153" s="226"/>
      <c r="C153" s="227"/>
      <c r="D153" s="219" t="s">
        <v>140</v>
      </c>
      <c r="E153" s="228" t="s">
        <v>19</v>
      </c>
      <c r="F153" s="229" t="s">
        <v>761</v>
      </c>
      <c r="G153" s="227"/>
      <c r="H153" s="230">
        <v>3.063</v>
      </c>
      <c r="I153" s="231"/>
      <c r="J153" s="227"/>
      <c r="K153" s="227"/>
      <c r="L153" s="232"/>
      <c r="M153" s="233"/>
      <c r="N153" s="234"/>
      <c r="O153" s="234"/>
      <c r="P153" s="234"/>
      <c r="Q153" s="234"/>
      <c r="R153" s="234"/>
      <c r="S153" s="234"/>
      <c r="T153" s="23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6" t="s">
        <v>140</v>
      </c>
      <c r="AU153" s="236" t="s">
        <v>86</v>
      </c>
      <c r="AV153" s="13" t="s">
        <v>86</v>
      </c>
      <c r="AW153" s="13" t="s">
        <v>37</v>
      </c>
      <c r="AX153" s="13" t="s">
        <v>76</v>
      </c>
      <c r="AY153" s="236" t="s">
        <v>127</v>
      </c>
    </row>
    <row r="154" spans="1:51" s="14" customFormat="1" ht="12">
      <c r="A154" s="14"/>
      <c r="B154" s="237"/>
      <c r="C154" s="238"/>
      <c r="D154" s="219" t="s">
        <v>140</v>
      </c>
      <c r="E154" s="239" t="s">
        <v>19</v>
      </c>
      <c r="F154" s="240" t="s">
        <v>148</v>
      </c>
      <c r="G154" s="238"/>
      <c r="H154" s="241">
        <v>6.339</v>
      </c>
      <c r="I154" s="242"/>
      <c r="J154" s="238"/>
      <c r="K154" s="238"/>
      <c r="L154" s="243"/>
      <c r="M154" s="244"/>
      <c r="N154" s="245"/>
      <c r="O154" s="245"/>
      <c r="P154" s="245"/>
      <c r="Q154" s="245"/>
      <c r="R154" s="245"/>
      <c r="S154" s="245"/>
      <c r="T154" s="246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7" t="s">
        <v>140</v>
      </c>
      <c r="AU154" s="247" t="s">
        <v>86</v>
      </c>
      <c r="AV154" s="14" t="s">
        <v>134</v>
      </c>
      <c r="AW154" s="14" t="s">
        <v>37</v>
      </c>
      <c r="AX154" s="14" t="s">
        <v>84</v>
      </c>
      <c r="AY154" s="247" t="s">
        <v>127</v>
      </c>
    </row>
    <row r="155" spans="1:65" s="2" customFormat="1" ht="16.5" customHeight="1">
      <c r="A155" s="40"/>
      <c r="B155" s="41"/>
      <c r="C155" s="206" t="s">
        <v>199</v>
      </c>
      <c r="D155" s="206" t="s">
        <v>129</v>
      </c>
      <c r="E155" s="207" t="s">
        <v>317</v>
      </c>
      <c r="F155" s="208" t="s">
        <v>318</v>
      </c>
      <c r="G155" s="209" t="s">
        <v>132</v>
      </c>
      <c r="H155" s="210">
        <v>90</v>
      </c>
      <c r="I155" s="211"/>
      <c r="J155" s="212">
        <f>ROUND(I155*H155,2)</f>
        <v>0</v>
      </c>
      <c r="K155" s="208" t="s">
        <v>133</v>
      </c>
      <c r="L155" s="46"/>
      <c r="M155" s="213" t="s">
        <v>19</v>
      </c>
      <c r="N155" s="214" t="s">
        <v>47</v>
      </c>
      <c r="O155" s="86"/>
      <c r="P155" s="215">
        <f>O155*H155</f>
        <v>0</v>
      </c>
      <c r="Q155" s="215">
        <v>0.00085</v>
      </c>
      <c r="R155" s="215">
        <f>Q155*H155</f>
        <v>0.0765</v>
      </c>
      <c r="S155" s="215">
        <v>0</v>
      </c>
      <c r="T155" s="21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7" t="s">
        <v>134</v>
      </c>
      <c r="AT155" s="217" t="s">
        <v>129</v>
      </c>
      <c r="AU155" s="217" t="s">
        <v>86</v>
      </c>
      <c r="AY155" s="19" t="s">
        <v>127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9" t="s">
        <v>84</v>
      </c>
      <c r="BK155" s="218">
        <f>ROUND(I155*H155,2)</f>
        <v>0</v>
      </c>
      <c r="BL155" s="19" t="s">
        <v>134</v>
      </c>
      <c r="BM155" s="217" t="s">
        <v>762</v>
      </c>
    </row>
    <row r="156" spans="1:47" s="2" customFormat="1" ht="12">
      <c r="A156" s="40"/>
      <c r="B156" s="41"/>
      <c r="C156" s="42"/>
      <c r="D156" s="219" t="s">
        <v>136</v>
      </c>
      <c r="E156" s="42"/>
      <c r="F156" s="220" t="s">
        <v>320</v>
      </c>
      <c r="G156" s="42"/>
      <c r="H156" s="42"/>
      <c r="I156" s="221"/>
      <c r="J156" s="42"/>
      <c r="K156" s="42"/>
      <c r="L156" s="46"/>
      <c r="M156" s="222"/>
      <c r="N156" s="223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136</v>
      </c>
      <c r="AU156" s="19" t="s">
        <v>86</v>
      </c>
    </row>
    <row r="157" spans="1:47" s="2" customFormat="1" ht="12">
      <c r="A157" s="40"/>
      <c r="B157" s="41"/>
      <c r="C157" s="42"/>
      <c r="D157" s="224" t="s">
        <v>138</v>
      </c>
      <c r="E157" s="42"/>
      <c r="F157" s="225" t="s">
        <v>321</v>
      </c>
      <c r="G157" s="42"/>
      <c r="H157" s="42"/>
      <c r="I157" s="221"/>
      <c r="J157" s="42"/>
      <c r="K157" s="42"/>
      <c r="L157" s="46"/>
      <c r="M157" s="222"/>
      <c r="N157" s="223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138</v>
      </c>
      <c r="AU157" s="19" t="s">
        <v>86</v>
      </c>
    </row>
    <row r="158" spans="1:51" s="15" customFormat="1" ht="12">
      <c r="A158" s="15"/>
      <c r="B158" s="248"/>
      <c r="C158" s="249"/>
      <c r="D158" s="219" t="s">
        <v>140</v>
      </c>
      <c r="E158" s="250" t="s">
        <v>19</v>
      </c>
      <c r="F158" s="251" t="s">
        <v>737</v>
      </c>
      <c r="G158" s="249"/>
      <c r="H158" s="250" t="s">
        <v>19</v>
      </c>
      <c r="I158" s="252"/>
      <c r="J158" s="249"/>
      <c r="K158" s="249"/>
      <c r="L158" s="253"/>
      <c r="M158" s="254"/>
      <c r="N158" s="255"/>
      <c r="O158" s="255"/>
      <c r="P158" s="255"/>
      <c r="Q158" s="255"/>
      <c r="R158" s="255"/>
      <c r="S158" s="255"/>
      <c r="T158" s="256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57" t="s">
        <v>140</v>
      </c>
      <c r="AU158" s="257" t="s">
        <v>86</v>
      </c>
      <c r="AV158" s="15" t="s">
        <v>84</v>
      </c>
      <c r="AW158" s="15" t="s">
        <v>37</v>
      </c>
      <c r="AX158" s="15" t="s">
        <v>76</v>
      </c>
      <c r="AY158" s="257" t="s">
        <v>127</v>
      </c>
    </row>
    <row r="159" spans="1:51" s="13" customFormat="1" ht="12">
      <c r="A159" s="13"/>
      <c r="B159" s="226"/>
      <c r="C159" s="227"/>
      <c r="D159" s="219" t="s">
        <v>140</v>
      </c>
      <c r="E159" s="228" t="s">
        <v>19</v>
      </c>
      <c r="F159" s="229" t="s">
        <v>763</v>
      </c>
      <c r="G159" s="227"/>
      <c r="H159" s="230">
        <v>81</v>
      </c>
      <c r="I159" s="231"/>
      <c r="J159" s="227"/>
      <c r="K159" s="227"/>
      <c r="L159" s="232"/>
      <c r="M159" s="233"/>
      <c r="N159" s="234"/>
      <c r="O159" s="234"/>
      <c r="P159" s="234"/>
      <c r="Q159" s="234"/>
      <c r="R159" s="234"/>
      <c r="S159" s="234"/>
      <c r="T159" s="23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6" t="s">
        <v>140</v>
      </c>
      <c r="AU159" s="236" t="s">
        <v>86</v>
      </c>
      <c r="AV159" s="13" t="s">
        <v>86</v>
      </c>
      <c r="AW159" s="13" t="s">
        <v>37</v>
      </c>
      <c r="AX159" s="13" t="s">
        <v>76</v>
      </c>
      <c r="AY159" s="236" t="s">
        <v>127</v>
      </c>
    </row>
    <row r="160" spans="1:51" s="15" customFormat="1" ht="12">
      <c r="A160" s="15"/>
      <c r="B160" s="248"/>
      <c r="C160" s="249"/>
      <c r="D160" s="219" t="s">
        <v>140</v>
      </c>
      <c r="E160" s="250" t="s">
        <v>19</v>
      </c>
      <c r="F160" s="251" t="s">
        <v>740</v>
      </c>
      <c r="G160" s="249"/>
      <c r="H160" s="250" t="s">
        <v>19</v>
      </c>
      <c r="I160" s="252"/>
      <c r="J160" s="249"/>
      <c r="K160" s="249"/>
      <c r="L160" s="253"/>
      <c r="M160" s="254"/>
      <c r="N160" s="255"/>
      <c r="O160" s="255"/>
      <c r="P160" s="255"/>
      <c r="Q160" s="255"/>
      <c r="R160" s="255"/>
      <c r="S160" s="255"/>
      <c r="T160" s="256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57" t="s">
        <v>140</v>
      </c>
      <c r="AU160" s="257" t="s">
        <v>86</v>
      </c>
      <c r="AV160" s="15" t="s">
        <v>84</v>
      </c>
      <c r="AW160" s="15" t="s">
        <v>37</v>
      </c>
      <c r="AX160" s="15" t="s">
        <v>76</v>
      </c>
      <c r="AY160" s="257" t="s">
        <v>127</v>
      </c>
    </row>
    <row r="161" spans="1:51" s="13" customFormat="1" ht="12">
      <c r="A161" s="13"/>
      <c r="B161" s="226"/>
      <c r="C161" s="227"/>
      <c r="D161" s="219" t="s">
        <v>140</v>
      </c>
      <c r="E161" s="228" t="s">
        <v>19</v>
      </c>
      <c r="F161" s="229" t="s">
        <v>764</v>
      </c>
      <c r="G161" s="227"/>
      <c r="H161" s="230">
        <v>9</v>
      </c>
      <c r="I161" s="231"/>
      <c r="J161" s="227"/>
      <c r="K161" s="227"/>
      <c r="L161" s="232"/>
      <c r="M161" s="233"/>
      <c r="N161" s="234"/>
      <c r="O161" s="234"/>
      <c r="P161" s="234"/>
      <c r="Q161" s="234"/>
      <c r="R161" s="234"/>
      <c r="S161" s="234"/>
      <c r="T161" s="23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6" t="s">
        <v>140</v>
      </c>
      <c r="AU161" s="236" t="s">
        <v>86</v>
      </c>
      <c r="AV161" s="13" t="s">
        <v>86</v>
      </c>
      <c r="AW161" s="13" t="s">
        <v>37</v>
      </c>
      <c r="AX161" s="13" t="s">
        <v>76</v>
      </c>
      <c r="AY161" s="236" t="s">
        <v>127</v>
      </c>
    </row>
    <row r="162" spans="1:51" s="14" customFormat="1" ht="12">
      <c r="A162" s="14"/>
      <c r="B162" s="237"/>
      <c r="C162" s="238"/>
      <c r="D162" s="219" t="s">
        <v>140</v>
      </c>
      <c r="E162" s="239" t="s">
        <v>19</v>
      </c>
      <c r="F162" s="240" t="s">
        <v>148</v>
      </c>
      <c r="G162" s="238"/>
      <c r="H162" s="241">
        <v>90</v>
      </c>
      <c r="I162" s="242"/>
      <c r="J162" s="238"/>
      <c r="K162" s="238"/>
      <c r="L162" s="243"/>
      <c r="M162" s="244"/>
      <c r="N162" s="245"/>
      <c r="O162" s="245"/>
      <c r="P162" s="245"/>
      <c r="Q162" s="245"/>
      <c r="R162" s="245"/>
      <c r="S162" s="245"/>
      <c r="T162" s="246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7" t="s">
        <v>140</v>
      </c>
      <c r="AU162" s="247" t="s">
        <v>86</v>
      </c>
      <c r="AV162" s="14" t="s">
        <v>134</v>
      </c>
      <c r="AW162" s="14" t="s">
        <v>37</v>
      </c>
      <c r="AX162" s="14" t="s">
        <v>84</v>
      </c>
      <c r="AY162" s="247" t="s">
        <v>127</v>
      </c>
    </row>
    <row r="163" spans="1:65" s="2" customFormat="1" ht="16.5" customHeight="1">
      <c r="A163" s="40"/>
      <c r="B163" s="41"/>
      <c r="C163" s="206" t="s">
        <v>205</v>
      </c>
      <c r="D163" s="206" t="s">
        <v>129</v>
      </c>
      <c r="E163" s="207" t="s">
        <v>327</v>
      </c>
      <c r="F163" s="208" t="s">
        <v>328</v>
      </c>
      <c r="G163" s="209" t="s">
        <v>132</v>
      </c>
      <c r="H163" s="210">
        <v>90</v>
      </c>
      <c r="I163" s="211"/>
      <c r="J163" s="212">
        <f>ROUND(I163*H163,2)</f>
        <v>0</v>
      </c>
      <c r="K163" s="208" t="s">
        <v>133</v>
      </c>
      <c r="L163" s="46"/>
      <c r="M163" s="213" t="s">
        <v>19</v>
      </c>
      <c r="N163" s="214" t="s">
        <v>47</v>
      </c>
      <c r="O163" s="86"/>
      <c r="P163" s="215">
        <f>O163*H163</f>
        <v>0</v>
      </c>
      <c r="Q163" s="215">
        <v>0</v>
      </c>
      <c r="R163" s="215">
        <f>Q163*H163</f>
        <v>0</v>
      </c>
      <c r="S163" s="215">
        <v>0</v>
      </c>
      <c r="T163" s="21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7" t="s">
        <v>134</v>
      </c>
      <c r="AT163" s="217" t="s">
        <v>129</v>
      </c>
      <c r="AU163" s="217" t="s">
        <v>86</v>
      </c>
      <c r="AY163" s="19" t="s">
        <v>127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9" t="s">
        <v>84</v>
      </c>
      <c r="BK163" s="218">
        <f>ROUND(I163*H163,2)</f>
        <v>0</v>
      </c>
      <c r="BL163" s="19" t="s">
        <v>134</v>
      </c>
      <c r="BM163" s="217" t="s">
        <v>765</v>
      </c>
    </row>
    <row r="164" spans="1:47" s="2" customFormat="1" ht="12">
      <c r="A164" s="40"/>
      <c r="B164" s="41"/>
      <c r="C164" s="42"/>
      <c r="D164" s="219" t="s">
        <v>136</v>
      </c>
      <c r="E164" s="42"/>
      <c r="F164" s="220" t="s">
        <v>330</v>
      </c>
      <c r="G164" s="42"/>
      <c r="H164" s="42"/>
      <c r="I164" s="221"/>
      <c r="J164" s="42"/>
      <c r="K164" s="42"/>
      <c r="L164" s="46"/>
      <c r="M164" s="222"/>
      <c r="N164" s="223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136</v>
      </c>
      <c r="AU164" s="19" t="s">
        <v>86</v>
      </c>
    </row>
    <row r="165" spans="1:47" s="2" customFormat="1" ht="12">
      <c r="A165" s="40"/>
      <c r="B165" s="41"/>
      <c r="C165" s="42"/>
      <c r="D165" s="224" t="s">
        <v>138</v>
      </c>
      <c r="E165" s="42"/>
      <c r="F165" s="225" t="s">
        <v>331</v>
      </c>
      <c r="G165" s="42"/>
      <c r="H165" s="42"/>
      <c r="I165" s="221"/>
      <c r="J165" s="42"/>
      <c r="K165" s="42"/>
      <c r="L165" s="46"/>
      <c r="M165" s="222"/>
      <c r="N165" s="223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138</v>
      </c>
      <c r="AU165" s="19" t="s">
        <v>86</v>
      </c>
    </row>
    <row r="166" spans="1:65" s="2" customFormat="1" ht="21.75" customHeight="1">
      <c r="A166" s="40"/>
      <c r="B166" s="41"/>
      <c r="C166" s="206" t="s">
        <v>214</v>
      </c>
      <c r="D166" s="206" t="s">
        <v>129</v>
      </c>
      <c r="E166" s="207" t="s">
        <v>332</v>
      </c>
      <c r="F166" s="208" t="s">
        <v>333</v>
      </c>
      <c r="G166" s="209" t="s">
        <v>261</v>
      </c>
      <c r="H166" s="210">
        <v>38.39</v>
      </c>
      <c r="I166" s="211"/>
      <c r="J166" s="212">
        <f>ROUND(I166*H166,2)</f>
        <v>0</v>
      </c>
      <c r="K166" s="208" t="s">
        <v>133</v>
      </c>
      <c r="L166" s="46"/>
      <c r="M166" s="213" t="s">
        <v>19</v>
      </c>
      <c r="N166" s="214" t="s">
        <v>47</v>
      </c>
      <c r="O166" s="86"/>
      <c r="P166" s="215">
        <f>O166*H166</f>
        <v>0</v>
      </c>
      <c r="Q166" s="215">
        <v>0</v>
      </c>
      <c r="R166" s="215">
        <f>Q166*H166</f>
        <v>0</v>
      </c>
      <c r="S166" s="215">
        <v>0</v>
      </c>
      <c r="T166" s="21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7" t="s">
        <v>134</v>
      </c>
      <c r="AT166" s="217" t="s">
        <v>129</v>
      </c>
      <c r="AU166" s="217" t="s">
        <v>86</v>
      </c>
      <c r="AY166" s="19" t="s">
        <v>127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84</v>
      </c>
      <c r="BK166" s="218">
        <f>ROUND(I166*H166,2)</f>
        <v>0</v>
      </c>
      <c r="BL166" s="19" t="s">
        <v>134</v>
      </c>
      <c r="BM166" s="217" t="s">
        <v>766</v>
      </c>
    </row>
    <row r="167" spans="1:47" s="2" customFormat="1" ht="12">
      <c r="A167" s="40"/>
      <c r="B167" s="41"/>
      <c r="C167" s="42"/>
      <c r="D167" s="219" t="s">
        <v>136</v>
      </c>
      <c r="E167" s="42"/>
      <c r="F167" s="220" t="s">
        <v>335</v>
      </c>
      <c r="G167" s="42"/>
      <c r="H167" s="42"/>
      <c r="I167" s="221"/>
      <c r="J167" s="42"/>
      <c r="K167" s="42"/>
      <c r="L167" s="46"/>
      <c r="M167" s="222"/>
      <c r="N167" s="223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136</v>
      </c>
      <c r="AU167" s="19" t="s">
        <v>86</v>
      </c>
    </row>
    <row r="168" spans="1:47" s="2" customFormat="1" ht="12">
      <c r="A168" s="40"/>
      <c r="B168" s="41"/>
      <c r="C168" s="42"/>
      <c r="D168" s="224" t="s">
        <v>138</v>
      </c>
      <c r="E168" s="42"/>
      <c r="F168" s="225" t="s">
        <v>336</v>
      </c>
      <c r="G168" s="42"/>
      <c r="H168" s="42"/>
      <c r="I168" s="221"/>
      <c r="J168" s="42"/>
      <c r="K168" s="42"/>
      <c r="L168" s="46"/>
      <c r="M168" s="222"/>
      <c r="N168" s="223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138</v>
      </c>
      <c r="AU168" s="19" t="s">
        <v>86</v>
      </c>
    </row>
    <row r="169" spans="1:51" s="15" customFormat="1" ht="12">
      <c r="A169" s="15"/>
      <c r="B169" s="248"/>
      <c r="C169" s="249"/>
      <c r="D169" s="219" t="s">
        <v>140</v>
      </c>
      <c r="E169" s="250" t="s">
        <v>19</v>
      </c>
      <c r="F169" s="251" t="s">
        <v>750</v>
      </c>
      <c r="G169" s="249"/>
      <c r="H169" s="250" t="s">
        <v>19</v>
      </c>
      <c r="I169" s="252"/>
      <c r="J169" s="249"/>
      <c r="K169" s="249"/>
      <c r="L169" s="253"/>
      <c r="M169" s="254"/>
      <c r="N169" s="255"/>
      <c r="O169" s="255"/>
      <c r="P169" s="255"/>
      <c r="Q169" s="255"/>
      <c r="R169" s="255"/>
      <c r="S169" s="255"/>
      <c r="T169" s="256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57" t="s">
        <v>140</v>
      </c>
      <c r="AU169" s="257" t="s">
        <v>86</v>
      </c>
      <c r="AV169" s="15" t="s">
        <v>84</v>
      </c>
      <c r="AW169" s="15" t="s">
        <v>37</v>
      </c>
      <c r="AX169" s="15" t="s">
        <v>76</v>
      </c>
      <c r="AY169" s="257" t="s">
        <v>127</v>
      </c>
    </row>
    <row r="170" spans="1:51" s="13" customFormat="1" ht="12">
      <c r="A170" s="13"/>
      <c r="B170" s="226"/>
      <c r="C170" s="227"/>
      <c r="D170" s="219" t="s">
        <v>140</v>
      </c>
      <c r="E170" s="228" t="s">
        <v>19</v>
      </c>
      <c r="F170" s="229" t="s">
        <v>751</v>
      </c>
      <c r="G170" s="227"/>
      <c r="H170" s="230">
        <v>38.39</v>
      </c>
      <c r="I170" s="231"/>
      <c r="J170" s="227"/>
      <c r="K170" s="227"/>
      <c r="L170" s="232"/>
      <c r="M170" s="233"/>
      <c r="N170" s="234"/>
      <c r="O170" s="234"/>
      <c r="P170" s="234"/>
      <c r="Q170" s="234"/>
      <c r="R170" s="234"/>
      <c r="S170" s="234"/>
      <c r="T170" s="23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6" t="s">
        <v>140</v>
      </c>
      <c r="AU170" s="236" t="s">
        <v>86</v>
      </c>
      <c r="AV170" s="13" t="s">
        <v>86</v>
      </c>
      <c r="AW170" s="13" t="s">
        <v>37</v>
      </c>
      <c r="AX170" s="13" t="s">
        <v>84</v>
      </c>
      <c r="AY170" s="236" t="s">
        <v>127</v>
      </c>
    </row>
    <row r="171" spans="1:65" s="2" customFormat="1" ht="21.75" customHeight="1">
      <c r="A171" s="40"/>
      <c r="B171" s="41"/>
      <c r="C171" s="206" t="s">
        <v>222</v>
      </c>
      <c r="D171" s="206" t="s">
        <v>129</v>
      </c>
      <c r="E171" s="207" t="s">
        <v>338</v>
      </c>
      <c r="F171" s="208" t="s">
        <v>339</v>
      </c>
      <c r="G171" s="209" t="s">
        <v>261</v>
      </c>
      <c r="H171" s="210">
        <v>4.266</v>
      </c>
      <c r="I171" s="211"/>
      <c r="J171" s="212">
        <f>ROUND(I171*H171,2)</f>
        <v>0</v>
      </c>
      <c r="K171" s="208" t="s">
        <v>133</v>
      </c>
      <c r="L171" s="46"/>
      <c r="M171" s="213" t="s">
        <v>19</v>
      </c>
      <c r="N171" s="214" t="s">
        <v>47</v>
      </c>
      <c r="O171" s="86"/>
      <c r="P171" s="215">
        <f>O171*H171</f>
        <v>0</v>
      </c>
      <c r="Q171" s="215">
        <v>0</v>
      </c>
      <c r="R171" s="215">
        <f>Q171*H171</f>
        <v>0</v>
      </c>
      <c r="S171" s="215">
        <v>0</v>
      </c>
      <c r="T171" s="216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17" t="s">
        <v>134</v>
      </c>
      <c r="AT171" s="217" t="s">
        <v>129</v>
      </c>
      <c r="AU171" s="217" t="s">
        <v>86</v>
      </c>
      <c r="AY171" s="19" t="s">
        <v>127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9" t="s">
        <v>84</v>
      </c>
      <c r="BK171" s="218">
        <f>ROUND(I171*H171,2)</f>
        <v>0</v>
      </c>
      <c r="BL171" s="19" t="s">
        <v>134</v>
      </c>
      <c r="BM171" s="217" t="s">
        <v>767</v>
      </c>
    </row>
    <row r="172" spans="1:47" s="2" customFormat="1" ht="12">
      <c r="A172" s="40"/>
      <c r="B172" s="41"/>
      <c r="C172" s="42"/>
      <c r="D172" s="219" t="s">
        <v>136</v>
      </c>
      <c r="E172" s="42"/>
      <c r="F172" s="220" t="s">
        <v>341</v>
      </c>
      <c r="G172" s="42"/>
      <c r="H172" s="42"/>
      <c r="I172" s="221"/>
      <c r="J172" s="42"/>
      <c r="K172" s="42"/>
      <c r="L172" s="46"/>
      <c r="M172" s="222"/>
      <c r="N172" s="223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136</v>
      </c>
      <c r="AU172" s="19" t="s">
        <v>86</v>
      </c>
    </row>
    <row r="173" spans="1:47" s="2" customFormat="1" ht="12">
      <c r="A173" s="40"/>
      <c r="B173" s="41"/>
      <c r="C173" s="42"/>
      <c r="D173" s="224" t="s">
        <v>138</v>
      </c>
      <c r="E173" s="42"/>
      <c r="F173" s="225" t="s">
        <v>342</v>
      </c>
      <c r="G173" s="42"/>
      <c r="H173" s="42"/>
      <c r="I173" s="221"/>
      <c r="J173" s="42"/>
      <c r="K173" s="42"/>
      <c r="L173" s="46"/>
      <c r="M173" s="222"/>
      <c r="N173" s="223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138</v>
      </c>
      <c r="AU173" s="19" t="s">
        <v>86</v>
      </c>
    </row>
    <row r="174" spans="1:51" s="15" customFormat="1" ht="12">
      <c r="A174" s="15"/>
      <c r="B174" s="248"/>
      <c r="C174" s="249"/>
      <c r="D174" s="219" t="s">
        <v>140</v>
      </c>
      <c r="E174" s="250" t="s">
        <v>19</v>
      </c>
      <c r="F174" s="251" t="s">
        <v>757</v>
      </c>
      <c r="G174" s="249"/>
      <c r="H174" s="250" t="s">
        <v>19</v>
      </c>
      <c r="I174" s="252"/>
      <c r="J174" s="249"/>
      <c r="K174" s="249"/>
      <c r="L174" s="253"/>
      <c r="M174" s="254"/>
      <c r="N174" s="255"/>
      <c r="O174" s="255"/>
      <c r="P174" s="255"/>
      <c r="Q174" s="255"/>
      <c r="R174" s="255"/>
      <c r="S174" s="255"/>
      <c r="T174" s="256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57" t="s">
        <v>140</v>
      </c>
      <c r="AU174" s="257" t="s">
        <v>86</v>
      </c>
      <c r="AV174" s="15" t="s">
        <v>84</v>
      </c>
      <c r="AW174" s="15" t="s">
        <v>37</v>
      </c>
      <c r="AX174" s="15" t="s">
        <v>76</v>
      </c>
      <c r="AY174" s="257" t="s">
        <v>127</v>
      </c>
    </row>
    <row r="175" spans="1:51" s="13" customFormat="1" ht="12">
      <c r="A175" s="13"/>
      <c r="B175" s="226"/>
      <c r="C175" s="227"/>
      <c r="D175" s="219" t="s">
        <v>140</v>
      </c>
      <c r="E175" s="228" t="s">
        <v>19</v>
      </c>
      <c r="F175" s="229" t="s">
        <v>758</v>
      </c>
      <c r="G175" s="227"/>
      <c r="H175" s="230">
        <v>4.266</v>
      </c>
      <c r="I175" s="231"/>
      <c r="J175" s="227"/>
      <c r="K175" s="227"/>
      <c r="L175" s="232"/>
      <c r="M175" s="233"/>
      <c r="N175" s="234"/>
      <c r="O175" s="234"/>
      <c r="P175" s="234"/>
      <c r="Q175" s="234"/>
      <c r="R175" s="234"/>
      <c r="S175" s="234"/>
      <c r="T175" s="23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6" t="s">
        <v>140</v>
      </c>
      <c r="AU175" s="236" t="s">
        <v>86</v>
      </c>
      <c r="AV175" s="13" t="s">
        <v>86</v>
      </c>
      <c r="AW175" s="13" t="s">
        <v>37</v>
      </c>
      <c r="AX175" s="13" t="s">
        <v>84</v>
      </c>
      <c r="AY175" s="236" t="s">
        <v>127</v>
      </c>
    </row>
    <row r="176" spans="1:65" s="2" customFormat="1" ht="16.5" customHeight="1">
      <c r="A176" s="40"/>
      <c r="B176" s="41"/>
      <c r="C176" s="206" t="s">
        <v>233</v>
      </c>
      <c r="D176" s="206" t="s">
        <v>129</v>
      </c>
      <c r="E176" s="207" t="s">
        <v>344</v>
      </c>
      <c r="F176" s="208" t="s">
        <v>345</v>
      </c>
      <c r="G176" s="209" t="s">
        <v>346</v>
      </c>
      <c r="H176" s="210">
        <v>78.573</v>
      </c>
      <c r="I176" s="211"/>
      <c r="J176" s="212">
        <f>ROUND(I176*H176,2)</f>
        <v>0</v>
      </c>
      <c r="K176" s="208" t="s">
        <v>133</v>
      </c>
      <c r="L176" s="46"/>
      <c r="M176" s="213" t="s">
        <v>19</v>
      </c>
      <c r="N176" s="214" t="s">
        <v>47</v>
      </c>
      <c r="O176" s="86"/>
      <c r="P176" s="215">
        <f>O176*H176</f>
        <v>0</v>
      </c>
      <c r="Q176" s="215">
        <v>0</v>
      </c>
      <c r="R176" s="215">
        <f>Q176*H176</f>
        <v>0</v>
      </c>
      <c r="S176" s="215">
        <v>0</v>
      </c>
      <c r="T176" s="216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7" t="s">
        <v>134</v>
      </c>
      <c r="AT176" s="217" t="s">
        <v>129</v>
      </c>
      <c r="AU176" s="217" t="s">
        <v>86</v>
      </c>
      <c r="AY176" s="19" t="s">
        <v>127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9" t="s">
        <v>84</v>
      </c>
      <c r="BK176" s="218">
        <f>ROUND(I176*H176,2)</f>
        <v>0</v>
      </c>
      <c r="BL176" s="19" t="s">
        <v>134</v>
      </c>
      <c r="BM176" s="217" t="s">
        <v>768</v>
      </c>
    </row>
    <row r="177" spans="1:47" s="2" customFormat="1" ht="12">
      <c r="A177" s="40"/>
      <c r="B177" s="41"/>
      <c r="C177" s="42"/>
      <c r="D177" s="219" t="s">
        <v>136</v>
      </c>
      <c r="E177" s="42"/>
      <c r="F177" s="220" t="s">
        <v>348</v>
      </c>
      <c r="G177" s="42"/>
      <c r="H177" s="42"/>
      <c r="I177" s="221"/>
      <c r="J177" s="42"/>
      <c r="K177" s="42"/>
      <c r="L177" s="46"/>
      <c r="M177" s="222"/>
      <c r="N177" s="223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136</v>
      </c>
      <c r="AU177" s="19" t="s">
        <v>86</v>
      </c>
    </row>
    <row r="178" spans="1:47" s="2" customFormat="1" ht="12">
      <c r="A178" s="40"/>
      <c r="B178" s="41"/>
      <c r="C178" s="42"/>
      <c r="D178" s="224" t="s">
        <v>138</v>
      </c>
      <c r="E178" s="42"/>
      <c r="F178" s="225" t="s">
        <v>349</v>
      </c>
      <c r="G178" s="42"/>
      <c r="H178" s="42"/>
      <c r="I178" s="221"/>
      <c r="J178" s="42"/>
      <c r="K178" s="42"/>
      <c r="L178" s="46"/>
      <c r="M178" s="222"/>
      <c r="N178" s="223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138</v>
      </c>
      <c r="AU178" s="19" t="s">
        <v>86</v>
      </c>
    </row>
    <row r="179" spans="1:51" s="15" customFormat="1" ht="12">
      <c r="A179" s="15"/>
      <c r="B179" s="248"/>
      <c r="C179" s="249"/>
      <c r="D179" s="219" t="s">
        <v>140</v>
      </c>
      <c r="E179" s="250" t="s">
        <v>19</v>
      </c>
      <c r="F179" s="251" t="s">
        <v>350</v>
      </c>
      <c r="G179" s="249"/>
      <c r="H179" s="250" t="s">
        <v>19</v>
      </c>
      <c r="I179" s="252"/>
      <c r="J179" s="249"/>
      <c r="K179" s="249"/>
      <c r="L179" s="253"/>
      <c r="M179" s="254"/>
      <c r="N179" s="255"/>
      <c r="O179" s="255"/>
      <c r="P179" s="255"/>
      <c r="Q179" s="255"/>
      <c r="R179" s="255"/>
      <c r="S179" s="255"/>
      <c r="T179" s="256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57" t="s">
        <v>140</v>
      </c>
      <c r="AU179" s="257" t="s">
        <v>86</v>
      </c>
      <c r="AV179" s="15" t="s">
        <v>84</v>
      </c>
      <c r="AW179" s="15" t="s">
        <v>37</v>
      </c>
      <c r="AX179" s="15" t="s">
        <v>76</v>
      </c>
      <c r="AY179" s="257" t="s">
        <v>127</v>
      </c>
    </row>
    <row r="180" spans="1:51" s="13" customFormat="1" ht="12">
      <c r="A180" s="13"/>
      <c r="B180" s="226"/>
      <c r="C180" s="227"/>
      <c r="D180" s="219" t="s">
        <v>140</v>
      </c>
      <c r="E180" s="228" t="s">
        <v>19</v>
      </c>
      <c r="F180" s="229" t="s">
        <v>769</v>
      </c>
      <c r="G180" s="227"/>
      <c r="H180" s="230">
        <v>70.254</v>
      </c>
      <c r="I180" s="231"/>
      <c r="J180" s="227"/>
      <c r="K180" s="227"/>
      <c r="L180" s="232"/>
      <c r="M180" s="233"/>
      <c r="N180" s="234"/>
      <c r="O180" s="234"/>
      <c r="P180" s="234"/>
      <c r="Q180" s="234"/>
      <c r="R180" s="234"/>
      <c r="S180" s="234"/>
      <c r="T180" s="23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6" t="s">
        <v>140</v>
      </c>
      <c r="AU180" s="236" t="s">
        <v>86</v>
      </c>
      <c r="AV180" s="13" t="s">
        <v>86</v>
      </c>
      <c r="AW180" s="13" t="s">
        <v>37</v>
      </c>
      <c r="AX180" s="13" t="s">
        <v>76</v>
      </c>
      <c r="AY180" s="236" t="s">
        <v>127</v>
      </c>
    </row>
    <row r="181" spans="1:51" s="13" customFormat="1" ht="12">
      <c r="A181" s="13"/>
      <c r="B181" s="226"/>
      <c r="C181" s="227"/>
      <c r="D181" s="219" t="s">
        <v>140</v>
      </c>
      <c r="E181" s="228" t="s">
        <v>19</v>
      </c>
      <c r="F181" s="229" t="s">
        <v>770</v>
      </c>
      <c r="G181" s="227"/>
      <c r="H181" s="230">
        <v>8.319</v>
      </c>
      <c r="I181" s="231"/>
      <c r="J181" s="227"/>
      <c r="K181" s="227"/>
      <c r="L181" s="232"/>
      <c r="M181" s="233"/>
      <c r="N181" s="234"/>
      <c r="O181" s="234"/>
      <c r="P181" s="234"/>
      <c r="Q181" s="234"/>
      <c r="R181" s="234"/>
      <c r="S181" s="234"/>
      <c r="T181" s="23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6" t="s">
        <v>140</v>
      </c>
      <c r="AU181" s="236" t="s">
        <v>86</v>
      </c>
      <c r="AV181" s="13" t="s">
        <v>86</v>
      </c>
      <c r="AW181" s="13" t="s">
        <v>37</v>
      </c>
      <c r="AX181" s="13" t="s">
        <v>76</v>
      </c>
      <c r="AY181" s="236" t="s">
        <v>127</v>
      </c>
    </row>
    <row r="182" spans="1:51" s="14" customFormat="1" ht="12">
      <c r="A182" s="14"/>
      <c r="B182" s="237"/>
      <c r="C182" s="238"/>
      <c r="D182" s="219" t="s">
        <v>140</v>
      </c>
      <c r="E182" s="239" t="s">
        <v>19</v>
      </c>
      <c r="F182" s="240" t="s">
        <v>148</v>
      </c>
      <c r="G182" s="238"/>
      <c r="H182" s="241">
        <v>78.573</v>
      </c>
      <c r="I182" s="242"/>
      <c r="J182" s="238"/>
      <c r="K182" s="238"/>
      <c r="L182" s="243"/>
      <c r="M182" s="244"/>
      <c r="N182" s="245"/>
      <c r="O182" s="245"/>
      <c r="P182" s="245"/>
      <c r="Q182" s="245"/>
      <c r="R182" s="245"/>
      <c r="S182" s="245"/>
      <c r="T182" s="246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7" t="s">
        <v>140</v>
      </c>
      <c r="AU182" s="247" t="s">
        <v>86</v>
      </c>
      <c r="AV182" s="14" t="s">
        <v>134</v>
      </c>
      <c r="AW182" s="14" t="s">
        <v>37</v>
      </c>
      <c r="AX182" s="14" t="s">
        <v>84</v>
      </c>
      <c r="AY182" s="247" t="s">
        <v>127</v>
      </c>
    </row>
    <row r="183" spans="1:65" s="2" customFormat="1" ht="16.5" customHeight="1">
      <c r="A183" s="40"/>
      <c r="B183" s="41"/>
      <c r="C183" s="206" t="s">
        <v>241</v>
      </c>
      <c r="D183" s="206" t="s">
        <v>129</v>
      </c>
      <c r="E183" s="207" t="s">
        <v>354</v>
      </c>
      <c r="F183" s="208" t="s">
        <v>355</v>
      </c>
      <c r="G183" s="209" t="s">
        <v>261</v>
      </c>
      <c r="H183" s="210">
        <v>31.293</v>
      </c>
      <c r="I183" s="211"/>
      <c r="J183" s="212">
        <f>ROUND(I183*H183,2)</f>
        <v>0</v>
      </c>
      <c r="K183" s="208" t="s">
        <v>133</v>
      </c>
      <c r="L183" s="46"/>
      <c r="M183" s="213" t="s">
        <v>19</v>
      </c>
      <c r="N183" s="214" t="s">
        <v>47</v>
      </c>
      <c r="O183" s="86"/>
      <c r="P183" s="215">
        <f>O183*H183</f>
        <v>0</v>
      </c>
      <c r="Q183" s="215">
        <v>0</v>
      </c>
      <c r="R183" s="215">
        <f>Q183*H183</f>
        <v>0</v>
      </c>
      <c r="S183" s="215">
        <v>0</v>
      </c>
      <c r="T183" s="216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7" t="s">
        <v>134</v>
      </c>
      <c r="AT183" s="217" t="s">
        <v>129</v>
      </c>
      <c r="AU183" s="217" t="s">
        <v>86</v>
      </c>
      <c r="AY183" s="19" t="s">
        <v>127</v>
      </c>
      <c r="BE183" s="218">
        <f>IF(N183="základní",J183,0)</f>
        <v>0</v>
      </c>
      <c r="BF183" s="218">
        <f>IF(N183="snížená",J183,0)</f>
        <v>0</v>
      </c>
      <c r="BG183" s="218">
        <f>IF(N183="zákl. přenesená",J183,0)</f>
        <v>0</v>
      </c>
      <c r="BH183" s="218">
        <f>IF(N183="sníž. přenesená",J183,0)</f>
        <v>0</v>
      </c>
      <c r="BI183" s="218">
        <f>IF(N183="nulová",J183,0)</f>
        <v>0</v>
      </c>
      <c r="BJ183" s="19" t="s">
        <v>84</v>
      </c>
      <c r="BK183" s="218">
        <f>ROUND(I183*H183,2)</f>
        <v>0</v>
      </c>
      <c r="BL183" s="19" t="s">
        <v>134</v>
      </c>
      <c r="BM183" s="217" t="s">
        <v>771</v>
      </c>
    </row>
    <row r="184" spans="1:47" s="2" customFormat="1" ht="12">
      <c r="A184" s="40"/>
      <c r="B184" s="41"/>
      <c r="C184" s="42"/>
      <c r="D184" s="219" t="s">
        <v>136</v>
      </c>
      <c r="E184" s="42"/>
      <c r="F184" s="220" t="s">
        <v>357</v>
      </c>
      <c r="G184" s="42"/>
      <c r="H184" s="42"/>
      <c r="I184" s="221"/>
      <c r="J184" s="42"/>
      <c r="K184" s="42"/>
      <c r="L184" s="46"/>
      <c r="M184" s="222"/>
      <c r="N184" s="223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136</v>
      </c>
      <c r="AU184" s="19" t="s">
        <v>86</v>
      </c>
    </row>
    <row r="185" spans="1:47" s="2" customFormat="1" ht="12">
      <c r="A185" s="40"/>
      <c r="B185" s="41"/>
      <c r="C185" s="42"/>
      <c r="D185" s="224" t="s">
        <v>138</v>
      </c>
      <c r="E185" s="42"/>
      <c r="F185" s="225" t="s">
        <v>358</v>
      </c>
      <c r="G185" s="42"/>
      <c r="H185" s="42"/>
      <c r="I185" s="221"/>
      <c r="J185" s="42"/>
      <c r="K185" s="42"/>
      <c r="L185" s="46"/>
      <c r="M185" s="222"/>
      <c r="N185" s="223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138</v>
      </c>
      <c r="AU185" s="19" t="s">
        <v>86</v>
      </c>
    </row>
    <row r="186" spans="1:51" s="13" customFormat="1" ht="12">
      <c r="A186" s="13"/>
      <c r="B186" s="226"/>
      <c r="C186" s="227"/>
      <c r="D186" s="219" t="s">
        <v>140</v>
      </c>
      <c r="E186" s="228" t="s">
        <v>19</v>
      </c>
      <c r="F186" s="229" t="s">
        <v>747</v>
      </c>
      <c r="G186" s="227"/>
      <c r="H186" s="230">
        <v>49.473</v>
      </c>
      <c r="I186" s="231"/>
      <c r="J186" s="227"/>
      <c r="K186" s="227"/>
      <c r="L186" s="232"/>
      <c r="M186" s="233"/>
      <c r="N186" s="234"/>
      <c r="O186" s="234"/>
      <c r="P186" s="234"/>
      <c r="Q186" s="234"/>
      <c r="R186" s="234"/>
      <c r="S186" s="234"/>
      <c r="T186" s="23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6" t="s">
        <v>140</v>
      </c>
      <c r="AU186" s="236" t="s">
        <v>86</v>
      </c>
      <c r="AV186" s="13" t="s">
        <v>86</v>
      </c>
      <c r="AW186" s="13" t="s">
        <v>37</v>
      </c>
      <c r="AX186" s="13" t="s">
        <v>76</v>
      </c>
      <c r="AY186" s="236" t="s">
        <v>127</v>
      </c>
    </row>
    <row r="187" spans="1:51" s="15" customFormat="1" ht="12">
      <c r="A187" s="15"/>
      <c r="B187" s="248"/>
      <c r="C187" s="249"/>
      <c r="D187" s="219" t="s">
        <v>140</v>
      </c>
      <c r="E187" s="250" t="s">
        <v>19</v>
      </c>
      <c r="F187" s="251" t="s">
        <v>360</v>
      </c>
      <c r="G187" s="249"/>
      <c r="H187" s="250" t="s">
        <v>19</v>
      </c>
      <c r="I187" s="252"/>
      <c r="J187" s="249"/>
      <c r="K187" s="249"/>
      <c r="L187" s="253"/>
      <c r="M187" s="254"/>
      <c r="N187" s="255"/>
      <c r="O187" s="255"/>
      <c r="P187" s="255"/>
      <c r="Q187" s="255"/>
      <c r="R187" s="255"/>
      <c r="S187" s="255"/>
      <c r="T187" s="256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57" t="s">
        <v>140</v>
      </c>
      <c r="AU187" s="257" t="s">
        <v>86</v>
      </c>
      <c r="AV187" s="15" t="s">
        <v>84</v>
      </c>
      <c r="AW187" s="15" t="s">
        <v>37</v>
      </c>
      <c r="AX187" s="15" t="s">
        <v>76</v>
      </c>
      <c r="AY187" s="257" t="s">
        <v>127</v>
      </c>
    </row>
    <row r="188" spans="1:51" s="15" customFormat="1" ht="12">
      <c r="A188" s="15"/>
      <c r="B188" s="248"/>
      <c r="C188" s="249"/>
      <c r="D188" s="219" t="s">
        <v>140</v>
      </c>
      <c r="E188" s="250" t="s">
        <v>19</v>
      </c>
      <c r="F188" s="251" t="s">
        <v>772</v>
      </c>
      <c r="G188" s="249"/>
      <c r="H188" s="250" t="s">
        <v>19</v>
      </c>
      <c r="I188" s="252"/>
      <c r="J188" s="249"/>
      <c r="K188" s="249"/>
      <c r="L188" s="253"/>
      <c r="M188" s="254"/>
      <c r="N188" s="255"/>
      <c r="O188" s="255"/>
      <c r="P188" s="255"/>
      <c r="Q188" s="255"/>
      <c r="R188" s="255"/>
      <c r="S188" s="255"/>
      <c r="T188" s="256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57" t="s">
        <v>140</v>
      </c>
      <c r="AU188" s="257" t="s">
        <v>86</v>
      </c>
      <c r="AV188" s="15" t="s">
        <v>84</v>
      </c>
      <c r="AW188" s="15" t="s">
        <v>37</v>
      </c>
      <c r="AX188" s="15" t="s">
        <v>76</v>
      </c>
      <c r="AY188" s="257" t="s">
        <v>127</v>
      </c>
    </row>
    <row r="189" spans="1:51" s="13" customFormat="1" ht="12">
      <c r="A189" s="13"/>
      <c r="B189" s="226"/>
      <c r="C189" s="227"/>
      <c r="D189" s="219" t="s">
        <v>140</v>
      </c>
      <c r="E189" s="228" t="s">
        <v>19</v>
      </c>
      <c r="F189" s="229" t="s">
        <v>773</v>
      </c>
      <c r="G189" s="227"/>
      <c r="H189" s="230">
        <v>-17.01</v>
      </c>
      <c r="I189" s="231"/>
      <c r="J189" s="227"/>
      <c r="K189" s="227"/>
      <c r="L189" s="232"/>
      <c r="M189" s="233"/>
      <c r="N189" s="234"/>
      <c r="O189" s="234"/>
      <c r="P189" s="234"/>
      <c r="Q189" s="234"/>
      <c r="R189" s="234"/>
      <c r="S189" s="234"/>
      <c r="T189" s="23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6" t="s">
        <v>140</v>
      </c>
      <c r="AU189" s="236" t="s">
        <v>86</v>
      </c>
      <c r="AV189" s="13" t="s">
        <v>86</v>
      </c>
      <c r="AW189" s="13" t="s">
        <v>37</v>
      </c>
      <c r="AX189" s="13" t="s">
        <v>76</v>
      </c>
      <c r="AY189" s="236" t="s">
        <v>127</v>
      </c>
    </row>
    <row r="190" spans="1:51" s="13" customFormat="1" ht="12">
      <c r="A190" s="13"/>
      <c r="B190" s="226"/>
      <c r="C190" s="227"/>
      <c r="D190" s="219" t="s">
        <v>140</v>
      </c>
      <c r="E190" s="228" t="s">
        <v>19</v>
      </c>
      <c r="F190" s="229" t="s">
        <v>774</v>
      </c>
      <c r="G190" s="227"/>
      <c r="H190" s="230">
        <v>-1.17</v>
      </c>
      <c r="I190" s="231"/>
      <c r="J190" s="227"/>
      <c r="K190" s="227"/>
      <c r="L190" s="232"/>
      <c r="M190" s="233"/>
      <c r="N190" s="234"/>
      <c r="O190" s="234"/>
      <c r="P190" s="234"/>
      <c r="Q190" s="234"/>
      <c r="R190" s="234"/>
      <c r="S190" s="234"/>
      <c r="T190" s="23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6" t="s">
        <v>140</v>
      </c>
      <c r="AU190" s="236" t="s">
        <v>86</v>
      </c>
      <c r="AV190" s="13" t="s">
        <v>86</v>
      </c>
      <c r="AW190" s="13" t="s">
        <v>37</v>
      </c>
      <c r="AX190" s="13" t="s">
        <v>76</v>
      </c>
      <c r="AY190" s="236" t="s">
        <v>127</v>
      </c>
    </row>
    <row r="191" spans="1:51" s="14" customFormat="1" ht="12">
      <c r="A191" s="14"/>
      <c r="B191" s="237"/>
      <c r="C191" s="238"/>
      <c r="D191" s="219" t="s">
        <v>140</v>
      </c>
      <c r="E191" s="239" t="s">
        <v>19</v>
      </c>
      <c r="F191" s="240" t="s">
        <v>148</v>
      </c>
      <c r="G191" s="238"/>
      <c r="H191" s="241">
        <v>31.293</v>
      </c>
      <c r="I191" s="242"/>
      <c r="J191" s="238"/>
      <c r="K191" s="238"/>
      <c r="L191" s="243"/>
      <c r="M191" s="244"/>
      <c r="N191" s="245"/>
      <c r="O191" s="245"/>
      <c r="P191" s="245"/>
      <c r="Q191" s="245"/>
      <c r="R191" s="245"/>
      <c r="S191" s="245"/>
      <c r="T191" s="246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7" t="s">
        <v>140</v>
      </c>
      <c r="AU191" s="247" t="s">
        <v>86</v>
      </c>
      <c r="AV191" s="14" t="s">
        <v>134</v>
      </c>
      <c r="AW191" s="14" t="s">
        <v>37</v>
      </c>
      <c r="AX191" s="14" t="s">
        <v>84</v>
      </c>
      <c r="AY191" s="247" t="s">
        <v>127</v>
      </c>
    </row>
    <row r="192" spans="1:65" s="2" customFormat="1" ht="16.5" customHeight="1">
      <c r="A192" s="40"/>
      <c r="B192" s="41"/>
      <c r="C192" s="258" t="s">
        <v>8</v>
      </c>
      <c r="D192" s="258" t="s">
        <v>371</v>
      </c>
      <c r="E192" s="259" t="s">
        <v>372</v>
      </c>
      <c r="F192" s="260" t="s">
        <v>373</v>
      </c>
      <c r="G192" s="261" t="s">
        <v>346</v>
      </c>
      <c r="H192" s="262">
        <v>61.444</v>
      </c>
      <c r="I192" s="263"/>
      <c r="J192" s="264">
        <f>ROUND(I192*H192,2)</f>
        <v>0</v>
      </c>
      <c r="K192" s="260" t="s">
        <v>133</v>
      </c>
      <c r="L192" s="265"/>
      <c r="M192" s="266" t="s">
        <v>19</v>
      </c>
      <c r="N192" s="267" t="s">
        <v>47</v>
      </c>
      <c r="O192" s="86"/>
      <c r="P192" s="215">
        <f>O192*H192</f>
        <v>0</v>
      </c>
      <c r="Q192" s="215">
        <v>1</v>
      </c>
      <c r="R192" s="215">
        <f>Q192*H192</f>
        <v>61.444</v>
      </c>
      <c r="S192" s="215">
        <v>0</v>
      </c>
      <c r="T192" s="216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17" t="s">
        <v>189</v>
      </c>
      <c r="AT192" s="217" t="s">
        <v>371</v>
      </c>
      <c r="AU192" s="217" t="s">
        <v>86</v>
      </c>
      <c r="AY192" s="19" t="s">
        <v>127</v>
      </c>
      <c r="BE192" s="218">
        <f>IF(N192="základní",J192,0)</f>
        <v>0</v>
      </c>
      <c r="BF192" s="218">
        <f>IF(N192="snížená",J192,0)</f>
        <v>0</v>
      </c>
      <c r="BG192" s="218">
        <f>IF(N192="zákl. přenesená",J192,0)</f>
        <v>0</v>
      </c>
      <c r="BH192" s="218">
        <f>IF(N192="sníž. přenesená",J192,0)</f>
        <v>0</v>
      </c>
      <c r="BI192" s="218">
        <f>IF(N192="nulová",J192,0)</f>
        <v>0</v>
      </c>
      <c r="BJ192" s="19" t="s">
        <v>84</v>
      </c>
      <c r="BK192" s="218">
        <f>ROUND(I192*H192,2)</f>
        <v>0</v>
      </c>
      <c r="BL192" s="19" t="s">
        <v>134</v>
      </c>
      <c r="BM192" s="217" t="s">
        <v>775</v>
      </c>
    </row>
    <row r="193" spans="1:47" s="2" customFormat="1" ht="12">
      <c r="A193" s="40"/>
      <c r="B193" s="41"/>
      <c r="C193" s="42"/>
      <c r="D193" s="219" t="s">
        <v>136</v>
      </c>
      <c r="E193" s="42"/>
      <c r="F193" s="220" t="s">
        <v>373</v>
      </c>
      <c r="G193" s="42"/>
      <c r="H193" s="42"/>
      <c r="I193" s="221"/>
      <c r="J193" s="42"/>
      <c r="K193" s="42"/>
      <c r="L193" s="46"/>
      <c r="M193" s="222"/>
      <c r="N193" s="223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136</v>
      </c>
      <c r="AU193" s="19" t="s">
        <v>86</v>
      </c>
    </row>
    <row r="194" spans="1:47" s="2" customFormat="1" ht="12">
      <c r="A194" s="40"/>
      <c r="B194" s="41"/>
      <c r="C194" s="42"/>
      <c r="D194" s="219" t="s">
        <v>375</v>
      </c>
      <c r="E194" s="42"/>
      <c r="F194" s="268" t="s">
        <v>376</v>
      </c>
      <c r="G194" s="42"/>
      <c r="H194" s="42"/>
      <c r="I194" s="221"/>
      <c r="J194" s="42"/>
      <c r="K194" s="42"/>
      <c r="L194" s="46"/>
      <c r="M194" s="222"/>
      <c r="N194" s="223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375</v>
      </c>
      <c r="AU194" s="19" t="s">
        <v>86</v>
      </c>
    </row>
    <row r="195" spans="1:51" s="15" customFormat="1" ht="12">
      <c r="A195" s="15"/>
      <c r="B195" s="248"/>
      <c r="C195" s="249"/>
      <c r="D195" s="219" t="s">
        <v>140</v>
      </c>
      <c r="E195" s="250" t="s">
        <v>19</v>
      </c>
      <c r="F195" s="251" t="s">
        <v>776</v>
      </c>
      <c r="G195" s="249"/>
      <c r="H195" s="250" t="s">
        <v>19</v>
      </c>
      <c r="I195" s="252"/>
      <c r="J195" s="249"/>
      <c r="K195" s="249"/>
      <c r="L195" s="253"/>
      <c r="M195" s="254"/>
      <c r="N195" s="255"/>
      <c r="O195" s="255"/>
      <c r="P195" s="255"/>
      <c r="Q195" s="255"/>
      <c r="R195" s="255"/>
      <c r="S195" s="255"/>
      <c r="T195" s="256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57" t="s">
        <v>140</v>
      </c>
      <c r="AU195" s="257" t="s">
        <v>86</v>
      </c>
      <c r="AV195" s="15" t="s">
        <v>84</v>
      </c>
      <c r="AW195" s="15" t="s">
        <v>37</v>
      </c>
      <c r="AX195" s="15" t="s">
        <v>76</v>
      </c>
      <c r="AY195" s="257" t="s">
        <v>127</v>
      </c>
    </row>
    <row r="196" spans="1:51" s="13" customFormat="1" ht="12">
      <c r="A196" s="13"/>
      <c r="B196" s="226"/>
      <c r="C196" s="227"/>
      <c r="D196" s="219" t="s">
        <v>140</v>
      </c>
      <c r="E196" s="228" t="s">
        <v>19</v>
      </c>
      <c r="F196" s="229" t="s">
        <v>777</v>
      </c>
      <c r="G196" s="227"/>
      <c r="H196" s="230">
        <v>61.444</v>
      </c>
      <c r="I196" s="231"/>
      <c r="J196" s="227"/>
      <c r="K196" s="227"/>
      <c r="L196" s="232"/>
      <c r="M196" s="233"/>
      <c r="N196" s="234"/>
      <c r="O196" s="234"/>
      <c r="P196" s="234"/>
      <c r="Q196" s="234"/>
      <c r="R196" s="234"/>
      <c r="S196" s="234"/>
      <c r="T196" s="23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6" t="s">
        <v>140</v>
      </c>
      <c r="AU196" s="236" t="s">
        <v>86</v>
      </c>
      <c r="AV196" s="13" t="s">
        <v>86</v>
      </c>
      <c r="AW196" s="13" t="s">
        <v>37</v>
      </c>
      <c r="AX196" s="13" t="s">
        <v>84</v>
      </c>
      <c r="AY196" s="236" t="s">
        <v>127</v>
      </c>
    </row>
    <row r="197" spans="1:65" s="2" customFormat="1" ht="16.5" customHeight="1">
      <c r="A197" s="40"/>
      <c r="B197" s="41"/>
      <c r="C197" s="206" t="s">
        <v>258</v>
      </c>
      <c r="D197" s="206" t="s">
        <v>129</v>
      </c>
      <c r="E197" s="207" t="s">
        <v>380</v>
      </c>
      <c r="F197" s="208" t="s">
        <v>381</v>
      </c>
      <c r="G197" s="209" t="s">
        <v>261</v>
      </c>
      <c r="H197" s="210">
        <v>13.385</v>
      </c>
      <c r="I197" s="211"/>
      <c r="J197" s="212">
        <f>ROUND(I197*H197,2)</f>
        <v>0</v>
      </c>
      <c r="K197" s="208" t="s">
        <v>133</v>
      </c>
      <c r="L197" s="46"/>
      <c r="M197" s="213" t="s">
        <v>19</v>
      </c>
      <c r="N197" s="214" t="s">
        <v>47</v>
      </c>
      <c r="O197" s="86"/>
      <c r="P197" s="215">
        <f>O197*H197</f>
        <v>0</v>
      </c>
      <c r="Q197" s="215">
        <v>0</v>
      </c>
      <c r="R197" s="215">
        <f>Q197*H197</f>
        <v>0</v>
      </c>
      <c r="S197" s="215">
        <v>0</v>
      </c>
      <c r="T197" s="216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17" t="s">
        <v>134</v>
      </c>
      <c r="AT197" s="217" t="s">
        <v>129</v>
      </c>
      <c r="AU197" s="217" t="s">
        <v>86</v>
      </c>
      <c r="AY197" s="19" t="s">
        <v>127</v>
      </c>
      <c r="BE197" s="218">
        <f>IF(N197="základní",J197,0)</f>
        <v>0</v>
      </c>
      <c r="BF197" s="218">
        <f>IF(N197="snížená",J197,0)</f>
        <v>0</v>
      </c>
      <c r="BG197" s="218">
        <f>IF(N197="zákl. přenesená",J197,0)</f>
        <v>0</v>
      </c>
      <c r="BH197" s="218">
        <f>IF(N197="sníž. přenesená",J197,0)</f>
        <v>0</v>
      </c>
      <c r="BI197" s="218">
        <f>IF(N197="nulová",J197,0)</f>
        <v>0</v>
      </c>
      <c r="BJ197" s="19" t="s">
        <v>84</v>
      </c>
      <c r="BK197" s="218">
        <f>ROUND(I197*H197,2)</f>
        <v>0</v>
      </c>
      <c r="BL197" s="19" t="s">
        <v>134</v>
      </c>
      <c r="BM197" s="217" t="s">
        <v>778</v>
      </c>
    </row>
    <row r="198" spans="1:47" s="2" customFormat="1" ht="12">
      <c r="A198" s="40"/>
      <c r="B198" s="41"/>
      <c r="C198" s="42"/>
      <c r="D198" s="219" t="s">
        <v>136</v>
      </c>
      <c r="E198" s="42"/>
      <c r="F198" s="220" t="s">
        <v>383</v>
      </c>
      <c r="G198" s="42"/>
      <c r="H198" s="42"/>
      <c r="I198" s="221"/>
      <c r="J198" s="42"/>
      <c r="K198" s="42"/>
      <c r="L198" s="46"/>
      <c r="M198" s="222"/>
      <c r="N198" s="223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136</v>
      </c>
      <c r="AU198" s="19" t="s">
        <v>86</v>
      </c>
    </row>
    <row r="199" spans="1:47" s="2" customFormat="1" ht="12">
      <c r="A199" s="40"/>
      <c r="B199" s="41"/>
      <c r="C199" s="42"/>
      <c r="D199" s="224" t="s">
        <v>138</v>
      </c>
      <c r="E199" s="42"/>
      <c r="F199" s="225" t="s">
        <v>384</v>
      </c>
      <c r="G199" s="42"/>
      <c r="H199" s="42"/>
      <c r="I199" s="221"/>
      <c r="J199" s="42"/>
      <c r="K199" s="42"/>
      <c r="L199" s="46"/>
      <c r="M199" s="222"/>
      <c r="N199" s="223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138</v>
      </c>
      <c r="AU199" s="19" t="s">
        <v>86</v>
      </c>
    </row>
    <row r="200" spans="1:51" s="15" customFormat="1" ht="12">
      <c r="A200" s="15"/>
      <c r="B200" s="248"/>
      <c r="C200" s="249"/>
      <c r="D200" s="219" t="s">
        <v>140</v>
      </c>
      <c r="E200" s="250" t="s">
        <v>19</v>
      </c>
      <c r="F200" s="251" t="s">
        <v>779</v>
      </c>
      <c r="G200" s="249"/>
      <c r="H200" s="250" t="s">
        <v>19</v>
      </c>
      <c r="I200" s="252"/>
      <c r="J200" s="249"/>
      <c r="K200" s="249"/>
      <c r="L200" s="253"/>
      <c r="M200" s="254"/>
      <c r="N200" s="255"/>
      <c r="O200" s="255"/>
      <c r="P200" s="255"/>
      <c r="Q200" s="255"/>
      <c r="R200" s="255"/>
      <c r="S200" s="255"/>
      <c r="T200" s="256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57" t="s">
        <v>140</v>
      </c>
      <c r="AU200" s="257" t="s">
        <v>86</v>
      </c>
      <c r="AV200" s="15" t="s">
        <v>84</v>
      </c>
      <c r="AW200" s="15" t="s">
        <v>37</v>
      </c>
      <c r="AX200" s="15" t="s">
        <v>76</v>
      </c>
      <c r="AY200" s="257" t="s">
        <v>127</v>
      </c>
    </row>
    <row r="201" spans="1:51" s="13" customFormat="1" ht="12">
      <c r="A201" s="13"/>
      <c r="B201" s="226"/>
      <c r="C201" s="227"/>
      <c r="D201" s="219" t="s">
        <v>140</v>
      </c>
      <c r="E201" s="228" t="s">
        <v>19</v>
      </c>
      <c r="F201" s="229" t="s">
        <v>780</v>
      </c>
      <c r="G201" s="227"/>
      <c r="H201" s="230">
        <v>12.469</v>
      </c>
      <c r="I201" s="231"/>
      <c r="J201" s="227"/>
      <c r="K201" s="227"/>
      <c r="L201" s="232"/>
      <c r="M201" s="233"/>
      <c r="N201" s="234"/>
      <c r="O201" s="234"/>
      <c r="P201" s="234"/>
      <c r="Q201" s="234"/>
      <c r="R201" s="234"/>
      <c r="S201" s="234"/>
      <c r="T201" s="23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6" t="s">
        <v>140</v>
      </c>
      <c r="AU201" s="236" t="s">
        <v>86</v>
      </c>
      <c r="AV201" s="13" t="s">
        <v>86</v>
      </c>
      <c r="AW201" s="13" t="s">
        <v>37</v>
      </c>
      <c r="AX201" s="13" t="s">
        <v>76</v>
      </c>
      <c r="AY201" s="236" t="s">
        <v>127</v>
      </c>
    </row>
    <row r="202" spans="1:51" s="13" customFormat="1" ht="12">
      <c r="A202" s="13"/>
      <c r="B202" s="226"/>
      <c r="C202" s="227"/>
      <c r="D202" s="219" t="s">
        <v>140</v>
      </c>
      <c r="E202" s="228" t="s">
        <v>19</v>
      </c>
      <c r="F202" s="229" t="s">
        <v>781</v>
      </c>
      <c r="G202" s="227"/>
      <c r="H202" s="230">
        <v>0.916</v>
      </c>
      <c r="I202" s="231"/>
      <c r="J202" s="227"/>
      <c r="K202" s="227"/>
      <c r="L202" s="232"/>
      <c r="M202" s="233"/>
      <c r="N202" s="234"/>
      <c r="O202" s="234"/>
      <c r="P202" s="234"/>
      <c r="Q202" s="234"/>
      <c r="R202" s="234"/>
      <c r="S202" s="234"/>
      <c r="T202" s="23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6" t="s">
        <v>140</v>
      </c>
      <c r="AU202" s="236" t="s">
        <v>86</v>
      </c>
      <c r="AV202" s="13" t="s">
        <v>86</v>
      </c>
      <c r="AW202" s="13" t="s">
        <v>37</v>
      </c>
      <c r="AX202" s="13" t="s">
        <v>76</v>
      </c>
      <c r="AY202" s="236" t="s">
        <v>127</v>
      </c>
    </row>
    <row r="203" spans="1:51" s="14" customFormat="1" ht="12">
      <c r="A203" s="14"/>
      <c r="B203" s="237"/>
      <c r="C203" s="238"/>
      <c r="D203" s="219" t="s">
        <v>140</v>
      </c>
      <c r="E203" s="239" t="s">
        <v>19</v>
      </c>
      <c r="F203" s="240" t="s">
        <v>148</v>
      </c>
      <c r="G203" s="238"/>
      <c r="H203" s="241">
        <v>13.385</v>
      </c>
      <c r="I203" s="242"/>
      <c r="J203" s="238"/>
      <c r="K203" s="238"/>
      <c r="L203" s="243"/>
      <c r="M203" s="244"/>
      <c r="N203" s="245"/>
      <c r="O203" s="245"/>
      <c r="P203" s="245"/>
      <c r="Q203" s="245"/>
      <c r="R203" s="245"/>
      <c r="S203" s="245"/>
      <c r="T203" s="246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7" t="s">
        <v>140</v>
      </c>
      <c r="AU203" s="247" t="s">
        <v>86</v>
      </c>
      <c r="AV203" s="14" t="s">
        <v>134</v>
      </c>
      <c r="AW203" s="14" t="s">
        <v>37</v>
      </c>
      <c r="AX203" s="14" t="s">
        <v>84</v>
      </c>
      <c r="AY203" s="247" t="s">
        <v>127</v>
      </c>
    </row>
    <row r="204" spans="1:65" s="2" customFormat="1" ht="16.5" customHeight="1">
      <c r="A204" s="40"/>
      <c r="B204" s="41"/>
      <c r="C204" s="258" t="s">
        <v>291</v>
      </c>
      <c r="D204" s="258" t="s">
        <v>371</v>
      </c>
      <c r="E204" s="259" t="s">
        <v>389</v>
      </c>
      <c r="F204" s="260" t="s">
        <v>390</v>
      </c>
      <c r="G204" s="261" t="s">
        <v>346</v>
      </c>
      <c r="H204" s="262">
        <v>27.827</v>
      </c>
      <c r="I204" s="263"/>
      <c r="J204" s="264">
        <f>ROUND(I204*H204,2)</f>
        <v>0</v>
      </c>
      <c r="K204" s="260" t="s">
        <v>133</v>
      </c>
      <c r="L204" s="265"/>
      <c r="M204" s="266" t="s">
        <v>19</v>
      </c>
      <c r="N204" s="267" t="s">
        <v>47</v>
      </c>
      <c r="O204" s="86"/>
      <c r="P204" s="215">
        <f>O204*H204</f>
        <v>0</v>
      </c>
      <c r="Q204" s="215">
        <v>1</v>
      </c>
      <c r="R204" s="215">
        <f>Q204*H204</f>
        <v>27.827</v>
      </c>
      <c r="S204" s="215">
        <v>0</v>
      </c>
      <c r="T204" s="216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17" t="s">
        <v>189</v>
      </c>
      <c r="AT204" s="217" t="s">
        <v>371</v>
      </c>
      <c r="AU204" s="217" t="s">
        <v>86</v>
      </c>
      <c r="AY204" s="19" t="s">
        <v>127</v>
      </c>
      <c r="BE204" s="218">
        <f>IF(N204="základní",J204,0)</f>
        <v>0</v>
      </c>
      <c r="BF204" s="218">
        <f>IF(N204="snížená",J204,0)</f>
        <v>0</v>
      </c>
      <c r="BG204" s="218">
        <f>IF(N204="zákl. přenesená",J204,0)</f>
        <v>0</v>
      </c>
      <c r="BH204" s="218">
        <f>IF(N204="sníž. přenesená",J204,0)</f>
        <v>0</v>
      </c>
      <c r="BI204" s="218">
        <f>IF(N204="nulová",J204,0)</f>
        <v>0</v>
      </c>
      <c r="BJ204" s="19" t="s">
        <v>84</v>
      </c>
      <c r="BK204" s="218">
        <f>ROUND(I204*H204,2)</f>
        <v>0</v>
      </c>
      <c r="BL204" s="19" t="s">
        <v>134</v>
      </c>
      <c r="BM204" s="217" t="s">
        <v>782</v>
      </c>
    </row>
    <row r="205" spans="1:47" s="2" customFormat="1" ht="12">
      <c r="A205" s="40"/>
      <c r="B205" s="41"/>
      <c r="C205" s="42"/>
      <c r="D205" s="219" t="s">
        <v>136</v>
      </c>
      <c r="E205" s="42"/>
      <c r="F205" s="220" t="s">
        <v>390</v>
      </c>
      <c r="G205" s="42"/>
      <c r="H205" s="42"/>
      <c r="I205" s="221"/>
      <c r="J205" s="42"/>
      <c r="K205" s="42"/>
      <c r="L205" s="46"/>
      <c r="M205" s="222"/>
      <c r="N205" s="223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136</v>
      </c>
      <c r="AU205" s="19" t="s">
        <v>86</v>
      </c>
    </row>
    <row r="206" spans="1:47" s="2" customFormat="1" ht="12">
      <c r="A206" s="40"/>
      <c r="B206" s="41"/>
      <c r="C206" s="42"/>
      <c r="D206" s="219" t="s">
        <v>375</v>
      </c>
      <c r="E206" s="42"/>
      <c r="F206" s="268" t="s">
        <v>783</v>
      </c>
      <c r="G206" s="42"/>
      <c r="H206" s="42"/>
      <c r="I206" s="221"/>
      <c r="J206" s="42"/>
      <c r="K206" s="42"/>
      <c r="L206" s="46"/>
      <c r="M206" s="222"/>
      <c r="N206" s="223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375</v>
      </c>
      <c r="AU206" s="19" t="s">
        <v>86</v>
      </c>
    </row>
    <row r="207" spans="1:51" s="15" customFormat="1" ht="12">
      <c r="A207" s="15"/>
      <c r="B207" s="248"/>
      <c r="C207" s="249"/>
      <c r="D207" s="219" t="s">
        <v>140</v>
      </c>
      <c r="E207" s="250" t="s">
        <v>19</v>
      </c>
      <c r="F207" s="251" t="s">
        <v>784</v>
      </c>
      <c r="G207" s="249"/>
      <c r="H207" s="250" t="s">
        <v>19</v>
      </c>
      <c r="I207" s="252"/>
      <c r="J207" s="249"/>
      <c r="K207" s="249"/>
      <c r="L207" s="253"/>
      <c r="M207" s="254"/>
      <c r="N207" s="255"/>
      <c r="O207" s="255"/>
      <c r="P207" s="255"/>
      <c r="Q207" s="255"/>
      <c r="R207" s="255"/>
      <c r="S207" s="255"/>
      <c r="T207" s="256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57" t="s">
        <v>140</v>
      </c>
      <c r="AU207" s="257" t="s">
        <v>86</v>
      </c>
      <c r="AV207" s="15" t="s">
        <v>84</v>
      </c>
      <c r="AW207" s="15" t="s">
        <v>37</v>
      </c>
      <c r="AX207" s="15" t="s">
        <v>76</v>
      </c>
      <c r="AY207" s="257" t="s">
        <v>127</v>
      </c>
    </row>
    <row r="208" spans="1:51" s="13" customFormat="1" ht="12">
      <c r="A208" s="13"/>
      <c r="B208" s="226"/>
      <c r="C208" s="227"/>
      <c r="D208" s="219" t="s">
        <v>140</v>
      </c>
      <c r="E208" s="228" t="s">
        <v>19</v>
      </c>
      <c r="F208" s="229" t="s">
        <v>785</v>
      </c>
      <c r="G208" s="227"/>
      <c r="H208" s="230">
        <v>27.827</v>
      </c>
      <c r="I208" s="231"/>
      <c r="J208" s="227"/>
      <c r="K208" s="227"/>
      <c r="L208" s="232"/>
      <c r="M208" s="233"/>
      <c r="N208" s="234"/>
      <c r="O208" s="234"/>
      <c r="P208" s="234"/>
      <c r="Q208" s="234"/>
      <c r="R208" s="234"/>
      <c r="S208" s="234"/>
      <c r="T208" s="23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6" t="s">
        <v>140</v>
      </c>
      <c r="AU208" s="236" t="s">
        <v>86</v>
      </c>
      <c r="AV208" s="13" t="s">
        <v>86</v>
      </c>
      <c r="AW208" s="13" t="s">
        <v>37</v>
      </c>
      <c r="AX208" s="13" t="s">
        <v>84</v>
      </c>
      <c r="AY208" s="236" t="s">
        <v>127</v>
      </c>
    </row>
    <row r="209" spans="1:63" s="12" customFormat="1" ht="22.8" customHeight="1">
      <c r="A209" s="12"/>
      <c r="B209" s="190"/>
      <c r="C209" s="191"/>
      <c r="D209" s="192" t="s">
        <v>75</v>
      </c>
      <c r="E209" s="204" t="s">
        <v>134</v>
      </c>
      <c r="F209" s="204" t="s">
        <v>394</v>
      </c>
      <c r="G209" s="191"/>
      <c r="H209" s="191"/>
      <c r="I209" s="194"/>
      <c r="J209" s="205">
        <f>BK209</f>
        <v>0</v>
      </c>
      <c r="K209" s="191"/>
      <c r="L209" s="196"/>
      <c r="M209" s="197"/>
      <c r="N209" s="198"/>
      <c r="O209" s="198"/>
      <c r="P209" s="199">
        <f>SUM(P210:P217)</f>
        <v>0</v>
      </c>
      <c r="Q209" s="198"/>
      <c r="R209" s="199">
        <f>SUM(R210:R217)</f>
        <v>0</v>
      </c>
      <c r="S209" s="198"/>
      <c r="T209" s="200">
        <f>SUM(T210:T217)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01" t="s">
        <v>84</v>
      </c>
      <c r="AT209" s="202" t="s">
        <v>75</v>
      </c>
      <c r="AU209" s="202" t="s">
        <v>84</v>
      </c>
      <c r="AY209" s="201" t="s">
        <v>127</v>
      </c>
      <c r="BK209" s="203">
        <f>SUM(BK210:BK217)</f>
        <v>0</v>
      </c>
    </row>
    <row r="210" spans="1:65" s="2" customFormat="1" ht="16.5" customHeight="1">
      <c r="A210" s="40"/>
      <c r="B210" s="41"/>
      <c r="C210" s="206" t="s">
        <v>299</v>
      </c>
      <c r="D210" s="206" t="s">
        <v>129</v>
      </c>
      <c r="E210" s="207" t="s">
        <v>786</v>
      </c>
      <c r="F210" s="208" t="s">
        <v>787</v>
      </c>
      <c r="G210" s="209" t="s">
        <v>261</v>
      </c>
      <c r="H210" s="210">
        <v>2.07</v>
      </c>
      <c r="I210" s="211"/>
      <c r="J210" s="212">
        <f>ROUND(I210*H210,2)</f>
        <v>0</v>
      </c>
      <c r="K210" s="208" t="s">
        <v>133</v>
      </c>
      <c r="L210" s="46"/>
      <c r="M210" s="213" t="s">
        <v>19</v>
      </c>
      <c r="N210" s="214" t="s">
        <v>47</v>
      </c>
      <c r="O210" s="86"/>
      <c r="P210" s="215">
        <f>O210*H210</f>
        <v>0</v>
      </c>
      <c r="Q210" s="215">
        <v>0</v>
      </c>
      <c r="R210" s="215">
        <f>Q210*H210</f>
        <v>0</v>
      </c>
      <c r="S210" s="215">
        <v>0</v>
      </c>
      <c r="T210" s="216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7" t="s">
        <v>134</v>
      </c>
      <c r="AT210" s="217" t="s">
        <v>129</v>
      </c>
      <c r="AU210" s="217" t="s">
        <v>86</v>
      </c>
      <c r="AY210" s="19" t="s">
        <v>127</v>
      </c>
      <c r="BE210" s="218">
        <f>IF(N210="základní",J210,0)</f>
        <v>0</v>
      </c>
      <c r="BF210" s="218">
        <f>IF(N210="snížená",J210,0)</f>
        <v>0</v>
      </c>
      <c r="BG210" s="218">
        <f>IF(N210="zákl. přenesená",J210,0)</f>
        <v>0</v>
      </c>
      <c r="BH210" s="218">
        <f>IF(N210="sníž. přenesená",J210,0)</f>
        <v>0</v>
      </c>
      <c r="BI210" s="218">
        <f>IF(N210="nulová",J210,0)</f>
        <v>0</v>
      </c>
      <c r="BJ210" s="19" t="s">
        <v>84</v>
      </c>
      <c r="BK210" s="218">
        <f>ROUND(I210*H210,2)</f>
        <v>0</v>
      </c>
      <c r="BL210" s="19" t="s">
        <v>134</v>
      </c>
      <c r="BM210" s="217" t="s">
        <v>788</v>
      </c>
    </row>
    <row r="211" spans="1:47" s="2" customFormat="1" ht="12">
      <c r="A211" s="40"/>
      <c r="B211" s="41"/>
      <c r="C211" s="42"/>
      <c r="D211" s="219" t="s">
        <v>136</v>
      </c>
      <c r="E211" s="42"/>
      <c r="F211" s="220" t="s">
        <v>789</v>
      </c>
      <c r="G211" s="42"/>
      <c r="H211" s="42"/>
      <c r="I211" s="221"/>
      <c r="J211" s="42"/>
      <c r="K211" s="42"/>
      <c r="L211" s="46"/>
      <c r="M211" s="222"/>
      <c r="N211" s="223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136</v>
      </c>
      <c r="AU211" s="19" t="s">
        <v>86</v>
      </c>
    </row>
    <row r="212" spans="1:47" s="2" customFormat="1" ht="12">
      <c r="A212" s="40"/>
      <c r="B212" s="41"/>
      <c r="C212" s="42"/>
      <c r="D212" s="224" t="s">
        <v>138</v>
      </c>
      <c r="E212" s="42"/>
      <c r="F212" s="225" t="s">
        <v>790</v>
      </c>
      <c r="G212" s="42"/>
      <c r="H212" s="42"/>
      <c r="I212" s="221"/>
      <c r="J212" s="42"/>
      <c r="K212" s="42"/>
      <c r="L212" s="46"/>
      <c r="M212" s="222"/>
      <c r="N212" s="223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138</v>
      </c>
      <c r="AU212" s="19" t="s">
        <v>86</v>
      </c>
    </row>
    <row r="213" spans="1:47" s="2" customFormat="1" ht="12">
      <c r="A213" s="40"/>
      <c r="B213" s="41"/>
      <c r="C213" s="42"/>
      <c r="D213" s="219" t="s">
        <v>375</v>
      </c>
      <c r="E213" s="42"/>
      <c r="F213" s="268" t="s">
        <v>791</v>
      </c>
      <c r="G213" s="42"/>
      <c r="H213" s="42"/>
      <c r="I213" s="221"/>
      <c r="J213" s="42"/>
      <c r="K213" s="42"/>
      <c r="L213" s="46"/>
      <c r="M213" s="222"/>
      <c r="N213" s="223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375</v>
      </c>
      <c r="AU213" s="19" t="s">
        <v>86</v>
      </c>
    </row>
    <row r="214" spans="1:51" s="15" customFormat="1" ht="12">
      <c r="A214" s="15"/>
      <c r="B214" s="248"/>
      <c r="C214" s="249"/>
      <c r="D214" s="219" t="s">
        <v>140</v>
      </c>
      <c r="E214" s="250" t="s">
        <v>19</v>
      </c>
      <c r="F214" s="251" t="s">
        <v>792</v>
      </c>
      <c r="G214" s="249"/>
      <c r="H214" s="250" t="s">
        <v>19</v>
      </c>
      <c r="I214" s="252"/>
      <c r="J214" s="249"/>
      <c r="K214" s="249"/>
      <c r="L214" s="253"/>
      <c r="M214" s="254"/>
      <c r="N214" s="255"/>
      <c r="O214" s="255"/>
      <c r="P214" s="255"/>
      <c r="Q214" s="255"/>
      <c r="R214" s="255"/>
      <c r="S214" s="255"/>
      <c r="T214" s="256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57" t="s">
        <v>140</v>
      </c>
      <c r="AU214" s="257" t="s">
        <v>86</v>
      </c>
      <c r="AV214" s="15" t="s">
        <v>84</v>
      </c>
      <c r="AW214" s="15" t="s">
        <v>37</v>
      </c>
      <c r="AX214" s="15" t="s">
        <v>76</v>
      </c>
      <c r="AY214" s="257" t="s">
        <v>127</v>
      </c>
    </row>
    <row r="215" spans="1:51" s="13" customFormat="1" ht="12">
      <c r="A215" s="13"/>
      <c r="B215" s="226"/>
      <c r="C215" s="227"/>
      <c r="D215" s="219" t="s">
        <v>140</v>
      </c>
      <c r="E215" s="228" t="s">
        <v>19</v>
      </c>
      <c r="F215" s="229" t="s">
        <v>793</v>
      </c>
      <c r="G215" s="227"/>
      <c r="H215" s="230">
        <v>1.89</v>
      </c>
      <c r="I215" s="231"/>
      <c r="J215" s="227"/>
      <c r="K215" s="227"/>
      <c r="L215" s="232"/>
      <c r="M215" s="233"/>
      <c r="N215" s="234"/>
      <c r="O215" s="234"/>
      <c r="P215" s="234"/>
      <c r="Q215" s="234"/>
      <c r="R215" s="234"/>
      <c r="S215" s="234"/>
      <c r="T215" s="23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6" t="s">
        <v>140</v>
      </c>
      <c r="AU215" s="236" t="s">
        <v>86</v>
      </c>
      <c r="AV215" s="13" t="s">
        <v>86</v>
      </c>
      <c r="AW215" s="13" t="s">
        <v>37</v>
      </c>
      <c r="AX215" s="13" t="s">
        <v>76</v>
      </c>
      <c r="AY215" s="236" t="s">
        <v>127</v>
      </c>
    </row>
    <row r="216" spans="1:51" s="13" customFormat="1" ht="12">
      <c r="A216" s="13"/>
      <c r="B216" s="226"/>
      <c r="C216" s="227"/>
      <c r="D216" s="219" t="s">
        <v>140</v>
      </c>
      <c r="E216" s="228" t="s">
        <v>19</v>
      </c>
      <c r="F216" s="229" t="s">
        <v>794</v>
      </c>
      <c r="G216" s="227"/>
      <c r="H216" s="230">
        <v>0.18</v>
      </c>
      <c r="I216" s="231"/>
      <c r="J216" s="227"/>
      <c r="K216" s="227"/>
      <c r="L216" s="232"/>
      <c r="M216" s="233"/>
      <c r="N216" s="234"/>
      <c r="O216" s="234"/>
      <c r="P216" s="234"/>
      <c r="Q216" s="234"/>
      <c r="R216" s="234"/>
      <c r="S216" s="234"/>
      <c r="T216" s="23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6" t="s">
        <v>140</v>
      </c>
      <c r="AU216" s="236" t="s">
        <v>86</v>
      </c>
      <c r="AV216" s="13" t="s">
        <v>86</v>
      </c>
      <c r="AW216" s="13" t="s">
        <v>37</v>
      </c>
      <c r="AX216" s="13" t="s">
        <v>76</v>
      </c>
      <c r="AY216" s="236" t="s">
        <v>127</v>
      </c>
    </row>
    <row r="217" spans="1:51" s="14" customFormat="1" ht="12">
      <c r="A217" s="14"/>
      <c r="B217" s="237"/>
      <c r="C217" s="238"/>
      <c r="D217" s="219" t="s">
        <v>140</v>
      </c>
      <c r="E217" s="239" t="s">
        <v>19</v>
      </c>
      <c r="F217" s="240" t="s">
        <v>148</v>
      </c>
      <c r="G217" s="238"/>
      <c r="H217" s="241">
        <v>2.07</v>
      </c>
      <c r="I217" s="242"/>
      <c r="J217" s="238"/>
      <c r="K217" s="238"/>
      <c r="L217" s="243"/>
      <c r="M217" s="244"/>
      <c r="N217" s="245"/>
      <c r="O217" s="245"/>
      <c r="P217" s="245"/>
      <c r="Q217" s="245"/>
      <c r="R217" s="245"/>
      <c r="S217" s="245"/>
      <c r="T217" s="246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7" t="s">
        <v>140</v>
      </c>
      <c r="AU217" s="247" t="s">
        <v>86</v>
      </c>
      <c r="AV217" s="14" t="s">
        <v>134</v>
      </c>
      <c r="AW217" s="14" t="s">
        <v>37</v>
      </c>
      <c r="AX217" s="14" t="s">
        <v>84</v>
      </c>
      <c r="AY217" s="247" t="s">
        <v>127</v>
      </c>
    </row>
    <row r="218" spans="1:63" s="12" customFormat="1" ht="22.8" customHeight="1">
      <c r="A218" s="12"/>
      <c r="B218" s="190"/>
      <c r="C218" s="191"/>
      <c r="D218" s="192" t="s">
        <v>75</v>
      </c>
      <c r="E218" s="204" t="s">
        <v>189</v>
      </c>
      <c r="F218" s="204" t="s">
        <v>442</v>
      </c>
      <c r="G218" s="191"/>
      <c r="H218" s="191"/>
      <c r="I218" s="194"/>
      <c r="J218" s="205">
        <f>BK218</f>
        <v>0</v>
      </c>
      <c r="K218" s="191"/>
      <c r="L218" s="196"/>
      <c r="M218" s="197"/>
      <c r="N218" s="198"/>
      <c r="O218" s="198"/>
      <c r="P218" s="199">
        <f>SUM(P219:P312)</f>
        <v>0</v>
      </c>
      <c r="Q218" s="198"/>
      <c r="R218" s="199">
        <f>SUM(R219:R312)</f>
        <v>1.5801730499999997</v>
      </c>
      <c r="S218" s="198"/>
      <c r="T218" s="200">
        <f>SUM(T219:T312)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01" t="s">
        <v>84</v>
      </c>
      <c r="AT218" s="202" t="s">
        <v>75</v>
      </c>
      <c r="AU218" s="202" t="s">
        <v>84</v>
      </c>
      <c r="AY218" s="201" t="s">
        <v>127</v>
      </c>
      <c r="BK218" s="203">
        <f>SUM(BK219:BK312)</f>
        <v>0</v>
      </c>
    </row>
    <row r="219" spans="1:65" s="2" customFormat="1" ht="16.5" customHeight="1">
      <c r="A219" s="40"/>
      <c r="B219" s="41"/>
      <c r="C219" s="206" t="s">
        <v>316</v>
      </c>
      <c r="D219" s="206" t="s">
        <v>129</v>
      </c>
      <c r="E219" s="207" t="s">
        <v>795</v>
      </c>
      <c r="F219" s="208" t="s">
        <v>796</v>
      </c>
      <c r="G219" s="209" t="s">
        <v>411</v>
      </c>
      <c r="H219" s="210">
        <v>1</v>
      </c>
      <c r="I219" s="211"/>
      <c r="J219" s="212">
        <f>ROUND(I219*H219,2)</f>
        <v>0</v>
      </c>
      <c r="K219" s="208" t="s">
        <v>133</v>
      </c>
      <c r="L219" s="46"/>
      <c r="M219" s="213" t="s">
        <v>19</v>
      </c>
      <c r="N219" s="214" t="s">
        <v>47</v>
      </c>
      <c r="O219" s="86"/>
      <c r="P219" s="215">
        <f>O219*H219</f>
        <v>0</v>
      </c>
      <c r="Q219" s="215">
        <v>0.00505</v>
      </c>
      <c r="R219" s="215">
        <f>Q219*H219</f>
        <v>0.00505</v>
      </c>
      <c r="S219" s="215">
        <v>0</v>
      </c>
      <c r="T219" s="216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17" t="s">
        <v>134</v>
      </c>
      <c r="AT219" s="217" t="s">
        <v>129</v>
      </c>
      <c r="AU219" s="217" t="s">
        <v>86</v>
      </c>
      <c r="AY219" s="19" t="s">
        <v>127</v>
      </c>
      <c r="BE219" s="218">
        <f>IF(N219="základní",J219,0)</f>
        <v>0</v>
      </c>
      <c r="BF219" s="218">
        <f>IF(N219="snížená",J219,0)</f>
        <v>0</v>
      </c>
      <c r="BG219" s="218">
        <f>IF(N219="zákl. přenesená",J219,0)</f>
        <v>0</v>
      </c>
      <c r="BH219" s="218">
        <f>IF(N219="sníž. přenesená",J219,0)</f>
        <v>0</v>
      </c>
      <c r="BI219" s="218">
        <f>IF(N219="nulová",J219,0)</f>
        <v>0</v>
      </c>
      <c r="BJ219" s="19" t="s">
        <v>84</v>
      </c>
      <c r="BK219" s="218">
        <f>ROUND(I219*H219,2)</f>
        <v>0</v>
      </c>
      <c r="BL219" s="19" t="s">
        <v>134</v>
      </c>
      <c r="BM219" s="217" t="s">
        <v>797</v>
      </c>
    </row>
    <row r="220" spans="1:47" s="2" customFormat="1" ht="12">
      <c r="A220" s="40"/>
      <c r="B220" s="41"/>
      <c r="C220" s="42"/>
      <c r="D220" s="219" t="s">
        <v>136</v>
      </c>
      <c r="E220" s="42"/>
      <c r="F220" s="220" t="s">
        <v>798</v>
      </c>
      <c r="G220" s="42"/>
      <c r="H220" s="42"/>
      <c r="I220" s="221"/>
      <c r="J220" s="42"/>
      <c r="K220" s="42"/>
      <c r="L220" s="46"/>
      <c r="M220" s="222"/>
      <c r="N220" s="223"/>
      <c r="O220" s="86"/>
      <c r="P220" s="86"/>
      <c r="Q220" s="86"/>
      <c r="R220" s="86"/>
      <c r="S220" s="86"/>
      <c r="T220" s="87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136</v>
      </c>
      <c r="AU220" s="19" t="s">
        <v>86</v>
      </c>
    </row>
    <row r="221" spans="1:47" s="2" customFormat="1" ht="12">
      <c r="A221" s="40"/>
      <c r="B221" s="41"/>
      <c r="C221" s="42"/>
      <c r="D221" s="224" t="s">
        <v>138</v>
      </c>
      <c r="E221" s="42"/>
      <c r="F221" s="225" t="s">
        <v>799</v>
      </c>
      <c r="G221" s="42"/>
      <c r="H221" s="42"/>
      <c r="I221" s="221"/>
      <c r="J221" s="42"/>
      <c r="K221" s="42"/>
      <c r="L221" s="46"/>
      <c r="M221" s="222"/>
      <c r="N221" s="223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138</v>
      </c>
      <c r="AU221" s="19" t="s">
        <v>86</v>
      </c>
    </row>
    <row r="222" spans="1:47" s="2" customFormat="1" ht="12">
      <c r="A222" s="40"/>
      <c r="B222" s="41"/>
      <c r="C222" s="42"/>
      <c r="D222" s="219" t="s">
        <v>375</v>
      </c>
      <c r="E222" s="42"/>
      <c r="F222" s="268" t="s">
        <v>800</v>
      </c>
      <c r="G222" s="42"/>
      <c r="H222" s="42"/>
      <c r="I222" s="221"/>
      <c r="J222" s="42"/>
      <c r="K222" s="42"/>
      <c r="L222" s="46"/>
      <c r="M222" s="222"/>
      <c r="N222" s="223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375</v>
      </c>
      <c r="AU222" s="19" t="s">
        <v>86</v>
      </c>
    </row>
    <row r="223" spans="1:51" s="15" customFormat="1" ht="12">
      <c r="A223" s="15"/>
      <c r="B223" s="248"/>
      <c r="C223" s="249"/>
      <c r="D223" s="219" t="s">
        <v>140</v>
      </c>
      <c r="E223" s="250" t="s">
        <v>19</v>
      </c>
      <c r="F223" s="251" t="s">
        <v>801</v>
      </c>
      <c r="G223" s="249"/>
      <c r="H223" s="250" t="s">
        <v>19</v>
      </c>
      <c r="I223" s="252"/>
      <c r="J223" s="249"/>
      <c r="K223" s="249"/>
      <c r="L223" s="253"/>
      <c r="M223" s="254"/>
      <c r="N223" s="255"/>
      <c r="O223" s="255"/>
      <c r="P223" s="255"/>
      <c r="Q223" s="255"/>
      <c r="R223" s="255"/>
      <c r="S223" s="255"/>
      <c r="T223" s="256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57" t="s">
        <v>140</v>
      </c>
      <c r="AU223" s="257" t="s">
        <v>86</v>
      </c>
      <c r="AV223" s="15" t="s">
        <v>84</v>
      </c>
      <c r="AW223" s="15" t="s">
        <v>37</v>
      </c>
      <c r="AX223" s="15" t="s">
        <v>76</v>
      </c>
      <c r="AY223" s="257" t="s">
        <v>127</v>
      </c>
    </row>
    <row r="224" spans="1:51" s="15" customFormat="1" ht="12">
      <c r="A224" s="15"/>
      <c r="B224" s="248"/>
      <c r="C224" s="249"/>
      <c r="D224" s="219" t="s">
        <v>140</v>
      </c>
      <c r="E224" s="250" t="s">
        <v>19</v>
      </c>
      <c r="F224" s="251" t="s">
        <v>802</v>
      </c>
      <c r="G224" s="249"/>
      <c r="H224" s="250" t="s">
        <v>19</v>
      </c>
      <c r="I224" s="252"/>
      <c r="J224" s="249"/>
      <c r="K224" s="249"/>
      <c r="L224" s="253"/>
      <c r="M224" s="254"/>
      <c r="N224" s="255"/>
      <c r="O224" s="255"/>
      <c r="P224" s="255"/>
      <c r="Q224" s="255"/>
      <c r="R224" s="255"/>
      <c r="S224" s="255"/>
      <c r="T224" s="256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57" t="s">
        <v>140</v>
      </c>
      <c r="AU224" s="257" t="s">
        <v>86</v>
      </c>
      <c r="AV224" s="15" t="s">
        <v>84</v>
      </c>
      <c r="AW224" s="15" t="s">
        <v>37</v>
      </c>
      <c r="AX224" s="15" t="s">
        <v>76</v>
      </c>
      <c r="AY224" s="257" t="s">
        <v>127</v>
      </c>
    </row>
    <row r="225" spans="1:51" s="13" customFormat="1" ht="12">
      <c r="A225" s="13"/>
      <c r="B225" s="226"/>
      <c r="C225" s="227"/>
      <c r="D225" s="219" t="s">
        <v>140</v>
      </c>
      <c r="E225" s="228" t="s">
        <v>19</v>
      </c>
      <c r="F225" s="229" t="s">
        <v>803</v>
      </c>
      <c r="G225" s="227"/>
      <c r="H225" s="230">
        <v>1</v>
      </c>
      <c r="I225" s="231"/>
      <c r="J225" s="227"/>
      <c r="K225" s="227"/>
      <c r="L225" s="232"/>
      <c r="M225" s="233"/>
      <c r="N225" s="234"/>
      <c r="O225" s="234"/>
      <c r="P225" s="234"/>
      <c r="Q225" s="234"/>
      <c r="R225" s="234"/>
      <c r="S225" s="234"/>
      <c r="T225" s="23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6" t="s">
        <v>140</v>
      </c>
      <c r="AU225" s="236" t="s">
        <v>86</v>
      </c>
      <c r="AV225" s="13" t="s">
        <v>86</v>
      </c>
      <c r="AW225" s="13" t="s">
        <v>37</v>
      </c>
      <c r="AX225" s="13" t="s">
        <v>84</v>
      </c>
      <c r="AY225" s="236" t="s">
        <v>127</v>
      </c>
    </row>
    <row r="226" spans="1:65" s="2" customFormat="1" ht="16.5" customHeight="1">
      <c r="A226" s="40"/>
      <c r="B226" s="41"/>
      <c r="C226" s="258" t="s">
        <v>326</v>
      </c>
      <c r="D226" s="258" t="s">
        <v>371</v>
      </c>
      <c r="E226" s="259" t="s">
        <v>804</v>
      </c>
      <c r="F226" s="260" t="s">
        <v>805</v>
      </c>
      <c r="G226" s="261" t="s">
        <v>411</v>
      </c>
      <c r="H226" s="262">
        <v>1.01</v>
      </c>
      <c r="I226" s="263"/>
      <c r="J226" s="264">
        <f>ROUND(I226*H226,2)</f>
        <v>0</v>
      </c>
      <c r="K226" s="260" t="s">
        <v>19</v>
      </c>
      <c r="L226" s="265"/>
      <c r="M226" s="266" t="s">
        <v>19</v>
      </c>
      <c r="N226" s="267" t="s">
        <v>47</v>
      </c>
      <c r="O226" s="86"/>
      <c r="P226" s="215">
        <f>O226*H226</f>
        <v>0</v>
      </c>
      <c r="Q226" s="215">
        <v>0.0563</v>
      </c>
      <c r="R226" s="215">
        <f>Q226*H226</f>
        <v>0.056863000000000004</v>
      </c>
      <c r="S226" s="215">
        <v>0</v>
      </c>
      <c r="T226" s="216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17" t="s">
        <v>189</v>
      </c>
      <c r="AT226" s="217" t="s">
        <v>371</v>
      </c>
      <c r="AU226" s="217" t="s">
        <v>86</v>
      </c>
      <c r="AY226" s="19" t="s">
        <v>127</v>
      </c>
      <c r="BE226" s="218">
        <f>IF(N226="základní",J226,0)</f>
        <v>0</v>
      </c>
      <c r="BF226" s="218">
        <f>IF(N226="snížená",J226,0)</f>
        <v>0</v>
      </c>
      <c r="BG226" s="218">
        <f>IF(N226="zákl. přenesená",J226,0)</f>
        <v>0</v>
      </c>
      <c r="BH226" s="218">
        <f>IF(N226="sníž. přenesená",J226,0)</f>
        <v>0</v>
      </c>
      <c r="BI226" s="218">
        <f>IF(N226="nulová",J226,0)</f>
        <v>0</v>
      </c>
      <c r="BJ226" s="19" t="s">
        <v>84</v>
      </c>
      <c r="BK226" s="218">
        <f>ROUND(I226*H226,2)</f>
        <v>0</v>
      </c>
      <c r="BL226" s="19" t="s">
        <v>134</v>
      </c>
      <c r="BM226" s="217" t="s">
        <v>806</v>
      </c>
    </row>
    <row r="227" spans="1:47" s="2" customFormat="1" ht="12">
      <c r="A227" s="40"/>
      <c r="B227" s="41"/>
      <c r="C227" s="42"/>
      <c r="D227" s="219" t="s">
        <v>136</v>
      </c>
      <c r="E227" s="42"/>
      <c r="F227" s="220" t="s">
        <v>805</v>
      </c>
      <c r="G227" s="42"/>
      <c r="H227" s="42"/>
      <c r="I227" s="221"/>
      <c r="J227" s="42"/>
      <c r="K227" s="42"/>
      <c r="L227" s="46"/>
      <c r="M227" s="222"/>
      <c r="N227" s="223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136</v>
      </c>
      <c r="AU227" s="19" t="s">
        <v>86</v>
      </c>
    </row>
    <row r="228" spans="1:47" s="2" customFormat="1" ht="12">
      <c r="A228" s="40"/>
      <c r="B228" s="41"/>
      <c r="C228" s="42"/>
      <c r="D228" s="219" t="s">
        <v>375</v>
      </c>
      <c r="E228" s="42"/>
      <c r="F228" s="268" t="s">
        <v>807</v>
      </c>
      <c r="G228" s="42"/>
      <c r="H228" s="42"/>
      <c r="I228" s="221"/>
      <c r="J228" s="42"/>
      <c r="K228" s="42"/>
      <c r="L228" s="46"/>
      <c r="M228" s="222"/>
      <c r="N228" s="223"/>
      <c r="O228" s="86"/>
      <c r="P228" s="86"/>
      <c r="Q228" s="86"/>
      <c r="R228" s="86"/>
      <c r="S228" s="86"/>
      <c r="T228" s="87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9" t="s">
        <v>375</v>
      </c>
      <c r="AU228" s="19" t="s">
        <v>86</v>
      </c>
    </row>
    <row r="229" spans="1:51" s="15" customFormat="1" ht="12">
      <c r="A229" s="15"/>
      <c r="B229" s="248"/>
      <c r="C229" s="249"/>
      <c r="D229" s="219" t="s">
        <v>140</v>
      </c>
      <c r="E229" s="250" t="s">
        <v>19</v>
      </c>
      <c r="F229" s="251" t="s">
        <v>801</v>
      </c>
      <c r="G229" s="249"/>
      <c r="H229" s="250" t="s">
        <v>19</v>
      </c>
      <c r="I229" s="252"/>
      <c r="J229" s="249"/>
      <c r="K229" s="249"/>
      <c r="L229" s="253"/>
      <c r="M229" s="254"/>
      <c r="N229" s="255"/>
      <c r="O229" s="255"/>
      <c r="P229" s="255"/>
      <c r="Q229" s="255"/>
      <c r="R229" s="255"/>
      <c r="S229" s="255"/>
      <c r="T229" s="256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57" t="s">
        <v>140</v>
      </c>
      <c r="AU229" s="257" t="s">
        <v>86</v>
      </c>
      <c r="AV229" s="15" t="s">
        <v>84</v>
      </c>
      <c r="AW229" s="15" t="s">
        <v>37</v>
      </c>
      <c r="AX229" s="15" t="s">
        <v>76</v>
      </c>
      <c r="AY229" s="257" t="s">
        <v>127</v>
      </c>
    </row>
    <row r="230" spans="1:51" s="15" customFormat="1" ht="12">
      <c r="A230" s="15"/>
      <c r="B230" s="248"/>
      <c r="C230" s="249"/>
      <c r="D230" s="219" t="s">
        <v>140</v>
      </c>
      <c r="E230" s="250" t="s">
        <v>19</v>
      </c>
      <c r="F230" s="251" t="s">
        <v>802</v>
      </c>
      <c r="G230" s="249"/>
      <c r="H230" s="250" t="s">
        <v>19</v>
      </c>
      <c r="I230" s="252"/>
      <c r="J230" s="249"/>
      <c r="K230" s="249"/>
      <c r="L230" s="253"/>
      <c r="M230" s="254"/>
      <c r="N230" s="255"/>
      <c r="O230" s="255"/>
      <c r="P230" s="255"/>
      <c r="Q230" s="255"/>
      <c r="R230" s="255"/>
      <c r="S230" s="255"/>
      <c r="T230" s="256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57" t="s">
        <v>140</v>
      </c>
      <c r="AU230" s="257" t="s">
        <v>86</v>
      </c>
      <c r="AV230" s="15" t="s">
        <v>84</v>
      </c>
      <c r="AW230" s="15" t="s">
        <v>37</v>
      </c>
      <c r="AX230" s="15" t="s">
        <v>76</v>
      </c>
      <c r="AY230" s="257" t="s">
        <v>127</v>
      </c>
    </row>
    <row r="231" spans="1:51" s="13" customFormat="1" ht="12">
      <c r="A231" s="13"/>
      <c r="B231" s="226"/>
      <c r="C231" s="227"/>
      <c r="D231" s="219" t="s">
        <v>140</v>
      </c>
      <c r="E231" s="228" t="s">
        <v>19</v>
      </c>
      <c r="F231" s="229" t="s">
        <v>803</v>
      </c>
      <c r="G231" s="227"/>
      <c r="H231" s="230">
        <v>1</v>
      </c>
      <c r="I231" s="231"/>
      <c r="J231" s="227"/>
      <c r="K231" s="227"/>
      <c r="L231" s="232"/>
      <c r="M231" s="233"/>
      <c r="N231" s="234"/>
      <c r="O231" s="234"/>
      <c r="P231" s="234"/>
      <c r="Q231" s="234"/>
      <c r="R231" s="234"/>
      <c r="S231" s="234"/>
      <c r="T231" s="23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6" t="s">
        <v>140</v>
      </c>
      <c r="AU231" s="236" t="s">
        <v>86</v>
      </c>
      <c r="AV231" s="13" t="s">
        <v>86</v>
      </c>
      <c r="AW231" s="13" t="s">
        <v>37</v>
      </c>
      <c r="AX231" s="13" t="s">
        <v>84</v>
      </c>
      <c r="AY231" s="236" t="s">
        <v>127</v>
      </c>
    </row>
    <row r="232" spans="1:51" s="13" customFormat="1" ht="12">
      <c r="A232" s="13"/>
      <c r="B232" s="226"/>
      <c r="C232" s="227"/>
      <c r="D232" s="219" t="s">
        <v>140</v>
      </c>
      <c r="E232" s="227"/>
      <c r="F232" s="229" t="s">
        <v>421</v>
      </c>
      <c r="G232" s="227"/>
      <c r="H232" s="230">
        <v>1.01</v>
      </c>
      <c r="I232" s="231"/>
      <c r="J232" s="227"/>
      <c r="K232" s="227"/>
      <c r="L232" s="232"/>
      <c r="M232" s="233"/>
      <c r="N232" s="234"/>
      <c r="O232" s="234"/>
      <c r="P232" s="234"/>
      <c r="Q232" s="234"/>
      <c r="R232" s="234"/>
      <c r="S232" s="234"/>
      <c r="T232" s="235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6" t="s">
        <v>140</v>
      </c>
      <c r="AU232" s="236" t="s">
        <v>86</v>
      </c>
      <c r="AV232" s="13" t="s">
        <v>86</v>
      </c>
      <c r="AW232" s="13" t="s">
        <v>4</v>
      </c>
      <c r="AX232" s="13" t="s">
        <v>84</v>
      </c>
      <c r="AY232" s="236" t="s">
        <v>127</v>
      </c>
    </row>
    <row r="233" spans="1:65" s="2" customFormat="1" ht="16.5" customHeight="1">
      <c r="A233" s="40"/>
      <c r="B233" s="41"/>
      <c r="C233" s="206" t="s">
        <v>7</v>
      </c>
      <c r="D233" s="206" t="s">
        <v>129</v>
      </c>
      <c r="E233" s="207" t="s">
        <v>808</v>
      </c>
      <c r="F233" s="208" t="s">
        <v>809</v>
      </c>
      <c r="G233" s="209" t="s">
        <v>411</v>
      </c>
      <c r="H233" s="210">
        <v>1</v>
      </c>
      <c r="I233" s="211"/>
      <c r="J233" s="212">
        <f>ROUND(I233*H233,2)</f>
        <v>0</v>
      </c>
      <c r="K233" s="208" t="s">
        <v>133</v>
      </c>
      <c r="L233" s="46"/>
      <c r="M233" s="213" t="s">
        <v>19</v>
      </c>
      <c r="N233" s="214" t="s">
        <v>47</v>
      </c>
      <c r="O233" s="86"/>
      <c r="P233" s="215">
        <f>O233*H233</f>
        <v>0</v>
      </c>
      <c r="Q233" s="215">
        <v>0.02345</v>
      </c>
      <c r="R233" s="215">
        <f>Q233*H233</f>
        <v>0.02345</v>
      </c>
      <c r="S233" s="215">
        <v>0</v>
      </c>
      <c r="T233" s="216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17" t="s">
        <v>134</v>
      </c>
      <c r="AT233" s="217" t="s">
        <v>129</v>
      </c>
      <c r="AU233" s="217" t="s">
        <v>86</v>
      </c>
      <c r="AY233" s="19" t="s">
        <v>127</v>
      </c>
      <c r="BE233" s="218">
        <f>IF(N233="základní",J233,0)</f>
        <v>0</v>
      </c>
      <c r="BF233" s="218">
        <f>IF(N233="snížená",J233,0)</f>
        <v>0</v>
      </c>
      <c r="BG233" s="218">
        <f>IF(N233="zákl. přenesená",J233,0)</f>
        <v>0</v>
      </c>
      <c r="BH233" s="218">
        <f>IF(N233="sníž. přenesená",J233,0)</f>
        <v>0</v>
      </c>
      <c r="BI233" s="218">
        <f>IF(N233="nulová",J233,0)</f>
        <v>0</v>
      </c>
      <c r="BJ233" s="19" t="s">
        <v>84</v>
      </c>
      <c r="BK233" s="218">
        <f>ROUND(I233*H233,2)</f>
        <v>0</v>
      </c>
      <c r="BL233" s="19" t="s">
        <v>134</v>
      </c>
      <c r="BM233" s="217" t="s">
        <v>810</v>
      </c>
    </row>
    <row r="234" spans="1:47" s="2" customFormat="1" ht="12">
      <c r="A234" s="40"/>
      <c r="B234" s="41"/>
      <c r="C234" s="42"/>
      <c r="D234" s="219" t="s">
        <v>136</v>
      </c>
      <c r="E234" s="42"/>
      <c r="F234" s="220" t="s">
        <v>811</v>
      </c>
      <c r="G234" s="42"/>
      <c r="H234" s="42"/>
      <c r="I234" s="221"/>
      <c r="J234" s="42"/>
      <c r="K234" s="42"/>
      <c r="L234" s="46"/>
      <c r="M234" s="222"/>
      <c r="N234" s="223"/>
      <c r="O234" s="86"/>
      <c r="P234" s="86"/>
      <c r="Q234" s="86"/>
      <c r="R234" s="86"/>
      <c r="S234" s="86"/>
      <c r="T234" s="87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9" t="s">
        <v>136</v>
      </c>
      <c r="AU234" s="19" t="s">
        <v>86</v>
      </c>
    </row>
    <row r="235" spans="1:47" s="2" customFormat="1" ht="12">
      <c r="A235" s="40"/>
      <c r="B235" s="41"/>
      <c r="C235" s="42"/>
      <c r="D235" s="224" t="s">
        <v>138</v>
      </c>
      <c r="E235" s="42"/>
      <c r="F235" s="225" t="s">
        <v>812</v>
      </c>
      <c r="G235" s="42"/>
      <c r="H235" s="42"/>
      <c r="I235" s="221"/>
      <c r="J235" s="42"/>
      <c r="K235" s="42"/>
      <c r="L235" s="46"/>
      <c r="M235" s="222"/>
      <c r="N235" s="223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138</v>
      </c>
      <c r="AU235" s="19" t="s">
        <v>86</v>
      </c>
    </row>
    <row r="236" spans="1:47" s="2" customFormat="1" ht="12">
      <c r="A236" s="40"/>
      <c r="B236" s="41"/>
      <c r="C236" s="42"/>
      <c r="D236" s="219" t="s">
        <v>375</v>
      </c>
      <c r="E236" s="42"/>
      <c r="F236" s="268" t="s">
        <v>800</v>
      </c>
      <c r="G236" s="42"/>
      <c r="H236" s="42"/>
      <c r="I236" s="221"/>
      <c r="J236" s="42"/>
      <c r="K236" s="42"/>
      <c r="L236" s="46"/>
      <c r="M236" s="222"/>
      <c r="N236" s="223"/>
      <c r="O236" s="86"/>
      <c r="P236" s="86"/>
      <c r="Q236" s="86"/>
      <c r="R236" s="86"/>
      <c r="S236" s="86"/>
      <c r="T236" s="87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T236" s="19" t="s">
        <v>375</v>
      </c>
      <c r="AU236" s="19" t="s">
        <v>86</v>
      </c>
    </row>
    <row r="237" spans="1:51" s="15" customFormat="1" ht="12">
      <c r="A237" s="15"/>
      <c r="B237" s="248"/>
      <c r="C237" s="249"/>
      <c r="D237" s="219" t="s">
        <v>140</v>
      </c>
      <c r="E237" s="250" t="s">
        <v>19</v>
      </c>
      <c r="F237" s="251" t="s">
        <v>801</v>
      </c>
      <c r="G237" s="249"/>
      <c r="H237" s="250" t="s">
        <v>19</v>
      </c>
      <c r="I237" s="252"/>
      <c r="J237" s="249"/>
      <c r="K237" s="249"/>
      <c r="L237" s="253"/>
      <c r="M237" s="254"/>
      <c r="N237" s="255"/>
      <c r="O237" s="255"/>
      <c r="P237" s="255"/>
      <c r="Q237" s="255"/>
      <c r="R237" s="255"/>
      <c r="S237" s="255"/>
      <c r="T237" s="256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57" t="s">
        <v>140</v>
      </c>
      <c r="AU237" s="257" t="s">
        <v>86</v>
      </c>
      <c r="AV237" s="15" t="s">
        <v>84</v>
      </c>
      <c r="AW237" s="15" t="s">
        <v>37</v>
      </c>
      <c r="AX237" s="15" t="s">
        <v>76</v>
      </c>
      <c r="AY237" s="257" t="s">
        <v>127</v>
      </c>
    </row>
    <row r="238" spans="1:51" s="15" customFormat="1" ht="12">
      <c r="A238" s="15"/>
      <c r="B238" s="248"/>
      <c r="C238" s="249"/>
      <c r="D238" s="219" t="s">
        <v>140</v>
      </c>
      <c r="E238" s="250" t="s">
        <v>19</v>
      </c>
      <c r="F238" s="251" t="s">
        <v>802</v>
      </c>
      <c r="G238" s="249"/>
      <c r="H238" s="250" t="s">
        <v>19</v>
      </c>
      <c r="I238" s="252"/>
      <c r="J238" s="249"/>
      <c r="K238" s="249"/>
      <c r="L238" s="253"/>
      <c r="M238" s="254"/>
      <c r="N238" s="255"/>
      <c r="O238" s="255"/>
      <c r="P238" s="255"/>
      <c r="Q238" s="255"/>
      <c r="R238" s="255"/>
      <c r="S238" s="255"/>
      <c r="T238" s="256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57" t="s">
        <v>140</v>
      </c>
      <c r="AU238" s="257" t="s">
        <v>86</v>
      </c>
      <c r="AV238" s="15" t="s">
        <v>84</v>
      </c>
      <c r="AW238" s="15" t="s">
        <v>37</v>
      </c>
      <c r="AX238" s="15" t="s">
        <v>76</v>
      </c>
      <c r="AY238" s="257" t="s">
        <v>127</v>
      </c>
    </row>
    <row r="239" spans="1:51" s="13" customFormat="1" ht="12">
      <c r="A239" s="13"/>
      <c r="B239" s="226"/>
      <c r="C239" s="227"/>
      <c r="D239" s="219" t="s">
        <v>140</v>
      </c>
      <c r="E239" s="228" t="s">
        <v>19</v>
      </c>
      <c r="F239" s="229" t="s">
        <v>813</v>
      </c>
      <c r="G239" s="227"/>
      <c r="H239" s="230">
        <v>1</v>
      </c>
      <c r="I239" s="231"/>
      <c r="J239" s="227"/>
      <c r="K239" s="227"/>
      <c r="L239" s="232"/>
      <c r="M239" s="233"/>
      <c r="N239" s="234"/>
      <c r="O239" s="234"/>
      <c r="P239" s="234"/>
      <c r="Q239" s="234"/>
      <c r="R239" s="234"/>
      <c r="S239" s="234"/>
      <c r="T239" s="235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6" t="s">
        <v>140</v>
      </c>
      <c r="AU239" s="236" t="s">
        <v>86</v>
      </c>
      <c r="AV239" s="13" t="s">
        <v>86</v>
      </c>
      <c r="AW239" s="13" t="s">
        <v>37</v>
      </c>
      <c r="AX239" s="13" t="s">
        <v>84</v>
      </c>
      <c r="AY239" s="236" t="s">
        <v>127</v>
      </c>
    </row>
    <row r="240" spans="1:65" s="2" customFormat="1" ht="16.5" customHeight="1">
      <c r="A240" s="40"/>
      <c r="B240" s="41"/>
      <c r="C240" s="258" t="s">
        <v>337</v>
      </c>
      <c r="D240" s="258" t="s">
        <v>371</v>
      </c>
      <c r="E240" s="259" t="s">
        <v>814</v>
      </c>
      <c r="F240" s="260" t="s">
        <v>815</v>
      </c>
      <c r="G240" s="261" t="s">
        <v>411</v>
      </c>
      <c r="H240" s="262">
        <v>1.01</v>
      </c>
      <c r="I240" s="263"/>
      <c r="J240" s="264">
        <f>ROUND(I240*H240,2)</f>
        <v>0</v>
      </c>
      <c r="K240" s="260" t="s">
        <v>19</v>
      </c>
      <c r="L240" s="265"/>
      <c r="M240" s="266" t="s">
        <v>19</v>
      </c>
      <c r="N240" s="267" t="s">
        <v>47</v>
      </c>
      <c r="O240" s="86"/>
      <c r="P240" s="215">
        <f>O240*H240</f>
        <v>0</v>
      </c>
      <c r="Q240" s="215">
        <v>0.266</v>
      </c>
      <c r="R240" s="215">
        <f>Q240*H240</f>
        <v>0.26866</v>
      </c>
      <c r="S240" s="215">
        <v>0</v>
      </c>
      <c r="T240" s="216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17" t="s">
        <v>189</v>
      </c>
      <c r="AT240" s="217" t="s">
        <v>371</v>
      </c>
      <c r="AU240" s="217" t="s">
        <v>86</v>
      </c>
      <c r="AY240" s="19" t="s">
        <v>127</v>
      </c>
      <c r="BE240" s="218">
        <f>IF(N240="základní",J240,0)</f>
        <v>0</v>
      </c>
      <c r="BF240" s="218">
        <f>IF(N240="snížená",J240,0)</f>
        <v>0</v>
      </c>
      <c r="BG240" s="218">
        <f>IF(N240="zákl. přenesená",J240,0)</f>
        <v>0</v>
      </c>
      <c r="BH240" s="218">
        <f>IF(N240="sníž. přenesená",J240,0)</f>
        <v>0</v>
      </c>
      <c r="BI240" s="218">
        <f>IF(N240="nulová",J240,0)</f>
        <v>0</v>
      </c>
      <c r="BJ240" s="19" t="s">
        <v>84</v>
      </c>
      <c r="BK240" s="218">
        <f>ROUND(I240*H240,2)</f>
        <v>0</v>
      </c>
      <c r="BL240" s="19" t="s">
        <v>134</v>
      </c>
      <c r="BM240" s="217" t="s">
        <v>816</v>
      </c>
    </row>
    <row r="241" spans="1:47" s="2" customFormat="1" ht="12">
      <c r="A241" s="40"/>
      <c r="B241" s="41"/>
      <c r="C241" s="42"/>
      <c r="D241" s="219" t="s">
        <v>136</v>
      </c>
      <c r="E241" s="42"/>
      <c r="F241" s="220" t="s">
        <v>815</v>
      </c>
      <c r="G241" s="42"/>
      <c r="H241" s="42"/>
      <c r="I241" s="221"/>
      <c r="J241" s="42"/>
      <c r="K241" s="42"/>
      <c r="L241" s="46"/>
      <c r="M241" s="222"/>
      <c r="N241" s="223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9" t="s">
        <v>136</v>
      </c>
      <c r="AU241" s="19" t="s">
        <v>86</v>
      </c>
    </row>
    <row r="242" spans="1:47" s="2" customFormat="1" ht="12">
      <c r="A242" s="40"/>
      <c r="B242" s="41"/>
      <c r="C242" s="42"/>
      <c r="D242" s="219" t="s">
        <v>375</v>
      </c>
      <c r="E242" s="42"/>
      <c r="F242" s="268" t="s">
        <v>807</v>
      </c>
      <c r="G242" s="42"/>
      <c r="H242" s="42"/>
      <c r="I242" s="221"/>
      <c r="J242" s="42"/>
      <c r="K242" s="42"/>
      <c r="L242" s="46"/>
      <c r="M242" s="222"/>
      <c r="N242" s="223"/>
      <c r="O242" s="86"/>
      <c r="P242" s="86"/>
      <c r="Q242" s="86"/>
      <c r="R242" s="86"/>
      <c r="S242" s="86"/>
      <c r="T242" s="87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9" t="s">
        <v>375</v>
      </c>
      <c r="AU242" s="19" t="s">
        <v>86</v>
      </c>
    </row>
    <row r="243" spans="1:51" s="15" customFormat="1" ht="12">
      <c r="A243" s="15"/>
      <c r="B243" s="248"/>
      <c r="C243" s="249"/>
      <c r="D243" s="219" t="s">
        <v>140</v>
      </c>
      <c r="E243" s="250" t="s">
        <v>19</v>
      </c>
      <c r="F243" s="251" t="s">
        <v>801</v>
      </c>
      <c r="G243" s="249"/>
      <c r="H243" s="250" t="s">
        <v>19</v>
      </c>
      <c r="I243" s="252"/>
      <c r="J243" s="249"/>
      <c r="K243" s="249"/>
      <c r="L243" s="253"/>
      <c r="M243" s="254"/>
      <c r="N243" s="255"/>
      <c r="O243" s="255"/>
      <c r="P243" s="255"/>
      <c r="Q243" s="255"/>
      <c r="R243" s="255"/>
      <c r="S243" s="255"/>
      <c r="T243" s="256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57" t="s">
        <v>140</v>
      </c>
      <c r="AU243" s="257" t="s">
        <v>86</v>
      </c>
      <c r="AV243" s="15" t="s">
        <v>84</v>
      </c>
      <c r="AW243" s="15" t="s">
        <v>37</v>
      </c>
      <c r="AX243" s="15" t="s">
        <v>76</v>
      </c>
      <c r="AY243" s="257" t="s">
        <v>127</v>
      </c>
    </row>
    <row r="244" spans="1:51" s="15" customFormat="1" ht="12">
      <c r="A244" s="15"/>
      <c r="B244" s="248"/>
      <c r="C244" s="249"/>
      <c r="D244" s="219" t="s">
        <v>140</v>
      </c>
      <c r="E244" s="250" t="s">
        <v>19</v>
      </c>
      <c r="F244" s="251" t="s">
        <v>802</v>
      </c>
      <c r="G244" s="249"/>
      <c r="H244" s="250" t="s">
        <v>19</v>
      </c>
      <c r="I244" s="252"/>
      <c r="J244" s="249"/>
      <c r="K244" s="249"/>
      <c r="L244" s="253"/>
      <c r="M244" s="254"/>
      <c r="N244" s="255"/>
      <c r="O244" s="255"/>
      <c r="P244" s="255"/>
      <c r="Q244" s="255"/>
      <c r="R244" s="255"/>
      <c r="S244" s="255"/>
      <c r="T244" s="256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57" t="s">
        <v>140</v>
      </c>
      <c r="AU244" s="257" t="s">
        <v>86</v>
      </c>
      <c r="AV244" s="15" t="s">
        <v>84</v>
      </c>
      <c r="AW244" s="15" t="s">
        <v>37</v>
      </c>
      <c r="AX244" s="15" t="s">
        <v>76</v>
      </c>
      <c r="AY244" s="257" t="s">
        <v>127</v>
      </c>
    </row>
    <row r="245" spans="1:51" s="13" customFormat="1" ht="12">
      <c r="A245" s="13"/>
      <c r="B245" s="226"/>
      <c r="C245" s="227"/>
      <c r="D245" s="219" t="s">
        <v>140</v>
      </c>
      <c r="E245" s="228" t="s">
        <v>19</v>
      </c>
      <c r="F245" s="229" t="s">
        <v>813</v>
      </c>
      <c r="G245" s="227"/>
      <c r="H245" s="230">
        <v>1</v>
      </c>
      <c r="I245" s="231"/>
      <c r="J245" s="227"/>
      <c r="K245" s="227"/>
      <c r="L245" s="232"/>
      <c r="M245" s="233"/>
      <c r="N245" s="234"/>
      <c r="O245" s="234"/>
      <c r="P245" s="234"/>
      <c r="Q245" s="234"/>
      <c r="R245" s="234"/>
      <c r="S245" s="234"/>
      <c r="T245" s="235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6" t="s">
        <v>140</v>
      </c>
      <c r="AU245" s="236" t="s">
        <v>86</v>
      </c>
      <c r="AV245" s="13" t="s">
        <v>86</v>
      </c>
      <c r="AW245" s="13" t="s">
        <v>37</v>
      </c>
      <c r="AX245" s="13" t="s">
        <v>84</v>
      </c>
      <c r="AY245" s="236" t="s">
        <v>127</v>
      </c>
    </row>
    <row r="246" spans="1:51" s="13" customFormat="1" ht="12">
      <c r="A246" s="13"/>
      <c r="B246" s="226"/>
      <c r="C246" s="227"/>
      <c r="D246" s="219" t="s">
        <v>140</v>
      </c>
      <c r="E246" s="227"/>
      <c r="F246" s="229" t="s">
        <v>421</v>
      </c>
      <c r="G246" s="227"/>
      <c r="H246" s="230">
        <v>1.01</v>
      </c>
      <c r="I246" s="231"/>
      <c r="J246" s="227"/>
      <c r="K246" s="227"/>
      <c r="L246" s="232"/>
      <c r="M246" s="233"/>
      <c r="N246" s="234"/>
      <c r="O246" s="234"/>
      <c r="P246" s="234"/>
      <c r="Q246" s="234"/>
      <c r="R246" s="234"/>
      <c r="S246" s="234"/>
      <c r="T246" s="235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6" t="s">
        <v>140</v>
      </c>
      <c r="AU246" s="236" t="s">
        <v>86</v>
      </c>
      <c r="AV246" s="13" t="s">
        <v>86</v>
      </c>
      <c r="AW246" s="13" t="s">
        <v>4</v>
      </c>
      <c r="AX246" s="13" t="s">
        <v>84</v>
      </c>
      <c r="AY246" s="236" t="s">
        <v>127</v>
      </c>
    </row>
    <row r="247" spans="1:65" s="2" customFormat="1" ht="16.5" customHeight="1">
      <c r="A247" s="40"/>
      <c r="B247" s="41"/>
      <c r="C247" s="206" t="s">
        <v>343</v>
      </c>
      <c r="D247" s="206" t="s">
        <v>129</v>
      </c>
      <c r="E247" s="207" t="s">
        <v>817</v>
      </c>
      <c r="F247" s="208" t="s">
        <v>818</v>
      </c>
      <c r="G247" s="209" t="s">
        <v>411</v>
      </c>
      <c r="H247" s="210">
        <v>2</v>
      </c>
      <c r="I247" s="211"/>
      <c r="J247" s="212">
        <f>ROUND(I247*H247,2)</f>
        <v>0</v>
      </c>
      <c r="K247" s="208" t="s">
        <v>133</v>
      </c>
      <c r="L247" s="46"/>
      <c r="M247" s="213" t="s">
        <v>19</v>
      </c>
      <c r="N247" s="214" t="s">
        <v>47</v>
      </c>
      <c r="O247" s="86"/>
      <c r="P247" s="215">
        <f>O247*H247</f>
        <v>0</v>
      </c>
      <c r="Q247" s="215">
        <v>0.0389</v>
      </c>
      <c r="R247" s="215">
        <f>Q247*H247</f>
        <v>0.0778</v>
      </c>
      <c r="S247" s="215">
        <v>0</v>
      </c>
      <c r="T247" s="216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17" t="s">
        <v>134</v>
      </c>
      <c r="AT247" s="217" t="s">
        <v>129</v>
      </c>
      <c r="AU247" s="217" t="s">
        <v>86</v>
      </c>
      <c r="AY247" s="19" t="s">
        <v>127</v>
      </c>
      <c r="BE247" s="218">
        <f>IF(N247="základní",J247,0)</f>
        <v>0</v>
      </c>
      <c r="BF247" s="218">
        <f>IF(N247="snížená",J247,0)</f>
        <v>0</v>
      </c>
      <c r="BG247" s="218">
        <f>IF(N247="zákl. přenesená",J247,0)</f>
        <v>0</v>
      </c>
      <c r="BH247" s="218">
        <f>IF(N247="sníž. přenesená",J247,0)</f>
        <v>0</v>
      </c>
      <c r="BI247" s="218">
        <f>IF(N247="nulová",J247,0)</f>
        <v>0</v>
      </c>
      <c r="BJ247" s="19" t="s">
        <v>84</v>
      </c>
      <c r="BK247" s="218">
        <f>ROUND(I247*H247,2)</f>
        <v>0</v>
      </c>
      <c r="BL247" s="19" t="s">
        <v>134</v>
      </c>
      <c r="BM247" s="217" t="s">
        <v>819</v>
      </c>
    </row>
    <row r="248" spans="1:47" s="2" customFormat="1" ht="12">
      <c r="A248" s="40"/>
      <c r="B248" s="41"/>
      <c r="C248" s="42"/>
      <c r="D248" s="219" t="s">
        <v>136</v>
      </c>
      <c r="E248" s="42"/>
      <c r="F248" s="220" t="s">
        <v>820</v>
      </c>
      <c r="G248" s="42"/>
      <c r="H248" s="42"/>
      <c r="I248" s="221"/>
      <c r="J248" s="42"/>
      <c r="K248" s="42"/>
      <c r="L248" s="46"/>
      <c r="M248" s="222"/>
      <c r="N248" s="223"/>
      <c r="O248" s="86"/>
      <c r="P248" s="86"/>
      <c r="Q248" s="86"/>
      <c r="R248" s="86"/>
      <c r="S248" s="86"/>
      <c r="T248" s="87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9" t="s">
        <v>136</v>
      </c>
      <c r="AU248" s="19" t="s">
        <v>86</v>
      </c>
    </row>
    <row r="249" spans="1:47" s="2" customFormat="1" ht="12">
      <c r="A249" s="40"/>
      <c r="B249" s="41"/>
      <c r="C249" s="42"/>
      <c r="D249" s="224" t="s">
        <v>138</v>
      </c>
      <c r="E249" s="42"/>
      <c r="F249" s="225" t="s">
        <v>821</v>
      </c>
      <c r="G249" s="42"/>
      <c r="H249" s="42"/>
      <c r="I249" s="221"/>
      <c r="J249" s="42"/>
      <c r="K249" s="42"/>
      <c r="L249" s="46"/>
      <c r="M249" s="222"/>
      <c r="N249" s="223"/>
      <c r="O249" s="86"/>
      <c r="P249" s="86"/>
      <c r="Q249" s="86"/>
      <c r="R249" s="86"/>
      <c r="S249" s="86"/>
      <c r="T249" s="87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T249" s="19" t="s">
        <v>138</v>
      </c>
      <c r="AU249" s="19" t="s">
        <v>86</v>
      </c>
    </row>
    <row r="250" spans="1:47" s="2" customFormat="1" ht="12">
      <c r="A250" s="40"/>
      <c r="B250" s="41"/>
      <c r="C250" s="42"/>
      <c r="D250" s="219" t="s">
        <v>375</v>
      </c>
      <c r="E250" s="42"/>
      <c r="F250" s="268" t="s">
        <v>800</v>
      </c>
      <c r="G250" s="42"/>
      <c r="H250" s="42"/>
      <c r="I250" s="221"/>
      <c r="J250" s="42"/>
      <c r="K250" s="42"/>
      <c r="L250" s="46"/>
      <c r="M250" s="222"/>
      <c r="N250" s="223"/>
      <c r="O250" s="86"/>
      <c r="P250" s="86"/>
      <c r="Q250" s="86"/>
      <c r="R250" s="86"/>
      <c r="S250" s="86"/>
      <c r="T250" s="87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T250" s="19" t="s">
        <v>375</v>
      </c>
      <c r="AU250" s="19" t="s">
        <v>86</v>
      </c>
    </row>
    <row r="251" spans="1:51" s="15" customFormat="1" ht="12">
      <c r="A251" s="15"/>
      <c r="B251" s="248"/>
      <c r="C251" s="249"/>
      <c r="D251" s="219" t="s">
        <v>140</v>
      </c>
      <c r="E251" s="250" t="s">
        <v>19</v>
      </c>
      <c r="F251" s="251" t="s">
        <v>801</v>
      </c>
      <c r="G251" s="249"/>
      <c r="H251" s="250" t="s">
        <v>19</v>
      </c>
      <c r="I251" s="252"/>
      <c r="J251" s="249"/>
      <c r="K251" s="249"/>
      <c r="L251" s="253"/>
      <c r="M251" s="254"/>
      <c r="N251" s="255"/>
      <c r="O251" s="255"/>
      <c r="P251" s="255"/>
      <c r="Q251" s="255"/>
      <c r="R251" s="255"/>
      <c r="S251" s="255"/>
      <c r="T251" s="256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57" t="s">
        <v>140</v>
      </c>
      <c r="AU251" s="257" t="s">
        <v>86</v>
      </c>
      <c r="AV251" s="15" t="s">
        <v>84</v>
      </c>
      <c r="AW251" s="15" t="s">
        <v>37</v>
      </c>
      <c r="AX251" s="15" t="s">
        <v>76</v>
      </c>
      <c r="AY251" s="257" t="s">
        <v>127</v>
      </c>
    </row>
    <row r="252" spans="1:51" s="15" customFormat="1" ht="12">
      <c r="A252" s="15"/>
      <c r="B252" s="248"/>
      <c r="C252" s="249"/>
      <c r="D252" s="219" t="s">
        <v>140</v>
      </c>
      <c r="E252" s="250" t="s">
        <v>19</v>
      </c>
      <c r="F252" s="251" t="s">
        <v>802</v>
      </c>
      <c r="G252" s="249"/>
      <c r="H252" s="250" t="s">
        <v>19</v>
      </c>
      <c r="I252" s="252"/>
      <c r="J252" s="249"/>
      <c r="K252" s="249"/>
      <c r="L252" s="253"/>
      <c r="M252" s="254"/>
      <c r="N252" s="255"/>
      <c r="O252" s="255"/>
      <c r="P252" s="255"/>
      <c r="Q252" s="255"/>
      <c r="R252" s="255"/>
      <c r="S252" s="255"/>
      <c r="T252" s="256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57" t="s">
        <v>140</v>
      </c>
      <c r="AU252" s="257" t="s">
        <v>86</v>
      </c>
      <c r="AV252" s="15" t="s">
        <v>84</v>
      </c>
      <c r="AW252" s="15" t="s">
        <v>37</v>
      </c>
      <c r="AX252" s="15" t="s">
        <v>76</v>
      </c>
      <c r="AY252" s="257" t="s">
        <v>127</v>
      </c>
    </row>
    <row r="253" spans="1:51" s="13" customFormat="1" ht="12">
      <c r="A253" s="13"/>
      <c r="B253" s="226"/>
      <c r="C253" s="227"/>
      <c r="D253" s="219" t="s">
        <v>140</v>
      </c>
      <c r="E253" s="228" t="s">
        <v>19</v>
      </c>
      <c r="F253" s="229" t="s">
        <v>822</v>
      </c>
      <c r="G253" s="227"/>
      <c r="H253" s="230">
        <v>2</v>
      </c>
      <c r="I253" s="231"/>
      <c r="J253" s="227"/>
      <c r="K253" s="227"/>
      <c r="L253" s="232"/>
      <c r="M253" s="233"/>
      <c r="N253" s="234"/>
      <c r="O253" s="234"/>
      <c r="P253" s="234"/>
      <c r="Q253" s="234"/>
      <c r="R253" s="234"/>
      <c r="S253" s="234"/>
      <c r="T253" s="235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6" t="s">
        <v>140</v>
      </c>
      <c r="AU253" s="236" t="s">
        <v>86</v>
      </c>
      <c r="AV253" s="13" t="s">
        <v>86</v>
      </c>
      <c r="AW253" s="13" t="s">
        <v>37</v>
      </c>
      <c r="AX253" s="13" t="s">
        <v>84</v>
      </c>
      <c r="AY253" s="236" t="s">
        <v>127</v>
      </c>
    </row>
    <row r="254" spans="1:65" s="2" customFormat="1" ht="16.5" customHeight="1">
      <c r="A254" s="40"/>
      <c r="B254" s="41"/>
      <c r="C254" s="258" t="s">
        <v>353</v>
      </c>
      <c r="D254" s="258" t="s">
        <v>371</v>
      </c>
      <c r="E254" s="259" t="s">
        <v>823</v>
      </c>
      <c r="F254" s="260" t="s">
        <v>824</v>
      </c>
      <c r="G254" s="261" t="s">
        <v>411</v>
      </c>
      <c r="H254" s="262">
        <v>2.02</v>
      </c>
      <c r="I254" s="263"/>
      <c r="J254" s="264">
        <f>ROUND(I254*H254,2)</f>
        <v>0</v>
      </c>
      <c r="K254" s="260" t="s">
        <v>19</v>
      </c>
      <c r="L254" s="265"/>
      <c r="M254" s="266" t="s">
        <v>19</v>
      </c>
      <c r="N254" s="267" t="s">
        <v>47</v>
      </c>
      <c r="O254" s="86"/>
      <c r="P254" s="215">
        <f>O254*H254</f>
        <v>0</v>
      </c>
      <c r="Q254" s="215">
        <v>0.3345</v>
      </c>
      <c r="R254" s="215">
        <f>Q254*H254</f>
        <v>0.67569</v>
      </c>
      <c r="S254" s="215">
        <v>0</v>
      </c>
      <c r="T254" s="216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17" t="s">
        <v>189</v>
      </c>
      <c r="AT254" s="217" t="s">
        <v>371</v>
      </c>
      <c r="AU254" s="217" t="s">
        <v>86</v>
      </c>
      <c r="AY254" s="19" t="s">
        <v>127</v>
      </c>
      <c r="BE254" s="218">
        <f>IF(N254="základní",J254,0)</f>
        <v>0</v>
      </c>
      <c r="BF254" s="218">
        <f>IF(N254="snížená",J254,0)</f>
        <v>0</v>
      </c>
      <c r="BG254" s="218">
        <f>IF(N254="zákl. přenesená",J254,0)</f>
        <v>0</v>
      </c>
      <c r="BH254" s="218">
        <f>IF(N254="sníž. přenesená",J254,0)</f>
        <v>0</v>
      </c>
      <c r="BI254" s="218">
        <f>IF(N254="nulová",J254,0)</f>
        <v>0</v>
      </c>
      <c r="BJ254" s="19" t="s">
        <v>84</v>
      </c>
      <c r="BK254" s="218">
        <f>ROUND(I254*H254,2)</f>
        <v>0</v>
      </c>
      <c r="BL254" s="19" t="s">
        <v>134</v>
      </c>
      <c r="BM254" s="217" t="s">
        <v>825</v>
      </c>
    </row>
    <row r="255" spans="1:47" s="2" customFormat="1" ht="12">
      <c r="A255" s="40"/>
      <c r="B255" s="41"/>
      <c r="C255" s="42"/>
      <c r="D255" s="219" t="s">
        <v>136</v>
      </c>
      <c r="E255" s="42"/>
      <c r="F255" s="220" t="s">
        <v>824</v>
      </c>
      <c r="G255" s="42"/>
      <c r="H255" s="42"/>
      <c r="I255" s="221"/>
      <c r="J255" s="42"/>
      <c r="K255" s="42"/>
      <c r="L255" s="46"/>
      <c r="M255" s="222"/>
      <c r="N255" s="223"/>
      <c r="O255" s="86"/>
      <c r="P255" s="86"/>
      <c r="Q255" s="86"/>
      <c r="R255" s="86"/>
      <c r="S255" s="86"/>
      <c r="T255" s="87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T255" s="19" t="s">
        <v>136</v>
      </c>
      <c r="AU255" s="19" t="s">
        <v>86</v>
      </c>
    </row>
    <row r="256" spans="1:47" s="2" customFormat="1" ht="12">
      <c r="A256" s="40"/>
      <c r="B256" s="41"/>
      <c r="C256" s="42"/>
      <c r="D256" s="219" t="s">
        <v>375</v>
      </c>
      <c r="E256" s="42"/>
      <c r="F256" s="268" t="s">
        <v>807</v>
      </c>
      <c r="G256" s="42"/>
      <c r="H256" s="42"/>
      <c r="I256" s="221"/>
      <c r="J256" s="42"/>
      <c r="K256" s="42"/>
      <c r="L256" s="46"/>
      <c r="M256" s="222"/>
      <c r="N256" s="223"/>
      <c r="O256" s="86"/>
      <c r="P256" s="86"/>
      <c r="Q256" s="86"/>
      <c r="R256" s="86"/>
      <c r="S256" s="86"/>
      <c r="T256" s="87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T256" s="19" t="s">
        <v>375</v>
      </c>
      <c r="AU256" s="19" t="s">
        <v>86</v>
      </c>
    </row>
    <row r="257" spans="1:51" s="15" customFormat="1" ht="12">
      <c r="A257" s="15"/>
      <c r="B257" s="248"/>
      <c r="C257" s="249"/>
      <c r="D257" s="219" t="s">
        <v>140</v>
      </c>
      <c r="E257" s="250" t="s">
        <v>19</v>
      </c>
      <c r="F257" s="251" t="s">
        <v>801</v>
      </c>
      <c r="G257" s="249"/>
      <c r="H257" s="250" t="s">
        <v>19</v>
      </c>
      <c r="I257" s="252"/>
      <c r="J257" s="249"/>
      <c r="K257" s="249"/>
      <c r="L257" s="253"/>
      <c r="M257" s="254"/>
      <c r="N257" s="255"/>
      <c r="O257" s="255"/>
      <c r="P257" s="255"/>
      <c r="Q257" s="255"/>
      <c r="R257" s="255"/>
      <c r="S257" s="255"/>
      <c r="T257" s="256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57" t="s">
        <v>140</v>
      </c>
      <c r="AU257" s="257" t="s">
        <v>86</v>
      </c>
      <c r="AV257" s="15" t="s">
        <v>84</v>
      </c>
      <c r="AW257" s="15" t="s">
        <v>37</v>
      </c>
      <c r="AX257" s="15" t="s">
        <v>76</v>
      </c>
      <c r="AY257" s="257" t="s">
        <v>127</v>
      </c>
    </row>
    <row r="258" spans="1:51" s="15" customFormat="1" ht="12">
      <c r="A258" s="15"/>
      <c r="B258" s="248"/>
      <c r="C258" s="249"/>
      <c r="D258" s="219" t="s">
        <v>140</v>
      </c>
      <c r="E258" s="250" t="s">
        <v>19</v>
      </c>
      <c r="F258" s="251" t="s">
        <v>802</v>
      </c>
      <c r="G258" s="249"/>
      <c r="H258" s="250" t="s">
        <v>19</v>
      </c>
      <c r="I258" s="252"/>
      <c r="J258" s="249"/>
      <c r="K258" s="249"/>
      <c r="L258" s="253"/>
      <c r="M258" s="254"/>
      <c r="N258" s="255"/>
      <c r="O258" s="255"/>
      <c r="P258" s="255"/>
      <c r="Q258" s="255"/>
      <c r="R258" s="255"/>
      <c r="S258" s="255"/>
      <c r="T258" s="256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57" t="s">
        <v>140</v>
      </c>
      <c r="AU258" s="257" t="s">
        <v>86</v>
      </c>
      <c r="AV258" s="15" t="s">
        <v>84</v>
      </c>
      <c r="AW258" s="15" t="s">
        <v>37</v>
      </c>
      <c r="AX258" s="15" t="s">
        <v>76</v>
      </c>
      <c r="AY258" s="257" t="s">
        <v>127</v>
      </c>
    </row>
    <row r="259" spans="1:51" s="13" customFormat="1" ht="12">
      <c r="A259" s="13"/>
      <c r="B259" s="226"/>
      <c r="C259" s="227"/>
      <c r="D259" s="219" t="s">
        <v>140</v>
      </c>
      <c r="E259" s="228" t="s">
        <v>19</v>
      </c>
      <c r="F259" s="229" t="s">
        <v>822</v>
      </c>
      <c r="G259" s="227"/>
      <c r="H259" s="230">
        <v>2</v>
      </c>
      <c r="I259" s="231"/>
      <c r="J259" s="227"/>
      <c r="K259" s="227"/>
      <c r="L259" s="232"/>
      <c r="M259" s="233"/>
      <c r="N259" s="234"/>
      <c r="O259" s="234"/>
      <c r="P259" s="234"/>
      <c r="Q259" s="234"/>
      <c r="R259" s="234"/>
      <c r="S259" s="234"/>
      <c r="T259" s="235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6" t="s">
        <v>140</v>
      </c>
      <c r="AU259" s="236" t="s">
        <v>86</v>
      </c>
      <c r="AV259" s="13" t="s">
        <v>86</v>
      </c>
      <c r="AW259" s="13" t="s">
        <v>37</v>
      </c>
      <c r="AX259" s="13" t="s">
        <v>84</v>
      </c>
      <c r="AY259" s="236" t="s">
        <v>127</v>
      </c>
    </row>
    <row r="260" spans="1:51" s="13" customFormat="1" ht="12">
      <c r="A260" s="13"/>
      <c r="B260" s="226"/>
      <c r="C260" s="227"/>
      <c r="D260" s="219" t="s">
        <v>140</v>
      </c>
      <c r="E260" s="227"/>
      <c r="F260" s="229" t="s">
        <v>505</v>
      </c>
      <c r="G260" s="227"/>
      <c r="H260" s="230">
        <v>2.02</v>
      </c>
      <c r="I260" s="231"/>
      <c r="J260" s="227"/>
      <c r="K260" s="227"/>
      <c r="L260" s="232"/>
      <c r="M260" s="233"/>
      <c r="N260" s="234"/>
      <c r="O260" s="234"/>
      <c r="P260" s="234"/>
      <c r="Q260" s="234"/>
      <c r="R260" s="234"/>
      <c r="S260" s="234"/>
      <c r="T260" s="235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6" t="s">
        <v>140</v>
      </c>
      <c r="AU260" s="236" t="s">
        <v>86</v>
      </c>
      <c r="AV260" s="13" t="s">
        <v>86</v>
      </c>
      <c r="AW260" s="13" t="s">
        <v>4</v>
      </c>
      <c r="AX260" s="13" t="s">
        <v>84</v>
      </c>
      <c r="AY260" s="236" t="s">
        <v>127</v>
      </c>
    </row>
    <row r="261" spans="1:65" s="2" customFormat="1" ht="16.5" customHeight="1">
      <c r="A261" s="40"/>
      <c r="B261" s="41"/>
      <c r="C261" s="206" t="s">
        <v>370</v>
      </c>
      <c r="D261" s="206" t="s">
        <v>129</v>
      </c>
      <c r="E261" s="207" t="s">
        <v>826</v>
      </c>
      <c r="F261" s="208" t="s">
        <v>827</v>
      </c>
      <c r="G261" s="209" t="s">
        <v>411</v>
      </c>
      <c r="H261" s="210">
        <v>1</v>
      </c>
      <c r="I261" s="211"/>
      <c r="J261" s="212">
        <f>ROUND(I261*H261,2)</f>
        <v>0</v>
      </c>
      <c r="K261" s="208" t="s">
        <v>133</v>
      </c>
      <c r="L261" s="46"/>
      <c r="M261" s="213" t="s">
        <v>19</v>
      </c>
      <c r="N261" s="214" t="s">
        <v>47</v>
      </c>
      <c r="O261" s="86"/>
      <c r="P261" s="215">
        <f>O261*H261</f>
        <v>0</v>
      </c>
      <c r="Q261" s="215">
        <v>0.00508</v>
      </c>
      <c r="R261" s="215">
        <f>Q261*H261</f>
        <v>0.00508</v>
      </c>
      <c r="S261" s="215">
        <v>0</v>
      </c>
      <c r="T261" s="216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17" t="s">
        <v>134</v>
      </c>
      <c r="AT261" s="217" t="s">
        <v>129</v>
      </c>
      <c r="AU261" s="217" t="s">
        <v>86</v>
      </c>
      <c r="AY261" s="19" t="s">
        <v>127</v>
      </c>
      <c r="BE261" s="218">
        <f>IF(N261="základní",J261,0)</f>
        <v>0</v>
      </c>
      <c r="BF261" s="218">
        <f>IF(N261="snížená",J261,0)</f>
        <v>0</v>
      </c>
      <c r="BG261" s="218">
        <f>IF(N261="zákl. přenesená",J261,0)</f>
        <v>0</v>
      </c>
      <c r="BH261" s="218">
        <f>IF(N261="sníž. přenesená",J261,0)</f>
        <v>0</v>
      </c>
      <c r="BI261" s="218">
        <f>IF(N261="nulová",J261,0)</f>
        <v>0</v>
      </c>
      <c r="BJ261" s="19" t="s">
        <v>84</v>
      </c>
      <c r="BK261" s="218">
        <f>ROUND(I261*H261,2)</f>
        <v>0</v>
      </c>
      <c r="BL261" s="19" t="s">
        <v>134</v>
      </c>
      <c r="BM261" s="217" t="s">
        <v>828</v>
      </c>
    </row>
    <row r="262" spans="1:47" s="2" customFormat="1" ht="12">
      <c r="A262" s="40"/>
      <c r="B262" s="41"/>
      <c r="C262" s="42"/>
      <c r="D262" s="219" t="s">
        <v>136</v>
      </c>
      <c r="E262" s="42"/>
      <c r="F262" s="220" t="s">
        <v>829</v>
      </c>
      <c r="G262" s="42"/>
      <c r="H262" s="42"/>
      <c r="I262" s="221"/>
      <c r="J262" s="42"/>
      <c r="K262" s="42"/>
      <c r="L262" s="46"/>
      <c r="M262" s="222"/>
      <c r="N262" s="223"/>
      <c r="O262" s="86"/>
      <c r="P262" s="86"/>
      <c r="Q262" s="86"/>
      <c r="R262" s="86"/>
      <c r="S262" s="86"/>
      <c r="T262" s="87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19" t="s">
        <v>136</v>
      </c>
      <c r="AU262" s="19" t="s">
        <v>86</v>
      </c>
    </row>
    <row r="263" spans="1:47" s="2" customFormat="1" ht="12">
      <c r="A263" s="40"/>
      <c r="B263" s="41"/>
      <c r="C263" s="42"/>
      <c r="D263" s="224" t="s">
        <v>138</v>
      </c>
      <c r="E263" s="42"/>
      <c r="F263" s="225" t="s">
        <v>830</v>
      </c>
      <c r="G263" s="42"/>
      <c r="H263" s="42"/>
      <c r="I263" s="221"/>
      <c r="J263" s="42"/>
      <c r="K263" s="42"/>
      <c r="L263" s="46"/>
      <c r="M263" s="222"/>
      <c r="N263" s="223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138</v>
      </c>
      <c r="AU263" s="19" t="s">
        <v>86</v>
      </c>
    </row>
    <row r="264" spans="1:51" s="15" customFormat="1" ht="12">
      <c r="A264" s="15"/>
      <c r="B264" s="248"/>
      <c r="C264" s="249"/>
      <c r="D264" s="219" t="s">
        <v>140</v>
      </c>
      <c r="E264" s="250" t="s">
        <v>19</v>
      </c>
      <c r="F264" s="251" t="s">
        <v>831</v>
      </c>
      <c r="G264" s="249"/>
      <c r="H264" s="250" t="s">
        <v>19</v>
      </c>
      <c r="I264" s="252"/>
      <c r="J264" s="249"/>
      <c r="K264" s="249"/>
      <c r="L264" s="253"/>
      <c r="M264" s="254"/>
      <c r="N264" s="255"/>
      <c r="O264" s="255"/>
      <c r="P264" s="255"/>
      <c r="Q264" s="255"/>
      <c r="R264" s="255"/>
      <c r="S264" s="255"/>
      <c r="T264" s="256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57" t="s">
        <v>140</v>
      </c>
      <c r="AU264" s="257" t="s">
        <v>86</v>
      </c>
      <c r="AV264" s="15" t="s">
        <v>84</v>
      </c>
      <c r="AW264" s="15" t="s">
        <v>37</v>
      </c>
      <c r="AX264" s="15" t="s">
        <v>76</v>
      </c>
      <c r="AY264" s="257" t="s">
        <v>127</v>
      </c>
    </row>
    <row r="265" spans="1:51" s="13" customFormat="1" ht="12">
      <c r="A265" s="13"/>
      <c r="B265" s="226"/>
      <c r="C265" s="227"/>
      <c r="D265" s="219" t="s">
        <v>140</v>
      </c>
      <c r="E265" s="228" t="s">
        <v>19</v>
      </c>
      <c r="F265" s="229" t="s">
        <v>832</v>
      </c>
      <c r="G265" s="227"/>
      <c r="H265" s="230">
        <v>1</v>
      </c>
      <c r="I265" s="231"/>
      <c r="J265" s="227"/>
      <c r="K265" s="227"/>
      <c r="L265" s="232"/>
      <c r="M265" s="233"/>
      <c r="N265" s="234"/>
      <c r="O265" s="234"/>
      <c r="P265" s="234"/>
      <c r="Q265" s="234"/>
      <c r="R265" s="234"/>
      <c r="S265" s="234"/>
      <c r="T265" s="235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6" t="s">
        <v>140</v>
      </c>
      <c r="AU265" s="236" t="s">
        <v>86</v>
      </c>
      <c r="AV265" s="13" t="s">
        <v>86</v>
      </c>
      <c r="AW265" s="13" t="s">
        <v>37</v>
      </c>
      <c r="AX265" s="13" t="s">
        <v>84</v>
      </c>
      <c r="AY265" s="236" t="s">
        <v>127</v>
      </c>
    </row>
    <row r="266" spans="1:65" s="2" customFormat="1" ht="16.5" customHeight="1">
      <c r="A266" s="40"/>
      <c r="B266" s="41"/>
      <c r="C266" s="258" t="s">
        <v>379</v>
      </c>
      <c r="D266" s="258" t="s">
        <v>371</v>
      </c>
      <c r="E266" s="259" t="s">
        <v>833</v>
      </c>
      <c r="F266" s="260" t="s">
        <v>834</v>
      </c>
      <c r="G266" s="261" t="s">
        <v>411</v>
      </c>
      <c r="H266" s="262">
        <v>1.01</v>
      </c>
      <c r="I266" s="263"/>
      <c r="J266" s="264">
        <f>ROUND(I266*H266,2)</f>
        <v>0</v>
      </c>
      <c r="K266" s="260" t="s">
        <v>19</v>
      </c>
      <c r="L266" s="265"/>
      <c r="M266" s="266" t="s">
        <v>19</v>
      </c>
      <c r="N266" s="267" t="s">
        <v>47</v>
      </c>
      <c r="O266" s="86"/>
      <c r="P266" s="215">
        <f>O266*H266</f>
        <v>0</v>
      </c>
      <c r="Q266" s="215">
        <v>0.11</v>
      </c>
      <c r="R266" s="215">
        <f>Q266*H266</f>
        <v>0.1111</v>
      </c>
      <c r="S266" s="215">
        <v>0</v>
      </c>
      <c r="T266" s="216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17" t="s">
        <v>189</v>
      </c>
      <c r="AT266" s="217" t="s">
        <v>371</v>
      </c>
      <c r="AU266" s="217" t="s">
        <v>86</v>
      </c>
      <c r="AY266" s="19" t="s">
        <v>127</v>
      </c>
      <c r="BE266" s="218">
        <f>IF(N266="základní",J266,0)</f>
        <v>0</v>
      </c>
      <c r="BF266" s="218">
        <f>IF(N266="snížená",J266,0)</f>
        <v>0</v>
      </c>
      <c r="BG266" s="218">
        <f>IF(N266="zákl. přenesená",J266,0)</f>
        <v>0</v>
      </c>
      <c r="BH266" s="218">
        <f>IF(N266="sníž. přenesená",J266,0)</f>
        <v>0</v>
      </c>
      <c r="BI266" s="218">
        <f>IF(N266="nulová",J266,0)</f>
        <v>0</v>
      </c>
      <c r="BJ266" s="19" t="s">
        <v>84</v>
      </c>
      <c r="BK266" s="218">
        <f>ROUND(I266*H266,2)</f>
        <v>0</v>
      </c>
      <c r="BL266" s="19" t="s">
        <v>134</v>
      </c>
      <c r="BM266" s="217" t="s">
        <v>835</v>
      </c>
    </row>
    <row r="267" spans="1:47" s="2" customFormat="1" ht="12">
      <c r="A267" s="40"/>
      <c r="B267" s="41"/>
      <c r="C267" s="42"/>
      <c r="D267" s="219" t="s">
        <v>136</v>
      </c>
      <c r="E267" s="42"/>
      <c r="F267" s="220" t="s">
        <v>834</v>
      </c>
      <c r="G267" s="42"/>
      <c r="H267" s="42"/>
      <c r="I267" s="221"/>
      <c r="J267" s="42"/>
      <c r="K267" s="42"/>
      <c r="L267" s="46"/>
      <c r="M267" s="222"/>
      <c r="N267" s="223"/>
      <c r="O267" s="86"/>
      <c r="P267" s="86"/>
      <c r="Q267" s="86"/>
      <c r="R267" s="86"/>
      <c r="S267" s="86"/>
      <c r="T267" s="87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9" t="s">
        <v>136</v>
      </c>
      <c r="AU267" s="19" t="s">
        <v>86</v>
      </c>
    </row>
    <row r="268" spans="1:51" s="15" customFormat="1" ht="12">
      <c r="A268" s="15"/>
      <c r="B268" s="248"/>
      <c r="C268" s="249"/>
      <c r="D268" s="219" t="s">
        <v>140</v>
      </c>
      <c r="E268" s="250" t="s">
        <v>19</v>
      </c>
      <c r="F268" s="251" t="s">
        <v>831</v>
      </c>
      <c r="G268" s="249"/>
      <c r="H268" s="250" t="s">
        <v>19</v>
      </c>
      <c r="I268" s="252"/>
      <c r="J268" s="249"/>
      <c r="K268" s="249"/>
      <c r="L268" s="253"/>
      <c r="M268" s="254"/>
      <c r="N268" s="255"/>
      <c r="O268" s="255"/>
      <c r="P268" s="255"/>
      <c r="Q268" s="255"/>
      <c r="R268" s="255"/>
      <c r="S268" s="255"/>
      <c r="T268" s="256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57" t="s">
        <v>140</v>
      </c>
      <c r="AU268" s="257" t="s">
        <v>86</v>
      </c>
      <c r="AV268" s="15" t="s">
        <v>84</v>
      </c>
      <c r="AW268" s="15" t="s">
        <v>37</v>
      </c>
      <c r="AX268" s="15" t="s">
        <v>76</v>
      </c>
      <c r="AY268" s="257" t="s">
        <v>127</v>
      </c>
    </row>
    <row r="269" spans="1:51" s="13" customFormat="1" ht="12">
      <c r="A269" s="13"/>
      <c r="B269" s="226"/>
      <c r="C269" s="227"/>
      <c r="D269" s="219" t="s">
        <v>140</v>
      </c>
      <c r="E269" s="228" t="s">
        <v>19</v>
      </c>
      <c r="F269" s="229" t="s">
        <v>832</v>
      </c>
      <c r="G269" s="227"/>
      <c r="H269" s="230">
        <v>1</v>
      </c>
      <c r="I269" s="231"/>
      <c r="J269" s="227"/>
      <c r="K269" s="227"/>
      <c r="L269" s="232"/>
      <c r="M269" s="233"/>
      <c r="N269" s="234"/>
      <c r="O269" s="234"/>
      <c r="P269" s="234"/>
      <c r="Q269" s="234"/>
      <c r="R269" s="234"/>
      <c r="S269" s="234"/>
      <c r="T269" s="235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6" t="s">
        <v>140</v>
      </c>
      <c r="AU269" s="236" t="s">
        <v>86</v>
      </c>
      <c r="AV269" s="13" t="s">
        <v>86</v>
      </c>
      <c r="AW269" s="13" t="s">
        <v>37</v>
      </c>
      <c r="AX269" s="13" t="s">
        <v>84</v>
      </c>
      <c r="AY269" s="236" t="s">
        <v>127</v>
      </c>
    </row>
    <row r="270" spans="1:51" s="13" customFormat="1" ht="12">
      <c r="A270" s="13"/>
      <c r="B270" s="226"/>
      <c r="C270" s="227"/>
      <c r="D270" s="219" t="s">
        <v>140</v>
      </c>
      <c r="E270" s="227"/>
      <c r="F270" s="229" t="s">
        <v>421</v>
      </c>
      <c r="G270" s="227"/>
      <c r="H270" s="230">
        <v>1.01</v>
      </c>
      <c r="I270" s="231"/>
      <c r="J270" s="227"/>
      <c r="K270" s="227"/>
      <c r="L270" s="232"/>
      <c r="M270" s="233"/>
      <c r="N270" s="234"/>
      <c r="O270" s="234"/>
      <c r="P270" s="234"/>
      <c r="Q270" s="234"/>
      <c r="R270" s="234"/>
      <c r="S270" s="234"/>
      <c r="T270" s="235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6" t="s">
        <v>140</v>
      </c>
      <c r="AU270" s="236" t="s">
        <v>86</v>
      </c>
      <c r="AV270" s="13" t="s">
        <v>86</v>
      </c>
      <c r="AW270" s="13" t="s">
        <v>4</v>
      </c>
      <c r="AX270" s="13" t="s">
        <v>84</v>
      </c>
      <c r="AY270" s="236" t="s">
        <v>127</v>
      </c>
    </row>
    <row r="271" spans="1:65" s="2" customFormat="1" ht="21.75" customHeight="1">
      <c r="A271" s="40"/>
      <c r="B271" s="41"/>
      <c r="C271" s="258" t="s">
        <v>388</v>
      </c>
      <c r="D271" s="258" t="s">
        <v>371</v>
      </c>
      <c r="E271" s="259" t="s">
        <v>836</v>
      </c>
      <c r="F271" s="260" t="s">
        <v>837</v>
      </c>
      <c r="G271" s="261" t="s">
        <v>411</v>
      </c>
      <c r="H271" s="262">
        <v>1.01</v>
      </c>
      <c r="I271" s="263"/>
      <c r="J271" s="264">
        <f>ROUND(I271*H271,2)</f>
        <v>0</v>
      </c>
      <c r="K271" s="260" t="s">
        <v>19</v>
      </c>
      <c r="L271" s="265"/>
      <c r="M271" s="266" t="s">
        <v>19</v>
      </c>
      <c r="N271" s="267" t="s">
        <v>47</v>
      </c>
      <c r="O271" s="86"/>
      <c r="P271" s="215">
        <f>O271*H271</f>
        <v>0</v>
      </c>
      <c r="Q271" s="215">
        <v>0.007</v>
      </c>
      <c r="R271" s="215">
        <f>Q271*H271</f>
        <v>0.00707</v>
      </c>
      <c r="S271" s="215">
        <v>0</v>
      </c>
      <c r="T271" s="216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17" t="s">
        <v>189</v>
      </c>
      <c r="AT271" s="217" t="s">
        <v>371</v>
      </c>
      <c r="AU271" s="217" t="s">
        <v>86</v>
      </c>
      <c r="AY271" s="19" t="s">
        <v>127</v>
      </c>
      <c r="BE271" s="218">
        <f>IF(N271="základní",J271,0)</f>
        <v>0</v>
      </c>
      <c r="BF271" s="218">
        <f>IF(N271="snížená",J271,0)</f>
        <v>0</v>
      </c>
      <c r="BG271" s="218">
        <f>IF(N271="zákl. přenesená",J271,0)</f>
        <v>0</v>
      </c>
      <c r="BH271" s="218">
        <f>IF(N271="sníž. přenesená",J271,0)</f>
        <v>0</v>
      </c>
      <c r="BI271" s="218">
        <f>IF(N271="nulová",J271,0)</f>
        <v>0</v>
      </c>
      <c r="BJ271" s="19" t="s">
        <v>84</v>
      </c>
      <c r="BK271" s="218">
        <f>ROUND(I271*H271,2)</f>
        <v>0</v>
      </c>
      <c r="BL271" s="19" t="s">
        <v>134</v>
      </c>
      <c r="BM271" s="217" t="s">
        <v>838</v>
      </c>
    </row>
    <row r="272" spans="1:47" s="2" customFormat="1" ht="12">
      <c r="A272" s="40"/>
      <c r="B272" s="41"/>
      <c r="C272" s="42"/>
      <c r="D272" s="219" t="s">
        <v>136</v>
      </c>
      <c r="E272" s="42"/>
      <c r="F272" s="220" t="s">
        <v>837</v>
      </c>
      <c r="G272" s="42"/>
      <c r="H272" s="42"/>
      <c r="I272" s="221"/>
      <c r="J272" s="42"/>
      <c r="K272" s="42"/>
      <c r="L272" s="46"/>
      <c r="M272" s="222"/>
      <c r="N272" s="223"/>
      <c r="O272" s="86"/>
      <c r="P272" s="86"/>
      <c r="Q272" s="86"/>
      <c r="R272" s="86"/>
      <c r="S272" s="86"/>
      <c r="T272" s="87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T272" s="19" t="s">
        <v>136</v>
      </c>
      <c r="AU272" s="19" t="s">
        <v>86</v>
      </c>
    </row>
    <row r="273" spans="1:51" s="15" customFormat="1" ht="12">
      <c r="A273" s="15"/>
      <c r="B273" s="248"/>
      <c r="C273" s="249"/>
      <c r="D273" s="219" t="s">
        <v>140</v>
      </c>
      <c r="E273" s="250" t="s">
        <v>19</v>
      </c>
      <c r="F273" s="251" t="s">
        <v>831</v>
      </c>
      <c r="G273" s="249"/>
      <c r="H273" s="250" t="s">
        <v>19</v>
      </c>
      <c r="I273" s="252"/>
      <c r="J273" s="249"/>
      <c r="K273" s="249"/>
      <c r="L273" s="253"/>
      <c r="M273" s="254"/>
      <c r="N273" s="255"/>
      <c r="O273" s="255"/>
      <c r="P273" s="255"/>
      <c r="Q273" s="255"/>
      <c r="R273" s="255"/>
      <c r="S273" s="255"/>
      <c r="T273" s="256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57" t="s">
        <v>140</v>
      </c>
      <c r="AU273" s="257" t="s">
        <v>86</v>
      </c>
      <c r="AV273" s="15" t="s">
        <v>84</v>
      </c>
      <c r="AW273" s="15" t="s">
        <v>37</v>
      </c>
      <c r="AX273" s="15" t="s">
        <v>76</v>
      </c>
      <c r="AY273" s="257" t="s">
        <v>127</v>
      </c>
    </row>
    <row r="274" spans="1:51" s="13" customFormat="1" ht="12">
      <c r="A274" s="13"/>
      <c r="B274" s="226"/>
      <c r="C274" s="227"/>
      <c r="D274" s="219" t="s">
        <v>140</v>
      </c>
      <c r="E274" s="228" t="s">
        <v>19</v>
      </c>
      <c r="F274" s="229" t="s">
        <v>832</v>
      </c>
      <c r="G274" s="227"/>
      <c r="H274" s="230">
        <v>1</v>
      </c>
      <c r="I274" s="231"/>
      <c r="J274" s="227"/>
      <c r="K274" s="227"/>
      <c r="L274" s="232"/>
      <c r="M274" s="233"/>
      <c r="N274" s="234"/>
      <c r="O274" s="234"/>
      <c r="P274" s="234"/>
      <c r="Q274" s="234"/>
      <c r="R274" s="234"/>
      <c r="S274" s="234"/>
      <c r="T274" s="235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6" t="s">
        <v>140</v>
      </c>
      <c r="AU274" s="236" t="s">
        <v>86</v>
      </c>
      <c r="AV274" s="13" t="s">
        <v>86</v>
      </c>
      <c r="AW274" s="13" t="s">
        <v>37</v>
      </c>
      <c r="AX274" s="13" t="s">
        <v>84</v>
      </c>
      <c r="AY274" s="236" t="s">
        <v>127</v>
      </c>
    </row>
    <row r="275" spans="1:51" s="13" customFormat="1" ht="12">
      <c r="A275" s="13"/>
      <c r="B275" s="226"/>
      <c r="C275" s="227"/>
      <c r="D275" s="219" t="s">
        <v>140</v>
      </c>
      <c r="E275" s="227"/>
      <c r="F275" s="229" t="s">
        <v>421</v>
      </c>
      <c r="G275" s="227"/>
      <c r="H275" s="230">
        <v>1.01</v>
      </c>
      <c r="I275" s="231"/>
      <c r="J275" s="227"/>
      <c r="K275" s="227"/>
      <c r="L275" s="232"/>
      <c r="M275" s="233"/>
      <c r="N275" s="234"/>
      <c r="O275" s="234"/>
      <c r="P275" s="234"/>
      <c r="Q275" s="234"/>
      <c r="R275" s="234"/>
      <c r="S275" s="234"/>
      <c r="T275" s="235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6" t="s">
        <v>140</v>
      </c>
      <c r="AU275" s="236" t="s">
        <v>86</v>
      </c>
      <c r="AV275" s="13" t="s">
        <v>86</v>
      </c>
      <c r="AW275" s="13" t="s">
        <v>4</v>
      </c>
      <c r="AX275" s="13" t="s">
        <v>84</v>
      </c>
      <c r="AY275" s="236" t="s">
        <v>127</v>
      </c>
    </row>
    <row r="276" spans="1:65" s="2" customFormat="1" ht="16.5" customHeight="1">
      <c r="A276" s="40"/>
      <c r="B276" s="41"/>
      <c r="C276" s="206" t="s">
        <v>395</v>
      </c>
      <c r="D276" s="206" t="s">
        <v>129</v>
      </c>
      <c r="E276" s="207" t="s">
        <v>839</v>
      </c>
      <c r="F276" s="208" t="s">
        <v>840</v>
      </c>
      <c r="G276" s="209" t="s">
        <v>411</v>
      </c>
      <c r="H276" s="210">
        <v>1</v>
      </c>
      <c r="I276" s="211"/>
      <c r="J276" s="212">
        <f>ROUND(I276*H276,2)</f>
        <v>0</v>
      </c>
      <c r="K276" s="208" t="s">
        <v>133</v>
      </c>
      <c r="L276" s="46"/>
      <c r="M276" s="213" t="s">
        <v>19</v>
      </c>
      <c r="N276" s="214" t="s">
        <v>47</v>
      </c>
      <c r="O276" s="86"/>
      <c r="P276" s="215">
        <f>O276*H276</f>
        <v>0</v>
      </c>
      <c r="Q276" s="215">
        <v>0.12303</v>
      </c>
      <c r="R276" s="215">
        <f>Q276*H276</f>
        <v>0.12303</v>
      </c>
      <c r="S276" s="215">
        <v>0</v>
      </c>
      <c r="T276" s="216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17" t="s">
        <v>134</v>
      </c>
      <c r="AT276" s="217" t="s">
        <v>129</v>
      </c>
      <c r="AU276" s="217" t="s">
        <v>86</v>
      </c>
      <c r="AY276" s="19" t="s">
        <v>127</v>
      </c>
      <c r="BE276" s="218">
        <f>IF(N276="základní",J276,0)</f>
        <v>0</v>
      </c>
      <c r="BF276" s="218">
        <f>IF(N276="snížená",J276,0)</f>
        <v>0</v>
      </c>
      <c r="BG276" s="218">
        <f>IF(N276="zákl. přenesená",J276,0)</f>
        <v>0</v>
      </c>
      <c r="BH276" s="218">
        <f>IF(N276="sníž. přenesená",J276,0)</f>
        <v>0</v>
      </c>
      <c r="BI276" s="218">
        <f>IF(N276="nulová",J276,0)</f>
        <v>0</v>
      </c>
      <c r="BJ276" s="19" t="s">
        <v>84</v>
      </c>
      <c r="BK276" s="218">
        <f>ROUND(I276*H276,2)</f>
        <v>0</v>
      </c>
      <c r="BL276" s="19" t="s">
        <v>134</v>
      </c>
      <c r="BM276" s="217" t="s">
        <v>841</v>
      </c>
    </row>
    <row r="277" spans="1:47" s="2" customFormat="1" ht="12">
      <c r="A277" s="40"/>
      <c r="B277" s="41"/>
      <c r="C277" s="42"/>
      <c r="D277" s="219" t="s">
        <v>136</v>
      </c>
      <c r="E277" s="42"/>
      <c r="F277" s="220" t="s">
        <v>840</v>
      </c>
      <c r="G277" s="42"/>
      <c r="H277" s="42"/>
      <c r="I277" s="221"/>
      <c r="J277" s="42"/>
      <c r="K277" s="42"/>
      <c r="L277" s="46"/>
      <c r="M277" s="222"/>
      <c r="N277" s="223"/>
      <c r="O277" s="86"/>
      <c r="P277" s="86"/>
      <c r="Q277" s="86"/>
      <c r="R277" s="86"/>
      <c r="S277" s="86"/>
      <c r="T277" s="87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T277" s="19" t="s">
        <v>136</v>
      </c>
      <c r="AU277" s="19" t="s">
        <v>86</v>
      </c>
    </row>
    <row r="278" spans="1:47" s="2" customFormat="1" ht="12">
      <c r="A278" s="40"/>
      <c r="B278" s="41"/>
      <c r="C278" s="42"/>
      <c r="D278" s="224" t="s">
        <v>138</v>
      </c>
      <c r="E278" s="42"/>
      <c r="F278" s="225" t="s">
        <v>842</v>
      </c>
      <c r="G278" s="42"/>
      <c r="H278" s="42"/>
      <c r="I278" s="221"/>
      <c r="J278" s="42"/>
      <c r="K278" s="42"/>
      <c r="L278" s="46"/>
      <c r="M278" s="222"/>
      <c r="N278" s="223"/>
      <c r="O278" s="86"/>
      <c r="P278" s="86"/>
      <c r="Q278" s="86"/>
      <c r="R278" s="86"/>
      <c r="S278" s="86"/>
      <c r="T278" s="87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9" t="s">
        <v>138</v>
      </c>
      <c r="AU278" s="19" t="s">
        <v>86</v>
      </c>
    </row>
    <row r="279" spans="1:51" s="15" customFormat="1" ht="12">
      <c r="A279" s="15"/>
      <c r="B279" s="248"/>
      <c r="C279" s="249"/>
      <c r="D279" s="219" t="s">
        <v>140</v>
      </c>
      <c r="E279" s="250" t="s">
        <v>19</v>
      </c>
      <c r="F279" s="251" t="s">
        <v>831</v>
      </c>
      <c r="G279" s="249"/>
      <c r="H279" s="250" t="s">
        <v>19</v>
      </c>
      <c r="I279" s="252"/>
      <c r="J279" s="249"/>
      <c r="K279" s="249"/>
      <c r="L279" s="253"/>
      <c r="M279" s="254"/>
      <c r="N279" s="255"/>
      <c r="O279" s="255"/>
      <c r="P279" s="255"/>
      <c r="Q279" s="255"/>
      <c r="R279" s="255"/>
      <c r="S279" s="255"/>
      <c r="T279" s="256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57" t="s">
        <v>140</v>
      </c>
      <c r="AU279" s="257" t="s">
        <v>86</v>
      </c>
      <c r="AV279" s="15" t="s">
        <v>84</v>
      </c>
      <c r="AW279" s="15" t="s">
        <v>37</v>
      </c>
      <c r="AX279" s="15" t="s">
        <v>76</v>
      </c>
      <c r="AY279" s="257" t="s">
        <v>127</v>
      </c>
    </row>
    <row r="280" spans="1:51" s="13" customFormat="1" ht="12">
      <c r="A280" s="13"/>
      <c r="B280" s="226"/>
      <c r="C280" s="227"/>
      <c r="D280" s="219" t="s">
        <v>140</v>
      </c>
      <c r="E280" s="228" t="s">
        <v>19</v>
      </c>
      <c r="F280" s="229" t="s">
        <v>832</v>
      </c>
      <c r="G280" s="227"/>
      <c r="H280" s="230">
        <v>1</v>
      </c>
      <c r="I280" s="231"/>
      <c r="J280" s="227"/>
      <c r="K280" s="227"/>
      <c r="L280" s="232"/>
      <c r="M280" s="233"/>
      <c r="N280" s="234"/>
      <c r="O280" s="234"/>
      <c r="P280" s="234"/>
      <c r="Q280" s="234"/>
      <c r="R280" s="234"/>
      <c r="S280" s="234"/>
      <c r="T280" s="235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6" t="s">
        <v>140</v>
      </c>
      <c r="AU280" s="236" t="s">
        <v>86</v>
      </c>
      <c r="AV280" s="13" t="s">
        <v>86</v>
      </c>
      <c r="AW280" s="13" t="s">
        <v>37</v>
      </c>
      <c r="AX280" s="13" t="s">
        <v>76</v>
      </c>
      <c r="AY280" s="236" t="s">
        <v>127</v>
      </c>
    </row>
    <row r="281" spans="1:51" s="14" customFormat="1" ht="12">
      <c r="A281" s="14"/>
      <c r="B281" s="237"/>
      <c r="C281" s="238"/>
      <c r="D281" s="219" t="s">
        <v>140</v>
      </c>
      <c r="E281" s="239" t="s">
        <v>19</v>
      </c>
      <c r="F281" s="240" t="s">
        <v>148</v>
      </c>
      <c r="G281" s="238"/>
      <c r="H281" s="241">
        <v>1</v>
      </c>
      <c r="I281" s="242"/>
      <c r="J281" s="238"/>
      <c r="K281" s="238"/>
      <c r="L281" s="243"/>
      <c r="M281" s="244"/>
      <c r="N281" s="245"/>
      <c r="O281" s="245"/>
      <c r="P281" s="245"/>
      <c r="Q281" s="245"/>
      <c r="R281" s="245"/>
      <c r="S281" s="245"/>
      <c r="T281" s="246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7" t="s">
        <v>140</v>
      </c>
      <c r="AU281" s="247" t="s">
        <v>86</v>
      </c>
      <c r="AV281" s="14" t="s">
        <v>134</v>
      </c>
      <c r="AW281" s="14" t="s">
        <v>37</v>
      </c>
      <c r="AX281" s="14" t="s">
        <v>84</v>
      </c>
      <c r="AY281" s="247" t="s">
        <v>127</v>
      </c>
    </row>
    <row r="282" spans="1:65" s="2" customFormat="1" ht="16.5" customHeight="1">
      <c r="A282" s="40"/>
      <c r="B282" s="41"/>
      <c r="C282" s="258" t="s">
        <v>408</v>
      </c>
      <c r="D282" s="258" t="s">
        <v>371</v>
      </c>
      <c r="E282" s="259" t="s">
        <v>843</v>
      </c>
      <c r="F282" s="260" t="s">
        <v>844</v>
      </c>
      <c r="G282" s="261" t="s">
        <v>411</v>
      </c>
      <c r="H282" s="262">
        <v>1</v>
      </c>
      <c r="I282" s="263"/>
      <c r="J282" s="264">
        <f>ROUND(I282*H282,2)</f>
        <v>0</v>
      </c>
      <c r="K282" s="260" t="s">
        <v>19</v>
      </c>
      <c r="L282" s="265"/>
      <c r="M282" s="266" t="s">
        <v>19</v>
      </c>
      <c r="N282" s="267" t="s">
        <v>47</v>
      </c>
      <c r="O282" s="86"/>
      <c r="P282" s="215">
        <f>O282*H282</f>
        <v>0</v>
      </c>
      <c r="Q282" s="215">
        <v>0.012</v>
      </c>
      <c r="R282" s="215">
        <f>Q282*H282</f>
        <v>0.012</v>
      </c>
      <c r="S282" s="215">
        <v>0</v>
      </c>
      <c r="T282" s="216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17" t="s">
        <v>189</v>
      </c>
      <c r="AT282" s="217" t="s">
        <v>371</v>
      </c>
      <c r="AU282" s="217" t="s">
        <v>86</v>
      </c>
      <c r="AY282" s="19" t="s">
        <v>127</v>
      </c>
      <c r="BE282" s="218">
        <f>IF(N282="základní",J282,0)</f>
        <v>0</v>
      </c>
      <c r="BF282" s="218">
        <f>IF(N282="snížená",J282,0)</f>
        <v>0</v>
      </c>
      <c r="BG282" s="218">
        <f>IF(N282="zákl. přenesená",J282,0)</f>
        <v>0</v>
      </c>
      <c r="BH282" s="218">
        <f>IF(N282="sníž. přenesená",J282,0)</f>
        <v>0</v>
      </c>
      <c r="BI282" s="218">
        <f>IF(N282="nulová",J282,0)</f>
        <v>0</v>
      </c>
      <c r="BJ282" s="19" t="s">
        <v>84</v>
      </c>
      <c r="BK282" s="218">
        <f>ROUND(I282*H282,2)</f>
        <v>0</v>
      </c>
      <c r="BL282" s="19" t="s">
        <v>134</v>
      </c>
      <c r="BM282" s="217" t="s">
        <v>845</v>
      </c>
    </row>
    <row r="283" spans="1:47" s="2" customFormat="1" ht="12">
      <c r="A283" s="40"/>
      <c r="B283" s="41"/>
      <c r="C283" s="42"/>
      <c r="D283" s="219" t="s">
        <v>136</v>
      </c>
      <c r="E283" s="42"/>
      <c r="F283" s="220" t="s">
        <v>844</v>
      </c>
      <c r="G283" s="42"/>
      <c r="H283" s="42"/>
      <c r="I283" s="221"/>
      <c r="J283" s="42"/>
      <c r="K283" s="42"/>
      <c r="L283" s="46"/>
      <c r="M283" s="222"/>
      <c r="N283" s="223"/>
      <c r="O283" s="86"/>
      <c r="P283" s="86"/>
      <c r="Q283" s="86"/>
      <c r="R283" s="86"/>
      <c r="S283" s="86"/>
      <c r="T283" s="87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T283" s="19" t="s">
        <v>136</v>
      </c>
      <c r="AU283" s="19" t="s">
        <v>86</v>
      </c>
    </row>
    <row r="284" spans="1:51" s="15" customFormat="1" ht="12">
      <c r="A284" s="15"/>
      <c r="B284" s="248"/>
      <c r="C284" s="249"/>
      <c r="D284" s="219" t="s">
        <v>140</v>
      </c>
      <c r="E284" s="250" t="s">
        <v>19</v>
      </c>
      <c r="F284" s="251" t="s">
        <v>831</v>
      </c>
      <c r="G284" s="249"/>
      <c r="H284" s="250" t="s">
        <v>19</v>
      </c>
      <c r="I284" s="252"/>
      <c r="J284" s="249"/>
      <c r="K284" s="249"/>
      <c r="L284" s="253"/>
      <c r="M284" s="254"/>
      <c r="N284" s="255"/>
      <c r="O284" s="255"/>
      <c r="P284" s="255"/>
      <c r="Q284" s="255"/>
      <c r="R284" s="255"/>
      <c r="S284" s="255"/>
      <c r="T284" s="256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57" t="s">
        <v>140</v>
      </c>
      <c r="AU284" s="257" t="s">
        <v>86</v>
      </c>
      <c r="AV284" s="15" t="s">
        <v>84</v>
      </c>
      <c r="AW284" s="15" t="s">
        <v>37</v>
      </c>
      <c r="AX284" s="15" t="s">
        <v>76</v>
      </c>
      <c r="AY284" s="257" t="s">
        <v>127</v>
      </c>
    </row>
    <row r="285" spans="1:51" s="13" customFormat="1" ht="12">
      <c r="A285" s="13"/>
      <c r="B285" s="226"/>
      <c r="C285" s="227"/>
      <c r="D285" s="219" t="s">
        <v>140</v>
      </c>
      <c r="E285" s="228" t="s">
        <v>19</v>
      </c>
      <c r="F285" s="229" t="s">
        <v>832</v>
      </c>
      <c r="G285" s="227"/>
      <c r="H285" s="230">
        <v>1</v>
      </c>
      <c r="I285" s="231"/>
      <c r="J285" s="227"/>
      <c r="K285" s="227"/>
      <c r="L285" s="232"/>
      <c r="M285" s="233"/>
      <c r="N285" s="234"/>
      <c r="O285" s="234"/>
      <c r="P285" s="234"/>
      <c r="Q285" s="234"/>
      <c r="R285" s="234"/>
      <c r="S285" s="234"/>
      <c r="T285" s="235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6" t="s">
        <v>140</v>
      </c>
      <c r="AU285" s="236" t="s">
        <v>86</v>
      </c>
      <c r="AV285" s="13" t="s">
        <v>86</v>
      </c>
      <c r="AW285" s="13" t="s">
        <v>37</v>
      </c>
      <c r="AX285" s="13" t="s">
        <v>76</v>
      </c>
      <c r="AY285" s="236" t="s">
        <v>127</v>
      </c>
    </row>
    <row r="286" spans="1:51" s="14" customFormat="1" ht="12">
      <c r="A286" s="14"/>
      <c r="B286" s="237"/>
      <c r="C286" s="238"/>
      <c r="D286" s="219" t="s">
        <v>140</v>
      </c>
      <c r="E286" s="239" t="s">
        <v>19</v>
      </c>
      <c r="F286" s="240" t="s">
        <v>148</v>
      </c>
      <c r="G286" s="238"/>
      <c r="H286" s="241">
        <v>1</v>
      </c>
      <c r="I286" s="242"/>
      <c r="J286" s="238"/>
      <c r="K286" s="238"/>
      <c r="L286" s="243"/>
      <c r="M286" s="244"/>
      <c r="N286" s="245"/>
      <c r="O286" s="245"/>
      <c r="P286" s="245"/>
      <c r="Q286" s="245"/>
      <c r="R286" s="245"/>
      <c r="S286" s="245"/>
      <c r="T286" s="246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47" t="s">
        <v>140</v>
      </c>
      <c r="AU286" s="247" t="s">
        <v>86</v>
      </c>
      <c r="AV286" s="14" t="s">
        <v>134</v>
      </c>
      <c r="AW286" s="14" t="s">
        <v>37</v>
      </c>
      <c r="AX286" s="14" t="s">
        <v>84</v>
      </c>
      <c r="AY286" s="247" t="s">
        <v>127</v>
      </c>
    </row>
    <row r="287" spans="1:65" s="2" customFormat="1" ht="16.5" customHeight="1">
      <c r="A287" s="40"/>
      <c r="B287" s="41"/>
      <c r="C287" s="258" t="s">
        <v>417</v>
      </c>
      <c r="D287" s="258" t="s">
        <v>371</v>
      </c>
      <c r="E287" s="259" t="s">
        <v>846</v>
      </c>
      <c r="F287" s="260" t="s">
        <v>847</v>
      </c>
      <c r="G287" s="261" t="s">
        <v>411</v>
      </c>
      <c r="H287" s="262">
        <v>1</v>
      </c>
      <c r="I287" s="263"/>
      <c r="J287" s="264">
        <f>ROUND(I287*H287,2)</f>
        <v>0</v>
      </c>
      <c r="K287" s="260" t="s">
        <v>19</v>
      </c>
      <c r="L287" s="265"/>
      <c r="M287" s="266" t="s">
        <v>19</v>
      </c>
      <c r="N287" s="267" t="s">
        <v>47</v>
      </c>
      <c r="O287" s="86"/>
      <c r="P287" s="215">
        <f>O287*H287</f>
        <v>0</v>
      </c>
      <c r="Q287" s="215">
        <v>0.0009</v>
      </c>
      <c r="R287" s="215">
        <f>Q287*H287</f>
        <v>0.0009</v>
      </c>
      <c r="S287" s="215">
        <v>0</v>
      </c>
      <c r="T287" s="216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17" t="s">
        <v>189</v>
      </c>
      <c r="AT287" s="217" t="s">
        <v>371</v>
      </c>
      <c r="AU287" s="217" t="s">
        <v>86</v>
      </c>
      <c r="AY287" s="19" t="s">
        <v>127</v>
      </c>
      <c r="BE287" s="218">
        <f>IF(N287="základní",J287,0)</f>
        <v>0</v>
      </c>
      <c r="BF287" s="218">
        <f>IF(N287="snížená",J287,0)</f>
        <v>0</v>
      </c>
      <c r="BG287" s="218">
        <f>IF(N287="zákl. přenesená",J287,0)</f>
        <v>0</v>
      </c>
      <c r="BH287" s="218">
        <f>IF(N287="sníž. přenesená",J287,0)</f>
        <v>0</v>
      </c>
      <c r="BI287" s="218">
        <f>IF(N287="nulová",J287,0)</f>
        <v>0</v>
      </c>
      <c r="BJ287" s="19" t="s">
        <v>84</v>
      </c>
      <c r="BK287" s="218">
        <f>ROUND(I287*H287,2)</f>
        <v>0</v>
      </c>
      <c r="BL287" s="19" t="s">
        <v>134</v>
      </c>
      <c r="BM287" s="217" t="s">
        <v>848</v>
      </c>
    </row>
    <row r="288" spans="1:47" s="2" customFormat="1" ht="12">
      <c r="A288" s="40"/>
      <c r="B288" s="41"/>
      <c r="C288" s="42"/>
      <c r="D288" s="219" t="s">
        <v>136</v>
      </c>
      <c r="E288" s="42"/>
      <c r="F288" s="220" t="s">
        <v>847</v>
      </c>
      <c r="G288" s="42"/>
      <c r="H288" s="42"/>
      <c r="I288" s="221"/>
      <c r="J288" s="42"/>
      <c r="K288" s="42"/>
      <c r="L288" s="46"/>
      <c r="M288" s="222"/>
      <c r="N288" s="223"/>
      <c r="O288" s="86"/>
      <c r="P288" s="86"/>
      <c r="Q288" s="86"/>
      <c r="R288" s="86"/>
      <c r="S288" s="86"/>
      <c r="T288" s="87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T288" s="19" t="s">
        <v>136</v>
      </c>
      <c r="AU288" s="19" t="s">
        <v>86</v>
      </c>
    </row>
    <row r="289" spans="1:51" s="15" customFormat="1" ht="12">
      <c r="A289" s="15"/>
      <c r="B289" s="248"/>
      <c r="C289" s="249"/>
      <c r="D289" s="219" t="s">
        <v>140</v>
      </c>
      <c r="E289" s="250" t="s">
        <v>19</v>
      </c>
      <c r="F289" s="251" t="s">
        <v>831</v>
      </c>
      <c r="G289" s="249"/>
      <c r="H289" s="250" t="s">
        <v>19</v>
      </c>
      <c r="I289" s="252"/>
      <c r="J289" s="249"/>
      <c r="K289" s="249"/>
      <c r="L289" s="253"/>
      <c r="M289" s="254"/>
      <c r="N289" s="255"/>
      <c r="O289" s="255"/>
      <c r="P289" s="255"/>
      <c r="Q289" s="255"/>
      <c r="R289" s="255"/>
      <c r="S289" s="255"/>
      <c r="T289" s="256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57" t="s">
        <v>140</v>
      </c>
      <c r="AU289" s="257" t="s">
        <v>86</v>
      </c>
      <c r="AV289" s="15" t="s">
        <v>84</v>
      </c>
      <c r="AW289" s="15" t="s">
        <v>37</v>
      </c>
      <c r="AX289" s="15" t="s">
        <v>76</v>
      </c>
      <c r="AY289" s="257" t="s">
        <v>127</v>
      </c>
    </row>
    <row r="290" spans="1:51" s="13" customFormat="1" ht="12">
      <c r="A290" s="13"/>
      <c r="B290" s="226"/>
      <c r="C290" s="227"/>
      <c r="D290" s="219" t="s">
        <v>140</v>
      </c>
      <c r="E290" s="228" t="s">
        <v>19</v>
      </c>
      <c r="F290" s="229" t="s">
        <v>832</v>
      </c>
      <c r="G290" s="227"/>
      <c r="H290" s="230">
        <v>1</v>
      </c>
      <c r="I290" s="231"/>
      <c r="J290" s="227"/>
      <c r="K290" s="227"/>
      <c r="L290" s="232"/>
      <c r="M290" s="233"/>
      <c r="N290" s="234"/>
      <c r="O290" s="234"/>
      <c r="P290" s="234"/>
      <c r="Q290" s="234"/>
      <c r="R290" s="234"/>
      <c r="S290" s="234"/>
      <c r="T290" s="235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6" t="s">
        <v>140</v>
      </c>
      <c r="AU290" s="236" t="s">
        <v>86</v>
      </c>
      <c r="AV290" s="13" t="s">
        <v>86</v>
      </c>
      <c r="AW290" s="13" t="s">
        <v>37</v>
      </c>
      <c r="AX290" s="13" t="s">
        <v>76</v>
      </c>
      <c r="AY290" s="236" t="s">
        <v>127</v>
      </c>
    </row>
    <row r="291" spans="1:51" s="14" customFormat="1" ht="12">
      <c r="A291" s="14"/>
      <c r="B291" s="237"/>
      <c r="C291" s="238"/>
      <c r="D291" s="219" t="s">
        <v>140</v>
      </c>
      <c r="E291" s="239" t="s">
        <v>19</v>
      </c>
      <c r="F291" s="240" t="s">
        <v>148</v>
      </c>
      <c r="G291" s="238"/>
      <c r="H291" s="241">
        <v>1</v>
      </c>
      <c r="I291" s="242"/>
      <c r="J291" s="238"/>
      <c r="K291" s="238"/>
      <c r="L291" s="243"/>
      <c r="M291" s="244"/>
      <c r="N291" s="245"/>
      <c r="O291" s="245"/>
      <c r="P291" s="245"/>
      <c r="Q291" s="245"/>
      <c r="R291" s="245"/>
      <c r="S291" s="245"/>
      <c r="T291" s="246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47" t="s">
        <v>140</v>
      </c>
      <c r="AU291" s="247" t="s">
        <v>86</v>
      </c>
      <c r="AV291" s="14" t="s">
        <v>134</v>
      </c>
      <c r="AW291" s="14" t="s">
        <v>37</v>
      </c>
      <c r="AX291" s="14" t="s">
        <v>84</v>
      </c>
      <c r="AY291" s="247" t="s">
        <v>127</v>
      </c>
    </row>
    <row r="292" spans="1:65" s="2" customFormat="1" ht="16.5" customHeight="1">
      <c r="A292" s="40"/>
      <c r="B292" s="41"/>
      <c r="C292" s="206" t="s">
        <v>422</v>
      </c>
      <c r="D292" s="206" t="s">
        <v>129</v>
      </c>
      <c r="E292" s="207" t="s">
        <v>849</v>
      </c>
      <c r="F292" s="208" t="s">
        <v>850</v>
      </c>
      <c r="G292" s="209" t="s">
        <v>411</v>
      </c>
      <c r="H292" s="210">
        <v>1</v>
      </c>
      <c r="I292" s="211"/>
      <c r="J292" s="212">
        <f>ROUND(I292*H292,2)</f>
        <v>0</v>
      </c>
      <c r="K292" s="208" t="s">
        <v>133</v>
      </c>
      <c r="L292" s="46"/>
      <c r="M292" s="213" t="s">
        <v>19</v>
      </c>
      <c r="N292" s="214" t="s">
        <v>47</v>
      </c>
      <c r="O292" s="86"/>
      <c r="P292" s="215">
        <f>O292*H292</f>
        <v>0</v>
      </c>
      <c r="Q292" s="215">
        <v>0.00031</v>
      </c>
      <c r="R292" s="215">
        <f>Q292*H292</f>
        <v>0.00031</v>
      </c>
      <c r="S292" s="215">
        <v>0</v>
      </c>
      <c r="T292" s="216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17" t="s">
        <v>134</v>
      </c>
      <c r="AT292" s="217" t="s">
        <v>129</v>
      </c>
      <c r="AU292" s="217" t="s">
        <v>86</v>
      </c>
      <c r="AY292" s="19" t="s">
        <v>127</v>
      </c>
      <c r="BE292" s="218">
        <f>IF(N292="základní",J292,0)</f>
        <v>0</v>
      </c>
      <c r="BF292" s="218">
        <f>IF(N292="snížená",J292,0)</f>
        <v>0</v>
      </c>
      <c r="BG292" s="218">
        <f>IF(N292="zákl. přenesená",J292,0)</f>
        <v>0</v>
      </c>
      <c r="BH292" s="218">
        <f>IF(N292="sníž. přenesená",J292,0)</f>
        <v>0</v>
      </c>
      <c r="BI292" s="218">
        <f>IF(N292="nulová",J292,0)</f>
        <v>0</v>
      </c>
      <c r="BJ292" s="19" t="s">
        <v>84</v>
      </c>
      <c r="BK292" s="218">
        <f>ROUND(I292*H292,2)</f>
        <v>0</v>
      </c>
      <c r="BL292" s="19" t="s">
        <v>134</v>
      </c>
      <c r="BM292" s="217" t="s">
        <v>851</v>
      </c>
    </row>
    <row r="293" spans="1:47" s="2" customFormat="1" ht="12">
      <c r="A293" s="40"/>
      <c r="B293" s="41"/>
      <c r="C293" s="42"/>
      <c r="D293" s="219" t="s">
        <v>136</v>
      </c>
      <c r="E293" s="42"/>
      <c r="F293" s="220" t="s">
        <v>852</v>
      </c>
      <c r="G293" s="42"/>
      <c r="H293" s="42"/>
      <c r="I293" s="221"/>
      <c r="J293" s="42"/>
      <c r="K293" s="42"/>
      <c r="L293" s="46"/>
      <c r="M293" s="222"/>
      <c r="N293" s="223"/>
      <c r="O293" s="86"/>
      <c r="P293" s="86"/>
      <c r="Q293" s="86"/>
      <c r="R293" s="86"/>
      <c r="S293" s="86"/>
      <c r="T293" s="87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T293" s="19" t="s">
        <v>136</v>
      </c>
      <c r="AU293" s="19" t="s">
        <v>86</v>
      </c>
    </row>
    <row r="294" spans="1:47" s="2" customFormat="1" ht="12">
      <c r="A294" s="40"/>
      <c r="B294" s="41"/>
      <c r="C294" s="42"/>
      <c r="D294" s="224" t="s">
        <v>138</v>
      </c>
      <c r="E294" s="42"/>
      <c r="F294" s="225" t="s">
        <v>853</v>
      </c>
      <c r="G294" s="42"/>
      <c r="H294" s="42"/>
      <c r="I294" s="221"/>
      <c r="J294" s="42"/>
      <c r="K294" s="42"/>
      <c r="L294" s="46"/>
      <c r="M294" s="222"/>
      <c r="N294" s="223"/>
      <c r="O294" s="86"/>
      <c r="P294" s="86"/>
      <c r="Q294" s="86"/>
      <c r="R294" s="86"/>
      <c r="S294" s="86"/>
      <c r="T294" s="87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T294" s="19" t="s">
        <v>138</v>
      </c>
      <c r="AU294" s="19" t="s">
        <v>86</v>
      </c>
    </row>
    <row r="295" spans="1:51" s="15" customFormat="1" ht="12">
      <c r="A295" s="15"/>
      <c r="B295" s="248"/>
      <c r="C295" s="249"/>
      <c r="D295" s="219" t="s">
        <v>140</v>
      </c>
      <c r="E295" s="250" t="s">
        <v>19</v>
      </c>
      <c r="F295" s="251" t="s">
        <v>854</v>
      </c>
      <c r="G295" s="249"/>
      <c r="H295" s="250" t="s">
        <v>19</v>
      </c>
      <c r="I295" s="252"/>
      <c r="J295" s="249"/>
      <c r="K295" s="249"/>
      <c r="L295" s="253"/>
      <c r="M295" s="254"/>
      <c r="N295" s="255"/>
      <c r="O295" s="255"/>
      <c r="P295" s="255"/>
      <c r="Q295" s="255"/>
      <c r="R295" s="255"/>
      <c r="S295" s="255"/>
      <c r="T295" s="256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57" t="s">
        <v>140</v>
      </c>
      <c r="AU295" s="257" t="s">
        <v>86</v>
      </c>
      <c r="AV295" s="15" t="s">
        <v>84</v>
      </c>
      <c r="AW295" s="15" t="s">
        <v>37</v>
      </c>
      <c r="AX295" s="15" t="s">
        <v>76</v>
      </c>
      <c r="AY295" s="257" t="s">
        <v>127</v>
      </c>
    </row>
    <row r="296" spans="1:51" s="13" customFormat="1" ht="12">
      <c r="A296" s="13"/>
      <c r="B296" s="226"/>
      <c r="C296" s="227"/>
      <c r="D296" s="219" t="s">
        <v>140</v>
      </c>
      <c r="E296" s="228" t="s">
        <v>19</v>
      </c>
      <c r="F296" s="229" t="s">
        <v>855</v>
      </c>
      <c r="G296" s="227"/>
      <c r="H296" s="230">
        <v>1</v>
      </c>
      <c r="I296" s="231"/>
      <c r="J296" s="227"/>
      <c r="K296" s="227"/>
      <c r="L296" s="232"/>
      <c r="M296" s="233"/>
      <c r="N296" s="234"/>
      <c r="O296" s="234"/>
      <c r="P296" s="234"/>
      <c r="Q296" s="234"/>
      <c r="R296" s="234"/>
      <c r="S296" s="234"/>
      <c r="T296" s="235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6" t="s">
        <v>140</v>
      </c>
      <c r="AU296" s="236" t="s">
        <v>86</v>
      </c>
      <c r="AV296" s="13" t="s">
        <v>86</v>
      </c>
      <c r="AW296" s="13" t="s">
        <v>37</v>
      </c>
      <c r="AX296" s="13" t="s">
        <v>76</v>
      </c>
      <c r="AY296" s="236" t="s">
        <v>127</v>
      </c>
    </row>
    <row r="297" spans="1:51" s="14" customFormat="1" ht="12">
      <c r="A297" s="14"/>
      <c r="B297" s="237"/>
      <c r="C297" s="238"/>
      <c r="D297" s="219" t="s">
        <v>140</v>
      </c>
      <c r="E297" s="239" t="s">
        <v>19</v>
      </c>
      <c r="F297" s="240" t="s">
        <v>148</v>
      </c>
      <c r="G297" s="238"/>
      <c r="H297" s="241">
        <v>1</v>
      </c>
      <c r="I297" s="242"/>
      <c r="J297" s="238"/>
      <c r="K297" s="238"/>
      <c r="L297" s="243"/>
      <c r="M297" s="244"/>
      <c r="N297" s="245"/>
      <c r="O297" s="245"/>
      <c r="P297" s="245"/>
      <c r="Q297" s="245"/>
      <c r="R297" s="245"/>
      <c r="S297" s="245"/>
      <c r="T297" s="246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47" t="s">
        <v>140</v>
      </c>
      <c r="AU297" s="247" t="s">
        <v>86</v>
      </c>
      <c r="AV297" s="14" t="s">
        <v>134</v>
      </c>
      <c r="AW297" s="14" t="s">
        <v>37</v>
      </c>
      <c r="AX297" s="14" t="s">
        <v>84</v>
      </c>
      <c r="AY297" s="247" t="s">
        <v>127</v>
      </c>
    </row>
    <row r="298" spans="1:65" s="2" customFormat="1" ht="16.5" customHeight="1">
      <c r="A298" s="40"/>
      <c r="B298" s="41"/>
      <c r="C298" s="206" t="s">
        <v>429</v>
      </c>
      <c r="D298" s="206" t="s">
        <v>129</v>
      </c>
      <c r="E298" s="207" t="s">
        <v>856</v>
      </c>
      <c r="F298" s="208" t="s">
        <v>857</v>
      </c>
      <c r="G298" s="209" t="s">
        <v>192</v>
      </c>
      <c r="H298" s="210">
        <v>44</v>
      </c>
      <c r="I298" s="211"/>
      <c r="J298" s="212">
        <f>ROUND(I298*H298,2)</f>
        <v>0</v>
      </c>
      <c r="K298" s="208" t="s">
        <v>133</v>
      </c>
      <c r="L298" s="46"/>
      <c r="M298" s="213" t="s">
        <v>19</v>
      </c>
      <c r="N298" s="214" t="s">
        <v>47</v>
      </c>
      <c r="O298" s="86"/>
      <c r="P298" s="215">
        <f>O298*H298</f>
        <v>0</v>
      </c>
      <c r="Q298" s="215">
        <v>0.0002</v>
      </c>
      <c r="R298" s="215">
        <f>Q298*H298</f>
        <v>0.0088</v>
      </c>
      <c r="S298" s="215">
        <v>0</v>
      </c>
      <c r="T298" s="216">
        <f>S298*H298</f>
        <v>0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17" t="s">
        <v>134</v>
      </c>
      <c r="AT298" s="217" t="s">
        <v>129</v>
      </c>
      <c r="AU298" s="217" t="s">
        <v>86</v>
      </c>
      <c r="AY298" s="19" t="s">
        <v>127</v>
      </c>
      <c r="BE298" s="218">
        <f>IF(N298="základní",J298,0)</f>
        <v>0</v>
      </c>
      <c r="BF298" s="218">
        <f>IF(N298="snížená",J298,0)</f>
        <v>0</v>
      </c>
      <c r="BG298" s="218">
        <f>IF(N298="zákl. přenesená",J298,0)</f>
        <v>0</v>
      </c>
      <c r="BH298" s="218">
        <f>IF(N298="sníž. přenesená",J298,0)</f>
        <v>0</v>
      </c>
      <c r="BI298" s="218">
        <f>IF(N298="nulová",J298,0)</f>
        <v>0</v>
      </c>
      <c r="BJ298" s="19" t="s">
        <v>84</v>
      </c>
      <c r="BK298" s="218">
        <f>ROUND(I298*H298,2)</f>
        <v>0</v>
      </c>
      <c r="BL298" s="19" t="s">
        <v>134</v>
      </c>
      <c r="BM298" s="217" t="s">
        <v>858</v>
      </c>
    </row>
    <row r="299" spans="1:47" s="2" customFormat="1" ht="12">
      <c r="A299" s="40"/>
      <c r="B299" s="41"/>
      <c r="C299" s="42"/>
      <c r="D299" s="219" t="s">
        <v>136</v>
      </c>
      <c r="E299" s="42"/>
      <c r="F299" s="220" t="s">
        <v>859</v>
      </c>
      <c r="G299" s="42"/>
      <c r="H299" s="42"/>
      <c r="I299" s="221"/>
      <c r="J299" s="42"/>
      <c r="K299" s="42"/>
      <c r="L299" s="46"/>
      <c r="M299" s="222"/>
      <c r="N299" s="223"/>
      <c r="O299" s="86"/>
      <c r="P299" s="86"/>
      <c r="Q299" s="86"/>
      <c r="R299" s="86"/>
      <c r="S299" s="86"/>
      <c r="T299" s="87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T299" s="19" t="s">
        <v>136</v>
      </c>
      <c r="AU299" s="19" t="s">
        <v>86</v>
      </c>
    </row>
    <row r="300" spans="1:47" s="2" customFormat="1" ht="12">
      <c r="A300" s="40"/>
      <c r="B300" s="41"/>
      <c r="C300" s="42"/>
      <c r="D300" s="224" t="s">
        <v>138</v>
      </c>
      <c r="E300" s="42"/>
      <c r="F300" s="225" t="s">
        <v>860</v>
      </c>
      <c r="G300" s="42"/>
      <c r="H300" s="42"/>
      <c r="I300" s="221"/>
      <c r="J300" s="42"/>
      <c r="K300" s="42"/>
      <c r="L300" s="46"/>
      <c r="M300" s="222"/>
      <c r="N300" s="223"/>
      <c r="O300" s="86"/>
      <c r="P300" s="86"/>
      <c r="Q300" s="86"/>
      <c r="R300" s="86"/>
      <c r="S300" s="86"/>
      <c r="T300" s="87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T300" s="19" t="s">
        <v>138</v>
      </c>
      <c r="AU300" s="19" t="s">
        <v>86</v>
      </c>
    </row>
    <row r="301" spans="1:47" s="2" customFormat="1" ht="12">
      <c r="A301" s="40"/>
      <c r="B301" s="41"/>
      <c r="C301" s="42"/>
      <c r="D301" s="219" t="s">
        <v>375</v>
      </c>
      <c r="E301" s="42"/>
      <c r="F301" s="268" t="s">
        <v>861</v>
      </c>
      <c r="G301" s="42"/>
      <c r="H301" s="42"/>
      <c r="I301" s="221"/>
      <c r="J301" s="42"/>
      <c r="K301" s="42"/>
      <c r="L301" s="46"/>
      <c r="M301" s="222"/>
      <c r="N301" s="223"/>
      <c r="O301" s="86"/>
      <c r="P301" s="86"/>
      <c r="Q301" s="86"/>
      <c r="R301" s="86"/>
      <c r="S301" s="86"/>
      <c r="T301" s="87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9" t="s">
        <v>375</v>
      </c>
      <c r="AU301" s="19" t="s">
        <v>86</v>
      </c>
    </row>
    <row r="302" spans="1:51" s="15" customFormat="1" ht="12">
      <c r="A302" s="15"/>
      <c r="B302" s="248"/>
      <c r="C302" s="249"/>
      <c r="D302" s="219" t="s">
        <v>140</v>
      </c>
      <c r="E302" s="250" t="s">
        <v>19</v>
      </c>
      <c r="F302" s="251" t="s">
        <v>854</v>
      </c>
      <c r="G302" s="249"/>
      <c r="H302" s="250" t="s">
        <v>19</v>
      </c>
      <c r="I302" s="252"/>
      <c r="J302" s="249"/>
      <c r="K302" s="249"/>
      <c r="L302" s="253"/>
      <c r="M302" s="254"/>
      <c r="N302" s="255"/>
      <c r="O302" s="255"/>
      <c r="P302" s="255"/>
      <c r="Q302" s="255"/>
      <c r="R302" s="255"/>
      <c r="S302" s="255"/>
      <c r="T302" s="256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T302" s="257" t="s">
        <v>140</v>
      </c>
      <c r="AU302" s="257" t="s">
        <v>86</v>
      </c>
      <c r="AV302" s="15" t="s">
        <v>84</v>
      </c>
      <c r="AW302" s="15" t="s">
        <v>37</v>
      </c>
      <c r="AX302" s="15" t="s">
        <v>76</v>
      </c>
      <c r="AY302" s="257" t="s">
        <v>127</v>
      </c>
    </row>
    <row r="303" spans="1:51" s="13" customFormat="1" ht="12">
      <c r="A303" s="13"/>
      <c r="B303" s="226"/>
      <c r="C303" s="227"/>
      <c r="D303" s="219" t="s">
        <v>140</v>
      </c>
      <c r="E303" s="228" t="s">
        <v>19</v>
      </c>
      <c r="F303" s="229" t="s">
        <v>862</v>
      </c>
      <c r="G303" s="227"/>
      <c r="H303" s="230">
        <v>44</v>
      </c>
      <c r="I303" s="231"/>
      <c r="J303" s="227"/>
      <c r="K303" s="227"/>
      <c r="L303" s="232"/>
      <c r="M303" s="233"/>
      <c r="N303" s="234"/>
      <c r="O303" s="234"/>
      <c r="P303" s="234"/>
      <c r="Q303" s="234"/>
      <c r="R303" s="234"/>
      <c r="S303" s="234"/>
      <c r="T303" s="235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6" t="s">
        <v>140</v>
      </c>
      <c r="AU303" s="236" t="s">
        <v>86</v>
      </c>
      <c r="AV303" s="13" t="s">
        <v>86</v>
      </c>
      <c r="AW303" s="13" t="s">
        <v>37</v>
      </c>
      <c r="AX303" s="13" t="s">
        <v>84</v>
      </c>
      <c r="AY303" s="236" t="s">
        <v>127</v>
      </c>
    </row>
    <row r="304" spans="1:65" s="2" customFormat="1" ht="16.5" customHeight="1">
      <c r="A304" s="40"/>
      <c r="B304" s="41"/>
      <c r="C304" s="206" t="s">
        <v>433</v>
      </c>
      <c r="D304" s="206" t="s">
        <v>129</v>
      </c>
      <c r="E304" s="207" t="s">
        <v>563</v>
      </c>
      <c r="F304" s="208" t="s">
        <v>564</v>
      </c>
      <c r="G304" s="209" t="s">
        <v>261</v>
      </c>
      <c r="H304" s="210">
        <v>0.133</v>
      </c>
      <c r="I304" s="211"/>
      <c r="J304" s="212">
        <f>ROUND(I304*H304,2)</f>
        <v>0</v>
      </c>
      <c r="K304" s="208" t="s">
        <v>133</v>
      </c>
      <c r="L304" s="46"/>
      <c r="M304" s="213" t="s">
        <v>19</v>
      </c>
      <c r="N304" s="214" t="s">
        <v>47</v>
      </c>
      <c r="O304" s="86"/>
      <c r="P304" s="215">
        <f>O304*H304</f>
        <v>0</v>
      </c>
      <c r="Q304" s="215">
        <v>1.52985</v>
      </c>
      <c r="R304" s="215">
        <f>Q304*H304</f>
        <v>0.20347005</v>
      </c>
      <c r="S304" s="215">
        <v>0</v>
      </c>
      <c r="T304" s="216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17" t="s">
        <v>134</v>
      </c>
      <c r="AT304" s="217" t="s">
        <v>129</v>
      </c>
      <c r="AU304" s="217" t="s">
        <v>86</v>
      </c>
      <c r="AY304" s="19" t="s">
        <v>127</v>
      </c>
      <c r="BE304" s="218">
        <f>IF(N304="základní",J304,0)</f>
        <v>0</v>
      </c>
      <c r="BF304" s="218">
        <f>IF(N304="snížená",J304,0)</f>
        <v>0</v>
      </c>
      <c r="BG304" s="218">
        <f>IF(N304="zákl. přenesená",J304,0)</f>
        <v>0</v>
      </c>
      <c r="BH304" s="218">
        <f>IF(N304="sníž. přenesená",J304,0)</f>
        <v>0</v>
      </c>
      <c r="BI304" s="218">
        <f>IF(N304="nulová",J304,0)</f>
        <v>0</v>
      </c>
      <c r="BJ304" s="19" t="s">
        <v>84</v>
      </c>
      <c r="BK304" s="218">
        <f>ROUND(I304*H304,2)</f>
        <v>0</v>
      </c>
      <c r="BL304" s="19" t="s">
        <v>134</v>
      </c>
      <c r="BM304" s="217" t="s">
        <v>863</v>
      </c>
    </row>
    <row r="305" spans="1:47" s="2" customFormat="1" ht="12">
      <c r="A305" s="40"/>
      <c r="B305" s="41"/>
      <c r="C305" s="42"/>
      <c r="D305" s="219" t="s">
        <v>136</v>
      </c>
      <c r="E305" s="42"/>
      <c r="F305" s="220" t="s">
        <v>566</v>
      </c>
      <c r="G305" s="42"/>
      <c r="H305" s="42"/>
      <c r="I305" s="221"/>
      <c r="J305" s="42"/>
      <c r="K305" s="42"/>
      <c r="L305" s="46"/>
      <c r="M305" s="222"/>
      <c r="N305" s="223"/>
      <c r="O305" s="86"/>
      <c r="P305" s="86"/>
      <c r="Q305" s="86"/>
      <c r="R305" s="86"/>
      <c r="S305" s="86"/>
      <c r="T305" s="87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T305" s="19" t="s">
        <v>136</v>
      </c>
      <c r="AU305" s="19" t="s">
        <v>86</v>
      </c>
    </row>
    <row r="306" spans="1:47" s="2" customFormat="1" ht="12">
      <c r="A306" s="40"/>
      <c r="B306" s="41"/>
      <c r="C306" s="42"/>
      <c r="D306" s="224" t="s">
        <v>138</v>
      </c>
      <c r="E306" s="42"/>
      <c r="F306" s="225" t="s">
        <v>567</v>
      </c>
      <c r="G306" s="42"/>
      <c r="H306" s="42"/>
      <c r="I306" s="221"/>
      <c r="J306" s="42"/>
      <c r="K306" s="42"/>
      <c r="L306" s="46"/>
      <c r="M306" s="222"/>
      <c r="N306" s="223"/>
      <c r="O306" s="86"/>
      <c r="P306" s="86"/>
      <c r="Q306" s="86"/>
      <c r="R306" s="86"/>
      <c r="S306" s="86"/>
      <c r="T306" s="87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T306" s="19" t="s">
        <v>138</v>
      </c>
      <c r="AU306" s="19" t="s">
        <v>86</v>
      </c>
    </row>
    <row r="307" spans="1:51" s="15" customFormat="1" ht="12">
      <c r="A307" s="15"/>
      <c r="B307" s="248"/>
      <c r="C307" s="249"/>
      <c r="D307" s="219" t="s">
        <v>140</v>
      </c>
      <c r="E307" s="250" t="s">
        <v>19</v>
      </c>
      <c r="F307" s="251" t="s">
        <v>864</v>
      </c>
      <c r="G307" s="249"/>
      <c r="H307" s="250" t="s">
        <v>19</v>
      </c>
      <c r="I307" s="252"/>
      <c r="J307" s="249"/>
      <c r="K307" s="249"/>
      <c r="L307" s="253"/>
      <c r="M307" s="254"/>
      <c r="N307" s="255"/>
      <c r="O307" s="255"/>
      <c r="P307" s="255"/>
      <c r="Q307" s="255"/>
      <c r="R307" s="255"/>
      <c r="S307" s="255"/>
      <c r="T307" s="256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T307" s="257" t="s">
        <v>140</v>
      </c>
      <c r="AU307" s="257" t="s">
        <v>86</v>
      </c>
      <c r="AV307" s="15" t="s">
        <v>84</v>
      </c>
      <c r="AW307" s="15" t="s">
        <v>37</v>
      </c>
      <c r="AX307" s="15" t="s">
        <v>76</v>
      </c>
      <c r="AY307" s="257" t="s">
        <v>127</v>
      </c>
    </row>
    <row r="308" spans="1:51" s="13" customFormat="1" ht="12">
      <c r="A308" s="13"/>
      <c r="B308" s="226"/>
      <c r="C308" s="227"/>
      <c r="D308" s="219" t="s">
        <v>140</v>
      </c>
      <c r="E308" s="228" t="s">
        <v>19</v>
      </c>
      <c r="F308" s="229" t="s">
        <v>865</v>
      </c>
      <c r="G308" s="227"/>
      <c r="H308" s="230">
        <v>0.133</v>
      </c>
      <c r="I308" s="231"/>
      <c r="J308" s="227"/>
      <c r="K308" s="227"/>
      <c r="L308" s="232"/>
      <c r="M308" s="233"/>
      <c r="N308" s="234"/>
      <c r="O308" s="234"/>
      <c r="P308" s="234"/>
      <c r="Q308" s="234"/>
      <c r="R308" s="234"/>
      <c r="S308" s="234"/>
      <c r="T308" s="235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6" t="s">
        <v>140</v>
      </c>
      <c r="AU308" s="236" t="s">
        <v>86</v>
      </c>
      <c r="AV308" s="13" t="s">
        <v>86</v>
      </c>
      <c r="AW308" s="13" t="s">
        <v>37</v>
      </c>
      <c r="AX308" s="13" t="s">
        <v>84</v>
      </c>
      <c r="AY308" s="236" t="s">
        <v>127</v>
      </c>
    </row>
    <row r="309" spans="1:65" s="2" customFormat="1" ht="16.5" customHeight="1">
      <c r="A309" s="40"/>
      <c r="B309" s="41"/>
      <c r="C309" s="206" t="s">
        <v>443</v>
      </c>
      <c r="D309" s="206" t="s">
        <v>129</v>
      </c>
      <c r="E309" s="207" t="s">
        <v>866</v>
      </c>
      <c r="F309" s="208" t="s">
        <v>867</v>
      </c>
      <c r="G309" s="209" t="s">
        <v>192</v>
      </c>
      <c r="H309" s="210">
        <v>15</v>
      </c>
      <c r="I309" s="211"/>
      <c r="J309" s="212">
        <f>ROUND(I309*H309,2)</f>
        <v>0</v>
      </c>
      <c r="K309" s="208" t="s">
        <v>19</v>
      </c>
      <c r="L309" s="46"/>
      <c r="M309" s="213" t="s">
        <v>19</v>
      </c>
      <c r="N309" s="214" t="s">
        <v>47</v>
      </c>
      <c r="O309" s="86"/>
      <c r="P309" s="215">
        <f>O309*H309</f>
        <v>0</v>
      </c>
      <c r="Q309" s="215">
        <v>6E-05</v>
      </c>
      <c r="R309" s="215">
        <f>Q309*H309</f>
        <v>0.0009</v>
      </c>
      <c r="S309" s="215">
        <v>0</v>
      </c>
      <c r="T309" s="216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17" t="s">
        <v>134</v>
      </c>
      <c r="AT309" s="217" t="s">
        <v>129</v>
      </c>
      <c r="AU309" s="217" t="s">
        <v>86</v>
      </c>
      <c r="AY309" s="19" t="s">
        <v>127</v>
      </c>
      <c r="BE309" s="218">
        <f>IF(N309="základní",J309,0)</f>
        <v>0</v>
      </c>
      <c r="BF309" s="218">
        <f>IF(N309="snížená",J309,0)</f>
        <v>0</v>
      </c>
      <c r="BG309" s="218">
        <f>IF(N309="zákl. přenesená",J309,0)</f>
        <v>0</v>
      </c>
      <c r="BH309" s="218">
        <f>IF(N309="sníž. přenesená",J309,0)</f>
        <v>0</v>
      </c>
      <c r="BI309" s="218">
        <f>IF(N309="nulová",J309,0)</f>
        <v>0</v>
      </c>
      <c r="BJ309" s="19" t="s">
        <v>84</v>
      </c>
      <c r="BK309" s="218">
        <f>ROUND(I309*H309,2)</f>
        <v>0</v>
      </c>
      <c r="BL309" s="19" t="s">
        <v>134</v>
      </c>
      <c r="BM309" s="217" t="s">
        <v>868</v>
      </c>
    </row>
    <row r="310" spans="1:47" s="2" customFormat="1" ht="12">
      <c r="A310" s="40"/>
      <c r="B310" s="41"/>
      <c r="C310" s="42"/>
      <c r="D310" s="219" t="s">
        <v>136</v>
      </c>
      <c r="E310" s="42"/>
      <c r="F310" s="220" t="s">
        <v>867</v>
      </c>
      <c r="G310" s="42"/>
      <c r="H310" s="42"/>
      <c r="I310" s="221"/>
      <c r="J310" s="42"/>
      <c r="K310" s="42"/>
      <c r="L310" s="46"/>
      <c r="M310" s="222"/>
      <c r="N310" s="223"/>
      <c r="O310" s="86"/>
      <c r="P310" s="86"/>
      <c r="Q310" s="86"/>
      <c r="R310" s="86"/>
      <c r="S310" s="86"/>
      <c r="T310" s="87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136</v>
      </c>
      <c r="AU310" s="19" t="s">
        <v>86</v>
      </c>
    </row>
    <row r="311" spans="1:51" s="15" customFormat="1" ht="12">
      <c r="A311" s="15"/>
      <c r="B311" s="248"/>
      <c r="C311" s="249"/>
      <c r="D311" s="219" t="s">
        <v>140</v>
      </c>
      <c r="E311" s="250" t="s">
        <v>19</v>
      </c>
      <c r="F311" s="251" t="s">
        <v>854</v>
      </c>
      <c r="G311" s="249"/>
      <c r="H311" s="250" t="s">
        <v>19</v>
      </c>
      <c r="I311" s="252"/>
      <c r="J311" s="249"/>
      <c r="K311" s="249"/>
      <c r="L311" s="253"/>
      <c r="M311" s="254"/>
      <c r="N311" s="255"/>
      <c r="O311" s="255"/>
      <c r="P311" s="255"/>
      <c r="Q311" s="255"/>
      <c r="R311" s="255"/>
      <c r="S311" s="255"/>
      <c r="T311" s="256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57" t="s">
        <v>140</v>
      </c>
      <c r="AU311" s="257" t="s">
        <v>86</v>
      </c>
      <c r="AV311" s="15" t="s">
        <v>84</v>
      </c>
      <c r="AW311" s="15" t="s">
        <v>37</v>
      </c>
      <c r="AX311" s="15" t="s">
        <v>76</v>
      </c>
      <c r="AY311" s="257" t="s">
        <v>127</v>
      </c>
    </row>
    <row r="312" spans="1:51" s="13" customFormat="1" ht="12">
      <c r="A312" s="13"/>
      <c r="B312" s="226"/>
      <c r="C312" s="227"/>
      <c r="D312" s="219" t="s">
        <v>140</v>
      </c>
      <c r="E312" s="228" t="s">
        <v>19</v>
      </c>
      <c r="F312" s="229" t="s">
        <v>869</v>
      </c>
      <c r="G312" s="227"/>
      <c r="H312" s="230">
        <v>15</v>
      </c>
      <c r="I312" s="231"/>
      <c r="J312" s="227"/>
      <c r="K312" s="227"/>
      <c r="L312" s="232"/>
      <c r="M312" s="233"/>
      <c r="N312" s="234"/>
      <c r="O312" s="234"/>
      <c r="P312" s="234"/>
      <c r="Q312" s="234"/>
      <c r="R312" s="234"/>
      <c r="S312" s="234"/>
      <c r="T312" s="235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6" t="s">
        <v>140</v>
      </c>
      <c r="AU312" s="236" t="s">
        <v>86</v>
      </c>
      <c r="AV312" s="13" t="s">
        <v>86</v>
      </c>
      <c r="AW312" s="13" t="s">
        <v>37</v>
      </c>
      <c r="AX312" s="13" t="s">
        <v>84</v>
      </c>
      <c r="AY312" s="236" t="s">
        <v>127</v>
      </c>
    </row>
    <row r="313" spans="1:63" s="12" customFormat="1" ht="22.8" customHeight="1">
      <c r="A313" s="12"/>
      <c r="B313" s="190"/>
      <c r="C313" s="191"/>
      <c r="D313" s="192" t="s">
        <v>75</v>
      </c>
      <c r="E313" s="204" t="s">
        <v>199</v>
      </c>
      <c r="F313" s="204" t="s">
        <v>604</v>
      </c>
      <c r="G313" s="191"/>
      <c r="H313" s="191"/>
      <c r="I313" s="194"/>
      <c r="J313" s="205">
        <f>BK313</f>
        <v>0</v>
      </c>
      <c r="K313" s="191"/>
      <c r="L313" s="196"/>
      <c r="M313" s="197"/>
      <c r="N313" s="198"/>
      <c r="O313" s="198"/>
      <c r="P313" s="199">
        <f>SUM(P314:P343)</f>
        <v>0</v>
      </c>
      <c r="Q313" s="198"/>
      <c r="R313" s="199">
        <f>SUM(R314:R343)</f>
        <v>0.0024000000000000002</v>
      </c>
      <c r="S313" s="198"/>
      <c r="T313" s="200">
        <f>SUM(T314:T343)</f>
        <v>0.15489999999999998</v>
      </c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R313" s="201" t="s">
        <v>84</v>
      </c>
      <c r="AT313" s="202" t="s">
        <v>75</v>
      </c>
      <c r="AU313" s="202" t="s">
        <v>84</v>
      </c>
      <c r="AY313" s="201" t="s">
        <v>127</v>
      </c>
      <c r="BK313" s="203">
        <f>SUM(BK314:BK343)</f>
        <v>0</v>
      </c>
    </row>
    <row r="314" spans="1:65" s="2" customFormat="1" ht="16.5" customHeight="1">
      <c r="A314" s="40"/>
      <c r="B314" s="41"/>
      <c r="C314" s="206" t="s">
        <v>451</v>
      </c>
      <c r="D314" s="206" t="s">
        <v>129</v>
      </c>
      <c r="E314" s="207" t="s">
        <v>870</v>
      </c>
      <c r="F314" s="208" t="s">
        <v>871</v>
      </c>
      <c r="G314" s="209" t="s">
        <v>411</v>
      </c>
      <c r="H314" s="210">
        <v>1</v>
      </c>
      <c r="I314" s="211"/>
      <c r="J314" s="212">
        <f>ROUND(I314*H314,2)</f>
        <v>0</v>
      </c>
      <c r="K314" s="208" t="s">
        <v>133</v>
      </c>
      <c r="L314" s="46"/>
      <c r="M314" s="213" t="s">
        <v>19</v>
      </c>
      <c r="N314" s="214" t="s">
        <v>47</v>
      </c>
      <c r="O314" s="86"/>
      <c r="P314" s="215">
        <f>O314*H314</f>
        <v>0</v>
      </c>
      <c r="Q314" s="215">
        <v>0</v>
      </c>
      <c r="R314" s="215">
        <f>Q314*H314</f>
        <v>0</v>
      </c>
      <c r="S314" s="215">
        <v>0.1049</v>
      </c>
      <c r="T314" s="216">
        <f>S314*H314</f>
        <v>0.1049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17" t="s">
        <v>134</v>
      </c>
      <c r="AT314" s="217" t="s">
        <v>129</v>
      </c>
      <c r="AU314" s="217" t="s">
        <v>86</v>
      </c>
      <c r="AY314" s="19" t="s">
        <v>127</v>
      </c>
      <c r="BE314" s="218">
        <f>IF(N314="základní",J314,0)</f>
        <v>0</v>
      </c>
      <c r="BF314" s="218">
        <f>IF(N314="snížená",J314,0)</f>
        <v>0</v>
      </c>
      <c r="BG314" s="218">
        <f>IF(N314="zákl. přenesená",J314,0)</f>
        <v>0</v>
      </c>
      <c r="BH314" s="218">
        <f>IF(N314="sníž. přenesená",J314,0)</f>
        <v>0</v>
      </c>
      <c r="BI314" s="218">
        <f>IF(N314="nulová",J314,0)</f>
        <v>0</v>
      </c>
      <c r="BJ314" s="19" t="s">
        <v>84</v>
      </c>
      <c r="BK314" s="218">
        <f>ROUND(I314*H314,2)</f>
        <v>0</v>
      </c>
      <c r="BL314" s="19" t="s">
        <v>134</v>
      </c>
      <c r="BM314" s="217" t="s">
        <v>872</v>
      </c>
    </row>
    <row r="315" spans="1:47" s="2" customFormat="1" ht="12">
      <c r="A315" s="40"/>
      <c r="B315" s="41"/>
      <c r="C315" s="42"/>
      <c r="D315" s="219" t="s">
        <v>136</v>
      </c>
      <c r="E315" s="42"/>
      <c r="F315" s="220" t="s">
        <v>873</v>
      </c>
      <c r="G315" s="42"/>
      <c r="H315" s="42"/>
      <c r="I315" s="221"/>
      <c r="J315" s="42"/>
      <c r="K315" s="42"/>
      <c r="L315" s="46"/>
      <c r="M315" s="222"/>
      <c r="N315" s="223"/>
      <c r="O315" s="86"/>
      <c r="P315" s="86"/>
      <c r="Q315" s="86"/>
      <c r="R315" s="86"/>
      <c r="S315" s="86"/>
      <c r="T315" s="87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T315" s="19" t="s">
        <v>136</v>
      </c>
      <c r="AU315" s="19" t="s">
        <v>86</v>
      </c>
    </row>
    <row r="316" spans="1:47" s="2" customFormat="1" ht="12">
      <c r="A316" s="40"/>
      <c r="B316" s="41"/>
      <c r="C316" s="42"/>
      <c r="D316" s="224" t="s">
        <v>138</v>
      </c>
      <c r="E316" s="42"/>
      <c r="F316" s="225" t="s">
        <v>874</v>
      </c>
      <c r="G316" s="42"/>
      <c r="H316" s="42"/>
      <c r="I316" s="221"/>
      <c r="J316" s="42"/>
      <c r="K316" s="42"/>
      <c r="L316" s="46"/>
      <c r="M316" s="222"/>
      <c r="N316" s="223"/>
      <c r="O316" s="86"/>
      <c r="P316" s="86"/>
      <c r="Q316" s="86"/>
      <c r="R316" s="86"/>
      <c r="S316" s="86"/>
      <c r="T316" s="87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T316" s="19" t="s">
        <v>138</v>
      </c>
      <c r="AU316" s="19" t="s">
        <v>86</v>
      </c>
    </row>
    <row r="317" spans="1:51" s="13" customFormat="1" ht="12">
      <c r="A317" s="13"/>
      <c r="B317" s="226"/>
      <c r="C317" s="227"/>
      <c r="D317" s="219" t="s">
        <v>140</v>
      </c>
      <c r="E317" s="228" t="s">
        <v>19</v>
      </c>
      <c r="F317" s="229" t="s">
        <v>875</v>
      </c>
      <c r="G317" s="227"/>
      <c r="H317" s="230">
        <v>1</v>
      </c>
      <c r="I317" s="231"/>
      <c r="J317" s="227"/>
      <c r="K317" s="227"/>
      <c r="L317" s="232"/>
      <c r="M317" s="233"/>
      <c r="N317" s="234"/>
      <c r="O317" s="234"/>
      <c r="P317" s="234"/>
      <c r="Q317" s="234"/>
      <c r="R317" s="234"/>
      <c r="S317" s="234"/>
      <c r="T317" s="235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6" t="s">
        <v>140</v>
      </c>
      <c r="AU317" s="236" t="s">
        <v>86</v>
      </c>
      <c r="AV317" s="13" t="s">
        <v>86</v>
      </c>
      <c r="AW317" s="13" t="s">
        <v>37</v>
      </c>
      <c r="AX317" s="13" t="s">
        <v>84</v>
      </c>
      <c r="AY317" s="236" t="s">
        <v>127</v>
      </c>
    </row>
    <row r="318" spans="1:65" s="2" customFormat="1" ht="16.5" customHeight="1">
      <c r="A318" s="40"/>
      <c r="B318" s="41"/>
      <c r="C318" s="206" t="s">
        <v>458</v>
      </c>
      <c r="D318" s="206" t="s">
        <v>129</v>
      </c>
      <c r="E318" s="207" t="s">
        <v>876</v>
      </c>
      <c r="F318" s="208" t="s">
        <v>877</v>
      </c>
      <c r="G318" s="209" t="s">
        <v>411</v>
      </c>
      <c r="H318" s="210">
        <v>1</v>
      </c>
      <c r="I318" s="211"/>
      <c r="J318" s="212">
        <f>ROUND(I318*H318,2)</f>
        <v>0</v>
      </c>
      <c r="K318" s="208" t="s">
        <v>133</v>
      </c>
      <c r="L318" s="46"/>
      <c r="M318" s="213" t="s">
        <v>19</v>
      </c>
      <c r="N318" s="214" t="s">
        <v>47</v>
      </c>
      <c r="O318" s="86"/>
      <c r="P318" s="215">
        <f>O318*H318</f>
        <v>0</v>
      </c>
      <c r="Q318" s="215">
        <v>0</v>
      </c>
      <c r="R318" s="215">
        <f>Q318*H318</f>
        <v>0</v>
      </c>
      <c r="S318" s="215">
        <v>0.05</v>
      </c>
      <c r="T318" s="216">
        <f>S318*H318</f>
        <v>0.05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17" t="s">
        <v>134</v>
      </c>
      <c r="AT318" s="217" t="s">
        <v>129</v>
      </c>
      <c r="AU318" s="217" t="s">
        <v>86</v>
      </c>
      <c r="AY318" s="19" t="s">
        <v>127</v>
      </c>
      <c r="BE318" s="218">
        <f>IF(N318="základní",J318,0)</f>
        <v>0</v>
      </c>
      <c r="BF318" s="218">
        <f>IF(N318="snížená",J318,0)</f>
        <v>0</v>
      </c>
      <c r="BG318" s="218">
        <f>IF(N318="zákl. přenesená",J318,0)</f>
        <v>0</v>
      </c>
      <c r="BH318" s="218">
        <f>IF(N318="sníž. přenesená",J318,0)</f>
        <v>0</v>
      </c>
      <c r="BI318" s="218">
        <f>IF(N318="nulová",J318,0)</f>
        <v>0</v>
      </c>
      <c r="BJ318" s="19" t="s">
        <v>84</v>
      </c>
      <c r="BK318" s="218">
        <f>ROUND(I318*H318,2)</f>
        <v>0</v>
      </c>
      <c r="BL318" s="19" t="s">
        <v>134</v>
      </c>
      <c r="BM318" s="217" t="s">
        <v>878</v>
      </c>
    </row>
    <row r="319" spans="1:47" s="2" customFormat="1" ht="12">
      <c r="A319" s="40"/>
      <c r="B319" s="41"/>
      <c r="C319" s="42"/>
      <c r="D319" s="219" t="s">
        <v>136</v>
      </c>
      <c r="E319" s="42"/>
      <c r="F319" s="220" t="s">
        <v>879</v>
      </c>
      <c r="G319" s="42"/>
      <c r="H319" s="42"/>
      <c r="I319" s="221"/>
      <c r="J319" s="42"/>
      <c r="K319" s="42"/>
      <c r="L319" s="46"/>
      <c r="M319" s="222"/>
      <c r="N319" s="223"/>
      <c r="O319" s="86"/>
      <c r="P319" s="86"/>
      <c r="Q319" s="86"/>
      <c r="R319" s="86"/>
      <c r="S319" s="86"/>
      <c r="T319" s="87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T319" s="19" t="s">
        <v>136</v>
      </c>
      <c r="AU319" s="19" t="s">
        <v>86</v>
      </c>
    </row>
    <row r="320" spans="1:47" s="2" customFormat="1" ht="12">
      <c r="A320" s="40"/>
      <c r="B320" s="41"/>
      <c r="C320" s="42"/>
      <c r="D320" s="224" t="s">
        <v>138</v>
      </c>
      <c r="E320" s="42"/>
      <c r="F320" s="225" t="s">
        <v>880</v>
      </c>
      <c r="G320" s="42"/>
      <c r="H320" s="42"/>
      <c r="I320" s="221"/>
      <c r="J320" s="42"/>
      <c r="K320" s="42"/>
      <c r="L320" s="46"/>
      <c r="M320" s="222"/>
      <c r="N320" s="223"/>
      <c r="O320" s="86"/>
      <c r="P320" s="86"/>
      <c r="Q320" s="86"/>
      <c r="R320" s="86"/>
      <c r="S320" s="86"/>
      <c r="T320" s="87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T320" s="19" t="s">
        <v>138</v>
      </c>
      <c r="AU320" s="19" t="s">
        <v>86</v>
      </c>
    </row>
    <row r="321" spans="1:51" s="15" customFormat="1" ht="12">
      <c r="A321" s="15"/>
      <c r="B321" s="248"/>
      <c r="C321" s="249"/>
      <c r="D321" s="219" t="s">
        <v>140</v>
      </c>
      <c r="E321" s="250" t="s">
        <v>19</v>
      </c>
      <c r="F321" s="251" t="s">
        <v>881</v>
      </c>
      <c r="G321" s="249"/>
      <c r="H321" s="250" t="s">
        <v>19</v>
      </c>
      <c r="I321" s="252"/>
      <c r="J321" s="249"/>
      <c r="K321" s="249"/>
      <c r="L321" s="253"/>
      <c r="M321" s="254"/>
      <c r="N321" s="255"/>
      <c r="O321" s="255"/>
      <c r="P321" s="255"/>
      <c r="Q321" s="255"/>
      <c r="R321" s="255"/>
      <c r="S321" s="255"/>
      <c r="T321" s="256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57" t="s">
        <v>140</v>
      </c>
      <c r="AU321" s="257" t="s">
        <v>86</v>
      </c>
      <c r="AV321" s="15" t="s">
        <v>84</v>
      </c>
      <c r="AW321" s="15" t="s">
        <v>37</v>
      </c>
      <c r="AX321" s="15" t="s">
        <v>76</v>
      </c>
      <c r="AY321" s="257" t="s">
        <v>127</v>
      </c>
    </row>
    <row r="322" spans="1:51" s="13" customFormat="1" ht="12">
      <c r="A322" s="13"/>
      <c r="B322" s="226"/>
      <c r="C322" s="227"/>
      <c r="D322" s="219" t="s">
        <v>140</v>
      </c>
      <c r="E322" s="228" t="s">
        <v>19</v>
      </c>
      <c r="F322" s="229" t="s">
        <v>882</v>
      </c>
      <c r="G322" s="227"/>
      <c r="H322" s="230">
        <v>1</v>
      </c>
      <c r="I322" s="231"/>
      <c r="J322" s="227"/>
      <c r="K322" s="227"/>
      <c r="L322" s="232"/>
      <c r="M322" s="233"/>
      <c r="N322" s="234"/>
      <c r="O322" s="234"/>
      <c r="P322" s="234"/>
      <c r="Q322" s="234"/>
      <c r="R322" s="234"/>
      <c r="S322" s="234"/>
      <c r="T322" s="235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6" t="s">
        <v>140</v>
      </c>
      <c r="AU322" s="236" t="s">
        <v>86</v>
      </c>
      <c r="AV322" s="13" t="s">
        <v>86</v>
      </c>
      <c r="AW322" s="13" t="s">
        <v>37</v>
      </c>
      <c r="AX322" s="13" t="s">
        <v>76</v>
      </c>
      <c r="AY322" s="236" t="s">
        <v>127</v>
      </c>
    </row>
    <row r="323" spans="1:51" s="14" customFormat="1" ht="12">
      <c r="A323" s="14"/>
      <c r="B323" s="237"/>
      <c r="C323" s="238"/>
      <c r="D323" s="219" t="s">
        <v>140</v>
      </c>
      <c r="E323" s="239" t="s">
        <v>19</v>
      </c>
      <c r="F323" s="240" t="s">
        <v>148</v>
      </c>
      <c r="G323" s="238"/>
      <c r="H323" s="241">
        <v>1</v>
      </c>
      <c r="I323" s="242"/>
      <c r="J323" s="238"/>
      <c r="K323" s="238"/>
      <c r="L323" s="243"/>
      <c r="M323" s="244"/>
      <c r="N323" s="245"/>
      <c r="O323" s="245"/>
      <c r="P323" s="245"/>
      <c r="Q323" s="245"/>
      <c r="R323" s="245"/>
      <c r="S323" s="245"/>
      <c r="T323" s="246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47" t="s">
        <v>140</v>
      </c>
      <c r="AU323" s="247" t="s">
        <v>86</v>
      </c>
      <c r="AV323" s="14" t="s">
        <v>134</v>
      </c>
      <c r="AW323" s="14" t="s">
        <v>37</v>
      </c>
      <c r="AX323" s="14" t="s">
        <v>84</v>
      </c>
      <c r="AY323" s="247" t="s">
        <v>127</v>
      </c>
    </row>
    <row r="324" spans="1:65" s="2" customFormat="1" ht="16.5" customHeight="1">
      <c r="A324" s="40"/>
      <c r="B324" s="41"/>
      <c r="C324" s="206" t="s">
        <v>463</v>
      </c>
      <c r="D324" s="206" t="s">
        <v>129</v>
      </c>
      <c r="E324" s="207" t="s">
        <v>606</v>
      </c>
      <c r="F324" s="208" t="s">
        <v>607</v>
      </c>
      <c r="G324" s="209" t="s">
        <v>192</v>
      </c>
      <c r="H324" s="210">
        <v>30</v>
      </c>
      <c r="I324" s="211"/>
      <c r="J324" s="212">
        <f>ROUND(I324*H324,2)</f>
        <v>0</v>
      </c>
      <c r="K324" s="208" t="s">
        <v>133</v>
      </c>
      <c r="L324" s="46"/>
      <c r="M324" s="213" t="s">
        <v>19</v>
      </c>
      <c r="N324" s="214" t="s">
        <v>47</v>
      </c>
      <c r="O324" s="86"/>
      <c r="P324" s="215">
        <f>O324*H324</f>
        <v>0</v>
      </c>
      <c r="Q324" s="215">
        <v>0</v>
      </c>
      <c r="R324" s="215">
        <f>Q324*H324</f>
        <v>0</v>
      </c>
      <c r="S324" s="215">
        <v>0</v>
      </c>
      <c r="T324" s="216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17" t="s">
        <v>134</v>
      </c>
      <c r="AT324" s="217" t="s">
        <v>129</v>
      </c>
      <c r="AU324" s="217" t="s">
        <v>86</v>
      </c>
      <c r="AY324" s="19" t="s">
        <v>127</v>
      </c>
      <c r="BE324" s="218">
        <f>IF(N324="základní",J324,0)</f>
        <v>0</v>
      </c>
      <c r="BF324" s="218">
        <f>IF(N324="snížená",J324,0)</f>
        <v>0</v>
      </c>
      <c r="BG324" s="218">
        <f>IF(N324="zákl. přenesená",J324,0)</f>
        <v>0</v>
      </c>
      <c r="BH324" s="218">
        <f>IF(N324="sníž. přenesená",J324,0)</f>
        <v>0</v>
      </c>
      <c r="BI324" s="218">
        <f>IF(N324="nulová",J324,0)</f>
        <v>0</v>
      </c>
      <c r="BJ324" s="19" t="s">
        <v>84</v>
      </c>
      <c r="BK324" s="218">
        <f>ROUND(I324*H324,2)</f>
        <v>0</v>
      </c>
      <c r="BL324" s="19" t="s">
        <v>134</v>
      </c>
      <c r="BM324" s="217" t="s">
        <v>883</v>
      </c>
    </row>
    <row r="325" spans="1:47" s="2" customFormat="1" ht="12">
      <c r="A325" s="40"/>
      <c r="B325" s="41"/>
      <c r="C325" s="42"/>
      <c r="D325" s="219" t="s">
        <v>136</v>
      </c>
      <c r="E325" s="42"/>
      <c r="F325" s="220" t="s">
        <v>609</v>
      </c>
      <c r="G325" s="42"/>
      <c r="H325" s="42"/>
      <c r="I325" s="221"/>
      <c r="J325" s="42"/>
      <c r="K325" s="42"/>
      <c r="L325" s="46"/>
      <c r="M325" s="222"/>
      <c r="N325" s="223"/>
      <c r="O325" s="86"/>
      <c r="P325" s="86"/>
      <c r="Q325" s="86"/>
      <c r="R325" s="86"/>
      <c r="S325" s="86"/>
      <c r="T325" s="87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T325" s="19" t="s">
        <v>136</v>
      </c>
      <c r="AU325" s="19" t="s">
        <v>86</v>
      </c>
    </row>
    <row r="326" spans="1:47" s="2" customFormat="1" ht="12">
      <c r="A326" s="40"/>
      <c r="B326" s="41"/>
      <c r="C326" s="42"/>
      <c r="D326" s="224" t="s">
        <v>138</v>
      </c>
      <c r="E326" s="42"/>
      <c r="F326" s="225" t="s">
        <v>610</v>
      </c>
      <c r="G326" s="42"/>
      <c r="H326" s="42"/>
      <c r="I326" s="221"/>
      <c r="J326" s="42"/>
      <c r="K326" s="42"/>
      <c r="L326" s="46"/>
      <c r="M326" s="222"/>
      <c r="N326" s="223"/>
      <c r="O326" s="86"/>
      <c r="P326" s="86"/>
      <c r="Q326" s="86"/>
      <c r="R326" s="86"/>
      <c r="S326" s="86"/>
      <c r="T326" s="87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T326" s="19" t="s">
        <v>138</v>
      </c>
      <c r="AU326" s="19" t="s">
        <v>86</v>
      </c>
    </row>
    <row r="327" spans="1:51" s="15" customFormat="1" ht="12">
      <c r="A327" s="15"/>
      <c r="B327" s="248"/>
      <c r="C327" s="249"/>
      <c r="D327" s="219" t="s">
        <v>140</v>
      </c>
      <c r="E327" s="250" t="s">
        <v>19</v>
      </c>
      <c r="F327" s="251" t="s">
        <v>168</v>
      </c>
      <c r="G327" s="249"/>
      <c r="H327" s="250" t="s">
        <v>19</v>
      </c>
      <c r="I327" s="252"/>
      <c r="J327" s="249"/>
      <c r="K327" s="249"/>
      <c r="L327" s="253"/>
      <c r="M327" s="254"/>
      <c r="N327" s="255"/>
      <c r="O327" s="255"/>
      <c r="P327" s="255"/>
      <c r="Q327" s="255"/>
      <c r="R327" s="255"/>
      <c r="S327" s="255"/>
      <c r="T327" s="256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57" t="s">
        <v>140</v>
      </c>
      <c r="AU327" s="257" t="s">
        <v>86</v>
      </c>
      <c r="AV327" s="15" t="s">
        <v>84</v>
      </c>
      <c r="AW327" s="15" t="s">
        <v>37</v>
      </c>
      <c r="AX327" s="15" t="s">
        <v>76</v>
      </c>
      <c r="AY327" s="257" t="s">
        <v>127</v>
      </c>
    </row>
    <row r="328" spans="1:51" s="13" customFormat="1" ht="12">
      <c r="A328" s="13"/>
      <c r="B328" s="226"/>
      <c r="C328" s="227"/>
      <c r="D328" s="219" t="s">
        <v>140</v>
      </c>
      <c r="E328" s="228" t="s">
        <v>19</v>
      </c>
      <c r="F328" s="229" t="s">
        <v>884</v>
      </c>
      <c r="G328" s="227"/>
      <c r="H328" s="230">
        <v>27</v>
      </c>
      <c r="I328" s="231"/>
      <c r="J328" s="227"/>
      <c r="K328" s="227"/>
      <c r="L328" s="232"/>
      <c r="M328" s="233"/>
      <c r="N328" s="234"/>
      <c r="O328" s="234"/>
      <c r="P328" s="234"/>
      <c r="Q328" s="234"/>
      <c r="R328" s="234"/>
      <c r="S328" s="234"/>
      <c r="T328" s="235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6" t="s">
        <v>140</v>
      </c>
      <c r="AU328" s="236" t="s">
        <v>86</v>
      </c>
      <c r="AV328" s="13" t="s">
        <v>86</v>
      </c>
      <c r="AW328" s="13" t="s">
        <v>37</v>
      </c>
      <c r="AX328" s="13" t="s">
        <v>76</v>
      </c>
      <c r="AY328" s="236" t="s">
        <v>127</v>
      </c>
    </row>
    <row r="329" spans="1:51" s="13" customFormat="1" ht="12">
      <c r="A329" s="13"/>
      <c r="B329" s="226"/>
      <c r="C329" s="227"/>
      <c r="D329" s="219" t="s">
        <v>140</v>
      </c>
      <c r="E329" s="228" t="s">
        <v>19</v>
      </c>
      <c r="F329" s="229" t="s">
        <v>885</v>
      </c>
      <c r="G329" s="227"/>
      <c r="H329" s="230">
        <v>3</v>
      </c>
      <c r="I329" s="231"/>
      <c r="J329" s="227"/>
      <c r="K329" s="227"/>
      <c r="L329" s="232"/>
      <c r="M329" s="233"/>
      <c r="N329" s="234"/>
      <c r="O329" s="234"/>
      <c r="P329" s="234"/>
      <c r="Q329" s="234"/>
      <c r="R329" s="234"/>
      <c r="S329" s="234"/>
      <c r="T329" s="235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6" t="s">
        <v>140</v>
      </c>
      <c r="AU329" s="236" t="s">
        <v>86</v>
      </c>
      <c r="AV329" s="13" t="s">
        <v>86</v>
      </c>
      <c r="AW329" s="13" t="s">
        <v>37</v>
      </c>
      <c r="AX329" s="13" t="s">
        <v>76</v>
      </c>
      <c r="AY329" s="236" t="s">
        <v>127</v>
      </c>
    </row>
    <row r="330" spans="1:51" s="14" customFormat="1" ht="12">
      <c r="A330" s="14"/>
      <c r="B330" s="237"/>
      <c r="C330" s="238"/>
      <c r="D330" s="219" t="s">
        <v>140</v>
      </c>
      <c r="E330" s="239" t="s">
        <v>19</v>
      </c>
      <c r="F330" s="240" t="s">
        <v>148</v>
      </c>
      <c r="G330" s="238"/>
      <c r="H330" s="241">
        <v>30</v>
      </c>
      <c r="I330" s="242"/>
      <c r="J330" s="238"/>
      <c r="K330" s="238"/>
      <c r="L330" s="243"/>
      <c r="M330" s="244"/>
      <c r="N330" s="245"/>
      <c r="O330" s="245"/>
      <c r="P330" s="245"/>
      <c r="Q330" s="245"/>
      <c r="R330" s="245"/>
      <c r="S330" s="245"/>
      <c r="T330" s="246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47" t="s">
        <v>140</v>
      </c>
      <c r="AU330" s="247" t="s">
        <v>86</v>
      </c>
      <c r="AV330" s="14" t="s">
        <v>134</v>
      </c>
      <c r="AW330" s="14" t="s">
        <v>37</v>
      </c>
      <c r="AX330" s="14" t="s">
        <v>84</v>
      </c>
      <c r="AY330" s="247" t="s">
        <v>127</v>
      </c>
    </row>
    <row r="331" spans="1:65" s="2" customFormat="1" ht="16.5" customHeight="1">
      <c r="A331" s="40"/>
      <c r="B331" s="41"/>
      <c r="C331" s="206" t="s">
        <v>470</v>
      </c>
      <c r="D331" s="206" t="s">
        <v>129</v>
      </c>
      <c r="E331" s="207" t="s">
        <v>616</v>
      </c>
      <c r="F331" s="208" t="s">
        <v>617</v>
      </c>
      <c r="G331" s="209" t="s">
        <v>192</v>
      </c>
      <c r="H331" s="210">
        <v>30</v>
      </c>
      <c r="I331" s="211"/>
      <c r="J331" s="212">
        <f>ROUND(I331*H331,2)</f>
        <v>0</v>
      </c>
      <c r="K331" s="208" t="s">
        <v>133</v>
      </c>
      <c r="L331" s="46"/>
      <c r="M331" s="213" t="s">
        <v>19</v>
      </c>
      <c r="N331" s="214" t="s">
        <v>47</v>
      </c>
      <c r="O331" s="86"/>
      <c r="P331" s="215">
        <f>O331*H331</f>
        <v>0</v>
      </c>
      <c r="Q331" s="215">
        <v>8E-05</v>
      </c>
      <c r="R331" s="215">
        <f>Q331*H331</f>
        <v>0.0024000000000000002</v>
      </c>
      <c r="S331" s="215">
        <v>0</v>
      </c>
      <c r="T331" s="216">
        <f>S331*H331</f>
        <v>0</v>
      </c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R331" s="217" t="s">
        <v>134</v>
      </c>
      <c r="AT331" s="217" t="s">
        <v>129</v>
      </c>
      <c r="AU331" s="217" t="s">
        <v>86</v>
      </c>
      <c r="AY331" s="19" t="s">
        <v>127</v>
      </c>
      <c r="BE331" s="218">
        <f>IF(N331="základní",J331,0)</f>
        <v>0</v>
      </c>
      <c r="BF331" s="218">
        <f>IF(N331="snížená",J331,0)</f>
        <v>0</v>
      </c>
      <c r="BG331" s="218">
        <f>IF(N331="zákl. přenesená",J331,0)</f>
        <v>0</v>
      </c>
      <c r="BH331" s="218">
        <f>IF(N331="sníž. přenesená",J331,0)</f>
        <v>0</v>
      </c>
      <c r="BI331" s="218">
        <f>IF(N331="nulová",J331,0)</f>
        <v>0</v>
      </c>
      <c r="BJ331" s="19" t="s">
        <v>84</v>
      </c>
      <c r="BK331" s="218">
        <f>ROUND(I331*H331,2)</f>
        <v>0</v>
      </c>
      <c r="BL331" s="19" t="s">
        <v>134</v>
      </c>
      <c r="BM331" s="217" t="s">
        <v>886</v>
      </c>
    </row>
    <row r="332" spans="1:47" s="2" customFormat="1" ht="12">
      <c r="A332" s="40"/>
      <c r="B332" s="41"/>
      <c r="C332" s="42"/>
      <c r="D332" s="219" t="s">
        <v>136</v>
      </c>
      <c r="E332" s="42"/>
      <c r="F332" s="220" t="s">
        <v>619</v>
      </c>
      <c r="G332" s="42"/>
      <c r="H332" s="42"/>
      <c r="I332" s="221"/>
      <c r="J332" s="42"/>
      <c r="K332" s="42"/>
      <c r="L332" s="46"/>
      <c r="M332" s="222"/>
      <c r="N332" s="223"/>
      <c r="O332" s="86"/>
      <c r="P332" s="86"/>
      <c r="Q332" s="86"/>
      <c r="R332" s="86"/>
      <c r="S332" s="86"/>
      <c r="T332" s="87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T332" s="19" t="s">
        <v>136</v>
      </c>
      <c r="AU332" s="19" t="s">
        <v>86</v>
      </c>
    </row>
    <row r="333" spans="1:47" s="2" customFormat="1" ht="12">
      <c r="A333" s="40"/>
      <c r="B333" s="41"/>
      <c r="C333" s="42"/>
      <c r="D333" s="224" t="s">
        <v>138</v>
      </c>
      <c r="E333" s="42"/>
      <c r="F333" s="225" t="s">
        <v>620</v>
      </c>
      <c r="G333" s="42"/>
      <c r="H333" s="42"/>
      <c r="I333" s="221"/>
      <c r="J333" s="42"/>
      <c r="K333" s="42"/>
      <c r="L333" s="46"/>
      <c r="M333" s="222"/>
      <c r="N333" s="223"/>
      <c r="O333" s="86"/>
      <c r="P333" s="86"/>
      <c r="Q333" s="86"/>
      <c r="R333" s="86"/>
      <c r="S333" s="86"/>
      <c r="T333" s="87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T333" s="19" t="s">
        <v>138</v>
      </c>
      <c r="AU333" s="19" t="s">
        <v>86</v>
      </c>
    </row>
    <row r="334" spans="1:51" s="15" customFormat="1" ht="12">
      <c r="A334" s="15"/>
      <c r="B334" s="248"/>
      <c r="C334" s="249"/>
      <c r="D334" s="219" t="s">
        <v>140</v>
      </c>
      <c r="E334" s="250" t="s">
        <v>19</v>
      </c>
      <c r="F334" s="251" t="s">
        <v>621</v>
      </c>
      <c r="G334" s="249"/>
      <c r="H334" s="250" t="s">
        <v>19</v>
      </c>
      <c r="I334" s="252"/>
      <c r="J334" s="249"/>
      <c r="K334" s="249"/>
      <c r="L334" s="253"/>
      <c r="M334" s="254"/>
      <c r="N334" s="255"/>
      <c r="O334" s="255"/>
      <c r="P334" s="255"/>
      <c r="Q334" s="255"/>
      <c r="R334" s="255"/>
      <c r="S334" s="255"/>
      <c r="T334" s="256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57" t="s">
        <v>140</v>
      </c>
      <c r="AU334" s="257" t="s">
        <v>86</v>
      </c>
      <c r="AV334" s="15" t="s">
        <v>84</v>
      </c>
      <c r="AW334" s="15" t="s">
        <v>37</v>
      </c>
      <c r="AX334" s="15" t="s">
        <v>76</v>
      </c>
      <c r="AY334" s="257" t="s">
        <v>127</v>
      </c>
    </row>
    <row r="335" spans="1:51" s="13" customFormat="1" ht="12">
      <c r="A335" s="13"/>
      <c r="B335" s="226"/>
      <c r="C335" s="227"/>
      <c r="D335" s="219" t="s">
        <v>140</v>
      </c>
      <c r="E335" s="228" t="s">
        <v>19</v>
      </c>
      <c r="F335" s="229" t="s">
        <v>884</v>
      </c>
      <c r="G335" s="227"/>
      <c r="H335" s="230">
        <v>27</v>
      </c>
      <c r="I335" s="231"/>
      <c r="J335" s="227"/>
      <c r="K335" s="227"/>
      <c r="L335" s="232"/>
      <c r="M335" s="233"/>
      <c r="N335" s="234"/>
      <c r="O335" s="234"/>
      <c r="P335" s="234"/>
      <c r="Q335" s="234"/>
      <c r="R335" s="234"/>
      <c r="S335" s="234"/>
      <c r="T335" s="235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6" t="s">
        <v>140</v>
      </c>
      <c r="AU335" s="236" t="s">
        <v>86</v>
      </c>
      <c r="AV335" s="13" t="s">
        <v>86</v>
      </c>
      <c r="AW335" s="13" t="s">
        <v>37</v>
      </c>
      <c r="AX335" s="13" t="s">
        <v>76</v>
      </c>
      <c r="AY335" s="236" t="s">
        <v>127</v>
      </c>
    </row>
    <row r="336" spans="1:51" s="13" customFormat="1" ht="12">
      <c r="A336" s="13"/>
      <c r="B336" s="226"/>
      <c r="C336" s="227"/>
      <c r="D336" s="219" t="s">
        <v>140</v>
      </c>
      <c r="E336" s="228" t="s">
        <v>19</v>
      </c>
      <c r="F336" s="229" t="s">
        <v>885</v>
      </c>
      <c r="G336" s="227"/>
      <c r="H336" s="230">
        <v>3</v>
      </c>
      <c r="I336" s="231"/>
      <c r="J336" s="227"/>
      <c r="K336" s="227"/>
      <c r="L336" s="232"/>
      <c r="M336" s="233"/>
      <c r="N336" s="234"/>
      <c r="O336" s="234"/>
      <c r="P336" s="234"/>
      <c r="Q336" s="234"/>
      <c r="R336" s="234"/>
      <c r="S336" s="234"/>
      <c r="T336" s="235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6" t="s">
        <v>140</v>
      </c>
      <c r="AU336" s="236" t="s">
        <v>86</v>
      </c>
      <c r="AV336" s="13" t="s">
        <v>86</v>
      </c>
      <c r="AW336" s="13" t="s">
        <v>37</v>
      </c>
      <c r="AX336" s="13" t="s">
        <v>76</v>
      </c>
      <c r="AY336" s="236" t="s">
        <v>127</v>
      </c>
    </row>
    <row r="337" spans="1:51" s="14" customFormat="1" ht="12">
      <c r="A337" s="14"/>
      <c r="B337" s="237"/>
      <c r="C337" s="238"/>
      <c r="D337" s="219" t="s">
        <v>140</v>
      </c>
      <c r="E337" s="239" t="s">
        <v>19</v>
      </c>
      <c r="F337" s="240" t="s">
        <v>148</v>
      </c>
      <c r="G337" s="238"/>
      <c r="H337" s="241">
        <v>30</v>
      </c>
      <c r="I337" s="242"/>
      <c r="J337" s="238"/>
      <c r="K337" s="238"/>
      <c r="L337" s="243"/>
      <c r="M337" s="244"/>
      <c r="N337" s="245"/>
      <c r="O337" s="245"/>
      <c r="P337" s="245"/>
      <c r="Q337" s="245"/>
      <c r="R337" s="245"/>
      <c r="S337" s="245"/>
      <c r="T337" s="246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47" t="s">
        <v>140</v>
      </c>
      <c r="AU337" s="247" t="s">
        <v>86</v>
      </c>
      <c r="AV337" s="14" t="s">
        <v>134</v>
      </c>
      <c r="AW337" s="14" t="s">
        <v>37</v>
      </c>
      <c r="AX337" s="14" t="s">
        <v>84</v>
      </c>
      <c r="AY337" s="247" t="s">
        <v>127</v>
      </c>
    </row>
    <row r="338" spans="1:65" s="2" customFormat="1" ht="24.15" customHeight="1">
      <c r="A338" s="40"/>
      <c r="B338" s="41"/>
      <c r="C338" s="206" t="s">
        <v>475</v>
      </c>
      <c r="D338" s="206" t="s">
        <v>129</v>
      </c>
      <c r="E338" s="207" t="s">
        <v>887</v>
      </c>
      <c r="F338" s="208" t="s">
        <v>888</v>
      </c>
      <c r="G338" s="209" t="s">
        <v>192</v>
      </c>
      <c r="H338" s="210">
        <v>13.3</v>
      </c>
      <c r="I338" s="211"/>
      <c r="J338" s="212">
        <f>ROUND(I338*H338,2)</f>
        <v>0</v>
      </c>
      <c r="K338" s="208" t="s">
        <v>19</v>
      </c>
      <c r="L338" s="46"/>
      <c r="M338" s="213" t="s">
        <v>19</v>
      </c>
      <c r="N338" s="214" t="s">
        <v>47</v>
      </c>
      <c r="O338" s="86"/>
      <c r="P338" s="215">
        <f>O338*H338</f>
        <v>0</v>
      </c>
      <c r="Q338" s="215">
        <v>0</v>
      </c>
      <c r="R338" s="215">
        <f>Q338*H338</f>
        <v>0</v>
      </c>
      <c r="S338" s="215">
        <v>0</v>
      </c>
      <c r="T338" s="216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17" t="s">
        <v>134</v>
      </c>
      <c r="AT338" s="217" t="s">
        <v>129</v>
      </c>
      <c r="AU338" s="217" t="s">
        <v>86</v>
      </c>
      <c r="AY338" s="19" t="s">
        <v>127</v>
      </c>
      <c r="BE338" s="218">
        <f>IF(N338="základní",J338,0)</f>
        <v>0</v>
      </c>
      <c r="BF338" s="218">
        <f>IF(N338="snížená",J338,0)</f>
        <v>0</v>
      </c>
      <c r="BG338" s="218">
        <f>IF(N338="zákl. přenesená",J338,0)</f>
        <v>0</v>
      </c>
      <c r="BH338" s="218">
        <f>IF(N338="sníž. přenesená",J338,0)</f>
        <v>0</v>
      </c>
      <c r="BI338" s="218">
        <f>IF(N338="nulová",J338,0)</f>
        <v>0</v>
      </c>
      <c r="BJ338" s="19" t="s">
        <v>84</v>
      </c>
      <c r="BK338" s="218">
        <f>ROUND(I338*H338,2)</f>
        <v>0</v>
      </c>
      <c r="BL338" s="19" t="s">
        <v>134</v>
      </c>
      <c r="BM338" s="217" t="s">
        <v>889</v>
      </c>
    </row>
    <row r="339" spans="1:47" s="2" customFormat="1" ht="12">
      <c r="A339" s="40"/>
      <c r="B339" s="41"/>
      <c r="C339" s="42"/>
      <c r="D339" s="219" t="s">
        <v>136</v>
      </c>
      <c r="E339" s="42"/>
      <c r="F339" s="220" t="s">
        <v>888</v>
      </c>
      <c r="G339" s="42"/>
      <c r="H339" s="42"/>
      <c r="I339" s="221"/>
      <c r="J339" s="42"/>
      <c r="K339" s="42"/>
      <c r="L339" s="46"/>
      <c r="M339" s="222"/>
      <c r="N339" s="223"/>
      <c r="O339" s="86"/>
      <c r="P339" s="86"/>
      <c r="Q339" s="86"/>
      <c r="R339" s="86"/>
      <c r="S339" s="86"/>
      <c r="T339" s="87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T339" s="19" t="s">
        <v>136</v>
      </c>
      <c r="AU339" s="19" t="s">
        <v>86</v>
      </c>
    </row>
    <row r="340" spans="1:51" s="13" customFormat="1" ht="12">
      <c r="A340" s="13"/>
      <c r="B340" s="226"/>
      <c r="C340" s="227"/>
      <c r="D340" s="219" t="s">
        <v>140</v>
      </c>
      <c r="E340" s="228" t="s">
        <v>19</v>
      </c>
      <c r="F340" s="229" t="s">
        <v>890</v>
      </c>
      <c r="G340" s="227"/>
      <c r="H340" s="230">
        <v>13.3</v>
      </c>
      <c r="I340" s="231"/>
      <c r="J340" s="227"/>
      <c r="K340" s="227"/>
      <c r="L340" s="232"/>
      <c r="M340" s="233"/>
      <c r="N340" s="234"/>
      <c r="O340" s="234"/>
      <c r="P340" s="234"/>
      <c r="Q340" s="234"/>
      <c r="R340" s="234"/>
      <c r="S340" s="234"/>
      <c r="T340" s="235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6" t="s">
        <v>140</v>
      </c>
      <c r="AU340" s="236" t="s">
        <v>86</v>
      </c>
      <c r="AV340" s="13" t="s">
        <v>86</v>
      </c>
      <c r="AW340" s="13" t="s">
        <v>37</v>
      </c>
      <c r="AX340" s="13" t="s">
        <v>84</v>
      </c>
      <c r="AY340" s="236" t="s">
        <v>127</v>
      </c>
    </row>
    <row r="341" spans="1:65" s="2" customFormat="1" ht="24.15" customHeight="1">
      <c r="A341" s="40"/>
      <c r="B341" s="41"/>
      <c r="C341" s="206" t="s">
        <v>484</v>
      </c>
      <c r="D341" s="206" t="s">
        <v>129</v>
      </c>
      <c r="E341" s="207" t="s">
        <v>891</v>
      </c>
      <c r="F341" s="208" t="s">
        <v>892</v>
      </c>
      <c r="G341" s="209" t="s">
        <v>192</v>
      </c>
      <c r="H341" s="210">
        <v>2.7</v>
      </c>
      <c r="I341" s="211"/>
      <c r="J341" s="212">
        <f>ROUND(I341*H341,2)</f>
        <v>0</v>
      </c>
      <c r="K341" s="208" t="s">
        <v>19</v>
      </c>
      <c r="L341" s="46"/>
      <c r="M341" s="213" t="s">
        <v>19</v>
      </c>
      <c r="N341" s="214" t="s">
        <v>47</v>
      </c>
      <c r="O341" s="86"/>
      <c r="P341" s="215">
        <f>O341*H341</f>
        <v>0</v>
      </c>
      <c r="Q341" s="215">
        <v>0</v>
      </c>
      <c r="R341" s="215">
        <f>Q341*H341</f>
        <v>0</v>
      </c>
      <c r="S341" s="215">
        <v>0</v>
      </c>
      <c r="T341" s="216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17" t="s">
        <v>134</v>
      </c>
      <c r="AT341" s="217" t="s">
        <v>129</v>
      </c>
      <c r="AU341" s="217" t="s">
        <v>86</v>
      </c>
      <c r="AY341" s="19" t="s">
        <v>127</v>
      </c>
      <c r="BE341" s="218">
        <f>IF(N341="základní",J341,0)</f>
        <v>0</v>
      </c>
      <c r="BF341" s="218">
        <f>IF(N341="snížená",J341,0)</f>
        <v>0</v>
      </c>
      <c r="BG341" s="218">
        <f>IF(N341="zákl. přenesená",J341,0)</f>
        <v>0</v>
      </c>
      <c r="BH341" s="218">
        <f>IF(N341="sníž. přenesená",J341,0)</f>
        <v>0</v>
      </c>
      <c r="BI341" s="218">
        <f>IF(N341="nulová",J341,0)</f>
        <v>0</v>
      </c>
      <c r="BJ341" s="19" t="s">
        <v>84</v>
      </c>
      <c r="BK341" s="218">
        <f>ROUND(I341*H341,2)</f>
        <v>0</v>
      </c>
      <c r="BL341" s="19" t="s">
        <v>134</v>
      </c>
      <c r="BM341" s="217" t="s">
        <v>893</v>
      </c>
    </row>
    <row r="342" spans="1:47" s="2" customFormat="1" ht="12">
      <c r="A342" s="40"/>
      <c r="B342" s="41"/>
      <c r="C342" s="42"/>
      <c r="D342" s="219" t="s">
        <v>136</v>
      </c>
      <c r="E342" s="42"/>
      <c r="F342" s="220" t="s">
        <v>892</v>
      </c>
      <c r="G342" s="42"/>
      <c r="H342" s="42"/>
      <c r="I342" s="221"/>
      <c r="J342" s="42"/>
      <c r="K342" s="42"/>
      <c r="L342" s="46"/>
      <c r="M342" s="222"/>
      <c r="N342" s="223"/>
      <c r="O342" s="86"/>
      <c r="P342" s="86"/>
      <c r="Q342" s="86"/>
      <c r="R342" s="86"/>
      <c r="S342" s="86"/>
      <c r="T342" s="87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T342" s="19" t="s">
        <v>136</v>
      </c>
      <c r="AU342" s="19" t="s">
        <v>86</v>
      </c>
    </row>
    <row r="343" spans="1:51" s="13" customFormat="1" ht="12">
      <c r="A343" s="13"/>
      <c r="B343" s="226"/>
      <c r="C343" s="227"/>
      <c r="D343" s="219" t="s">
        <v>140</v>
      </c>
      <c r="E343" s="228" t="s">
        <v>19</v>
      </c>
      <c r="F343" s="229" t="s">
        <v>894</v>
      </c>
      <c r="G343" s="227"/>
      <c r="H343" s="230">
        <v>2.7</v>
      </c>
      <c r="I343" s="231"/>
      <c r="J343" s="227"/>
      <c r="K343" s="227"/>
      <c r="L343" s="232"/>
      <c r="M343" s="233"/>
      <c r="N343" s="234"/>
      <c r="O343" s="234"/>
      <c r="P343" s="234"/>
      <c r="Q343" s="234"/>
      <c r="R343" s="234"/>
      <c r="S343" s="234"/>
      <c r="T343" s="235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6" t="s">
        <v>140</v>
      </c>
      <c r="AU343" s="236" t="s">
        <v>86</v>
      </c>
      <c r="AV343" s="13" t="s">
        <v>86</v>
      </c>
      <c r="AW343" s="13" t="s">
        <v>37</v>
      </c>
      <c r="AX343" s="13" t="s">
        <v>84</v>
      </c>
      <c r="AY343" s="236" t="s">
        <v>127</v>
      </c>
    </row>
    <row r="344" spans="1:63" s="12" customFormat="1" ht="22.8" customHeight="1">
      <c r="A344" s="12"/>
      <c r="B344" s="190"/>
      <c r="C344" s="191"/>
      <c r="D344" s="192" t="s">
        <v>75</v>
      </c>
      <c r="E344" s="204" t="s">
        <v>622</v>
      </c>
      <c r="F344" s="204" t="s">
        <v>623</v>
      </c>
      <c r="G344" s="191"/>
      <c r="H344" s="191"/>
      <c r="I344" s="194"/>
      <c r="J344" s="205">
        <f>BK344</f>
        <v>0</v>
      </c>
      <c r="K344" s="191"/>
      <c r="L344" s="196"/>
      <c r="M344" s="197"/>
      <c r="N344" s="198"/>
      <c r="O344" s="198"/>
      <c r="P344" s="199">
        <f>SUM(P345:P376)</f>
        <v>0</v>
      </c>
      <c r="Q344" s="198"/>
      <c r="R344" s="199">
        <f>SUM(R345:R376)</f>
        <v>0</v>
      </c>
      <c r="S344" s="198"/>
      <c r="T344" s="200">
        <f>SUM(T345:T376)</f>
        <v>0</v>
      </c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R344" s="201" t="s">
        <v>84</v>
      </c>
      <c r="AT344" s="202" t="s">
        <v>75</v>
      </c>
      <c r="AU344" s="202" t="s">
        <v>84</v>
      </c>
      <c r="AY344" s="201" t="s">
        <v>127</v>
      </c>
      <c r="BK344" s="203">
        <f>SUM(BK345:BK376)</f>
        <v>0</v>
      </c>
    </row>
    <row r="345" spans="1:65" s="2" customFormat="1" ht="16.5" customHeight="1">
      <c r="A345" s="40"/>
      <c r="B345" s="41"/>
      <c r="C345" s="206" t="s">
        <v>491</v>
      </c>
      <c r="D345" s="206" t="s">
        <v>129</v>
      </c>
      <c r="E345" s="207" t="s">
        <v>625</v>
      </c>
      <c r="F345" s="208" t="s">
        <v>626</v>
      </c>
      <c r="G345" s="209" t="s">
        <v>346</v>
      </c>
      <c r="H345" s="210">
        <v>11.012</v>
      </c>
      <c r="I345" s="211"/>
      <c r="J345" s="212">
        <f>ROUND(I345*H345,2)</f>
        <v>0</v>
      </c>
      <c r="K345" s="208" t="s">
        <v>133</v>
      </c>
      <c r="L345" s="46"/>
      <c r="M345" s="213" t="s">
        <v>19</v>
      </c>
      <c r="N345" s="214" t="s">
        <v>47</v>
      </c>
      <c r="O345" s="86"/>
      <c r="P345" s="215">
        <f>O345*H345</f>
        <v>0</v>
      </c>
      <c r="Q345" s="215">
        <v>0</v>
      </c>
      <c r="R345" s="215">
        <f>Q345*H345</f>
        <v>0</v>
      </c>
      <c r="S345" s="215">
        <v>0</v>
      </c>
      <c r="T345" s="216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17" t="s">
        <v>134</v>
      </c>
      <c r="AT345" s="217" t="s">
        <v>129</v>
      </c>
      <c r="AU345" s="217" t="s">
        <v>86</v>
      </c>
      <c r="AY345" s="19" t="s">
        <v>127</v>
      </c>
      <c r="BE345" s="218">
        <f>IF(N345="základní",J345,0)</f>
        <v>0</v>
      </c>
      <c r="BF345" s="218">
        <f>IF(N345="snížená",J345,0)</f>
        <v>0</v>
      </c>
      <c r="BG345" s="218">
        <f>IF(N345="zákl. přenesená",J345,0)</f>
        <v>0</v>
      </c>
      <c r="BH345" s="218">
        <f>IF(N345="sníž. přenesená",J345,0)</f>
        <v>0</v>
      </c>
      <c r="BI345" s="218">
        <f>IF(N345="nulová",J345,0)</f>
        <v>0</v>
      </c>
      <c r="BJ345" s="19" t="s">
        <v>84</v>
      </c>
      <c r="BK345" s="218">
        <f>ROUND(I345*H345,2)</f>
        <v>0</v>
      </c>
      <c r="BL345" s="19" t="s">
        <v>134</v>
      </c>
      <c r="BM345" s="217" t="s">
        <v>895</v>
      </c>
    </row>
    <row r="346" spans="1:47" s="2" customFormat="1" ht="12">
      <c r="A346" s="40"/>
      <c r="B346" s="41"/>
      <c r="C346" s="42"/>
      <c r="D346" s="219" t="s">
        <v>136</v>
      </c>
      <c r="E346" s="42"/>
      <c r="F346" s="220" t="s">
        <v>628</v>
      </c>
      <c r="G346" s="42"/>
      <c r="H346" s="42"/>
      <c r="I346" s="221"/>
      <c r="J346" s="42"/>
      <c r="K346" s="42"/>
      <c r="L346" s="46"/>
      <c r="M346" s="222"/>
      <c r="N346" s="223"/>
      <c r="O346" s="86"/>
      <c r="P346" s="86"/>
      <c r="Q346" s="86"/>
      <c r="R346" s="86"/>
      <c r="S346" s="86"/>
      <c r="T346" s="87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T346" s="19" t="s">
        <v>136</v>
      </c>
      <c r="AU346" s="19" t="s">
        <v>86</v>
      </c>
    </row>
    <row r="347" spans="1:47" s="2" customFormat="1" ht="12">
      <c r="A347" s="40"/>
      <c r="B347" s="41"/>
      <c r="C347" s="42"/>
      <c r="D347" s="224" t="s">
        <v>138</v>
      </c>
      <c r="E347" s="42"/>
      <c r="F347" s="225" t="s">
        <v>629</v>
      </c>
      <c r="G347" s="42"/>
      <c r="H347" s="42"/>
      <c r="I347" s="221"/>
      <c r="J347" s="42"/>
      <c r="K347" s="42"/>
      <c r="L347" s="46"/>
      <c r="M347" s="222"/>
      <c r="N347" s="223"/>
      <c r="O347" s="86"/>
      <c r="P347" s="86"/>
      <c r="Q347" s="86"/>
      <c r="R347" s="86"/>
      <c r="S347" s="86"/>
      <c r="T347" s="87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T347" s="19" t="s">
        <v>138</v>
      </c>
      <c r="AU347" s="19" t="s">
        <v>86</v>
      </c>
    </row>
    <row r="348" spans="1:65" s="2" customFormat="1" ht="16.5" customHeight="1">
      <c r="A348" s="40"/>
      <c r="B348" s="41"/>
      <c r="C348" s="206" t="s">
        <v>495</v>
      </c>
      <c r="D348" s="206" t="s">
        <v>129</v>
      </c>
      <c r="E348" s="207" t="s">
        <v>631</v>
      </c>
      <c r="F348" s="208" t="s">
        <v>632</v>
      </c>
      <c r="G348" s="209" t="s">
        <v>346</v>
      </c>
      <c r="H348" s="210">
        <v>66.072</v>
      </c>
      <c r="I348" s="211"/>
      <c r="J348" s="212">
        <f>ROUND(I348*H348,2)</f>
        <v>0</v>
      </c>
      <c r="K348" s="208" t="s">
        <v>133</v>
      </c>
      <c r="L348" s="46"/>
      <c r="M348" s="213" t="s">
        <v>19</v>
      </c>
      <c r="N348" s="214" t="s">
        <v>47</v>
      </c>
      <c r="O348" s="86"/>
      <c r="P348" s="215">
        <f>O348*H348</f>
        <v>0</v>
      </c>
      <c r="Q348" s="215">
        <v>0</v>
      </c>
      <c r="R348" s="215">
        <f>Q348*H348</f>
        <v>0</v>
      </c>
      <c r="S348" s="215">
        <v>0</v>
      </c>
      <c r="T348" s="216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17" t="s">
        <v>134</v>
      </c>
      <c r="AT348" s="217" t="s">
        <v>129</v>
      </c>
      <c r="AU348" s="217" t="s">
        <v>86</v>
      </c>
      <c r="AY348" s="19" t="s">
        <v>127</v>
      </c>
      <c r="BE348" s="218">
        <f>IF(N348="základní",J348,0)</f>
        <v>0</v>
      </c>
      <c r="BF348" s="218">
        <f>IF(N348="snížená",J348,0)</f>
        <v>0</v>
      </c>
      <c r="BG348" s="218">
        <f>IF(N348="zákl. přenesená",J348,0)</f>
        <v>0</v>
      </c>
      <c r="BH348" s="218">
        <f>IF(N348="sníž. přenesená",J348,0)</f>
        <v>0</v>
      </c>
      <c r="BI348" s="218">
        <f>IF(N348="nulová",J348,0)</f>
        <v>0</v>
      </c>
      <c r="BJ348" s="19" t="s">
        <v>84</v>
      </c>
      <c r="BK348" s="218">
        <f>ROUND(I348*H348,2)</f>
        <v>0</v>
      </c>
      <c r="BL348" s="19" t="s">
        <v>134</v>
      </c>
      <c r="BM348" s="217" t="s">
        <v>896</v>
      </c>
    </row>
    <row r="349" spans="1:47" s="2" customFormat="1" ht="12">
      <c r="A349" s="40"/>
      <c r="B349" s="41"/>
      <c r="C349" s="42"/>
      <c r="D349" s="219" t="s">
        <v>136</v>
      </c>
      <c r="E349" s="42"/>
      <c r="F349" s="220" t="s">
        <v>634</v>
      </c>
      <c r="G349" s="42"/>
      <c r="H349" s="42"/>
      <c r="I349" s="221"/>
      <c r="J349" s="42"/>
      <c r="K349" s="42"/>
      <c r="L349" s="46"/>
      <c r="M349" s="222"/>
      <c r="N349" s="223"/>
      <c r="O349" s="86"/>
      <c r="P349" s="86"/>
      <c r="Q349" s="86"/>
      <c r="R349" s="86"/>
      <c r="S349" s="86"/>
      <c r="T349" s="87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T349" s="19" t="s">
        <v>136</v>
      </c>
      <c r="AU349" s="19" t="s">
        <v>86</v>
      </c>
    </row>
    <row r="350" spans="1:47" s="2" customFormat="1" ht="12">
      <c r="A350" s="40"/>
      <c r="B350" s="41"/>
      <c r="C350" s="42"/>
      <c r="D350" s="224" t="s">
        <v>138</v>
      </c>
      <c r="E350" s="42"/>
      <c r="F350" s="225" t="s">
        <v>635</v>
      </c>
      <c r="G350" s="42"/>
      <c r="H350" s="42"/>
      <c r="I350" s="221"/>
      <c r="J350" s="42"/>
      <c r="K350" s="42"/>
      <c r="L350" s="46"/>
      <c r="M350" s="222"/>
      <c r="N350" s="223"/>
      <c r="O350" s="86"/>
      <c r="P350" s="86"/>
      <c r="Q350" s="86"/>
      <c r="R350" s="86"/>
      <c r="S350" s="86"/>
      <c r="T350" s="87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T350" s="19" t="s">
        <v>138</v>
      </c>
      <c r="AU350" s="19" t="s">
        <v>86</v>
      </c>
    </row>
    <row r="351" spans="1:51" s="13" customFormat="1" ht="12">
      <c r="A351" s="13"/>
      <c r="B351" s="226"/>
      <c r="C351" s="227"/>
      <c r="D351" s="219" t="s">
        <v>140</v>
      </c>
      <c r="E351" s="227"/>
      <c r="F351" s="229" t="s">
        <v>897</v>
      </c>
      <c r="G351" s="227"/>
      <c r="H351" s="230">
        <v>66.072</v>
      </c>
      <c r="I351" s="231"/>
      <c r="J351" s="227"/>
      <c r="K351" s="227"/>
      <c r="L351" s="232"/>
      <c r="M351" s="233"/>
      <c r="N351" s="234"/>
      <c r="O351" s="234"/>
      <c r="P351" s="234"/>
      <c r="Q351" s="234"/>
      <c r="R351" s="234"/>
      <c r="S351" s="234"/>
      <c r="T351" s="235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6" t="s">
        <v>140</v>
      </c>
      <c r="AU351" s="236" t="s">
        <v>86</v>
      </c>
      <c r="AV351" s="13" t="s">
        <v>86</v>
      </c>
      <c r="AW351" s="13" t="s">
        <v>4</v>
      </c>
      <c r="AX351" s="13" t="s">
        <v>84</v>
      </c>
      <c r="AY351" s="236" t="s">
        <v>127</v>
      </c>
    </row>
    <row r="352" spans="1:65" s="2" customFormat="1" ht="16.5" customHeight="1">
      <c r="A352" s="40"/>
      <c r="B352" s="41"/>
      <c r="C352" s="206" t="s">
        <v>499</v>
      </c>
      <c r="D352" s="206" t="s">
        <v>129</v>
      </c>
      <c r="E352" s="207" t="s">
        <v>638</v>
      </c>
      <c r="F352" s="208" t="s">
        <v>639</v>
      </c>
      <c r="G352" s="209" t="s">
        <v>346</v>
      </c>
      <c r="H352" s="210">
        <v>19.479</v>
      </c>
      <c r="I352" s="211"/>
      <c r="J352" s="212">
        <f>ROUND(I352*H352,2)</f>
        <v>0</v>
      </c>
      <c r="K352" s="208" t="s">
        <v>133</v>
      </c>
      <c r="L352" s="46"/>
      <c r="M352" s="213" t="s">
        <v>19</v>
      </c>
      <c r="N352" s="214" t="s">
        <v>47</v>
      </c>
      <c r="O352" s="86"/>
      <c r="P352" s="215">
        <f>O352*H352</f>
        <v>0</v>
      </c>
      <c r="Q352" s="215">
        <v>0</v>
      </c>
      <c r="R352" s="215">
        <f>Q352*H352</f>
        <v>0</v>
      </c>
      <c r="S352" s="215">
        <v>0</v>
      </c>
      <c r="T352" s="216">
        <f>S352*H352</f>
        <v>0</v>
      </c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R352" s="217" t="s">
        <v>134</v>
      </c>
      <c r="AT352" s="217" t="s">
        <v>129</v>
      </c>
      <c r="AU352" s="217" t="s">
        <v>86</v>
      </c>
      <c r="AY352" s="19" t="s">
        <v>127</v>
      </c>
      <c r="BE352" s="218">
        <f>IF(N352="základní",J352,0)</f>
        <v>0</v>
      </c>
      <c r="BF352" s="218">
        <f>IF(N352="snížená",J352,0)</f>
        <v>0</v>
      </c>
      <c r="BG352" s="218">
        <f>IF(N352="zákl. přenesená",J352,0)</f>
        <v>0</v>
      </c>
      <c r="BH352" s="218">
        <f>IF(N352="sníž. přenesená",J352,0)</f>
        <v>0</v>
      </c>
      <c r="BI352" s="218">
        <f>IF(N352="nulová",J352,0)</f>
        <v>0</v>
      </c>
      <c r="BJ352" s="19" t="s">
        <v>84</v>
      </c>
      <c r="BK352" s="218">
        <f>ROUND(I352*H352,2)</f>
        <v>0</v>
      </c>
      <c r="BL352" s="19" t="s">
        <v>134</v>
      </c>
      <c r="BM352" s="217" t="s">
        <v>898</v>
      </c>
    </row>
    <row r="353" spans="1:47" s="2" customFormat="1" ht="12">
      <c r="A353" s="40"/>
      <c r="B353" s="41"/>
      <c r="C353" s="42"/>
      <c r="D353" s="219" t="s">
        <v>136</v>
      </c>
      <c r="E353" s="42"/>
      <c r="F353" s="220" t="s">
        <v>641</v>
      </c>
      <c r="G353" s="42"/>
      <c r="H353" s="42"/>
      <c r="I353" s="221"/>
      <c r="J353" s="42"/>
      <c r="K353" s="42"/>
      <c r="L353" s="46"/>
      <c r="M353" s="222"/>
      <c r="N353" s="223"/>
      <c r="O353" s="86"/>
      <c r="P353" s="86"/>
      <c r="Q353" s="86"/>
      <c r="R353" s="86"/>
      <c r="S353" s="86"/>
      <c r="T353" s="87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T353" s="19" t="s">
        <v>136</v>
      </c>
      <c r="AU353" s="19" t="s">
        <v>86</v>
      </c>
    </row>
    <row r="354" spans="1:47" s="2" customFormat="1" ht="12">
      <c r="A354" s="40"/>
      <c r="B354" s="41"/>
      <c r="C354" s="42"/>
      <c r="D354" s="224" t="s">
        <v>138</v>
      </c>
      <c r="E354" s="42"/>
      <c r="F354" s="225" t="s">
        <v>642</v>
      </c>
      <c r="G354" s="42"/>
      <c r="H354" s="42"/>
      <c r="I354" s="221"/>
      <c r="J354" s="42"/>
      <c r="K354" s="42"/>
      <c r="L354" s="46"/>
      <c r="M354" s="222"/>
      <c r="N354" s="223"/>
      <c r="O354" s="86"/>
      <c r="P354" s="86"/>
      <c r="Q354" s="86"/>
      <c r="R354" s="86"/>
      <c r="S354" s="86"/>
      <c r="T354" s="87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T354" s="19" t="s">
        <v>138</v>
      </c>
      <c r="AU354" s="19" t="s">
        <v>86</v>
      </c>
    </row>
    <row r="355" spans="1:65" s="2" customFormat="1" ht="16.5" customHeight="1">
      <c r="A355" s="40"/>
      <c r="B355" s="41"/>
      <c r="C355" s="206" t="s">
        <v>506</v>
      </c>
      <c r="D355" s="206" t="s">
        <v>129</v>
      </c>
      <c r="E355" s="207" t="s">
        <v>644</v>
      </c>
      <c r="F355" s="208" t="s">
        <v>645</v>
      </c>
      <c r="G355" s="209" t="s">
        <v>346</v>
      </c>
      <c r="H355" s="210">
        <v>116.874</v>
      </c>
      <c r="I355" s="211"/>
      <c r="J355" s="212">
        <f>ROUND(I355*H355,2)</f>
        <v>0</v>
      </c>
      <c r="K355" s="208" t="s">
        <v>133</v>
      </c>
      <c r="L355" s="46"/>
      <c r="M355" s="213" t="s">
        <v>19</v>
      </c>
      <c r="N355" s="214" t="s">
        <v>47</v>
      </c>
      <c r="O355" s="86"/>
      <c r="P355" s="215">
        <f>O355*H355</f>
        <v>0</v>
      </c>
      <c r="Q355" s="215">
        <v>0</v>
      </c>
      <c r="R355" s="215">
        <f>Q355*H355</f>
        <v>0</v>
      </c>
      <c r="S355" s="215">
        <v>0</v>
      </c>
      <c r="T355" s="216">
        <f>S355*H355</f>
        <v>0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17" t="s">
        <v>134</v>
      </c>
      <c r="AT355" s="217" t="s">
        <v>129</v>
      </c>
      <c r="AU355" s="217" t="s">
        <v>86</v>
      </c>
      <c r="AY355" s="19" t="s">
        <v>127</v>
      </c>
      <c r="BE355" s="218">
        <f>IF(N355="základní",J355,0)</f>
        <v>0</v>
      </c>
      <c r="BF355" s="218">
        <f>IF(N355="snížená",J355,0)</f>
        <v>0</v>
      </c>
      <c r="BG355" s="218">
        <f>IF(N355="zákl. přenesená",J355,0)</f>
        <v>0</v>
      </c>
      <c r="BH355" s="218">
        <f>IF(N355="sníž. přenesená",J355,0)</f>
        <v>0</v>
      </c>
      <c r="BI355" s="218">
        <f>IF(N355="nulová",J355,0)</f>
        <v>0</v>
      </c>
      <c r="BJ355" s="19" t="s">
        <v>84</v>
      </c>
      <c r="BK355" s="218">
        <f>ROUND(I355*H355,2)</f>
        <v>0</v>
      </c>
      <c r="BL355" s="19" t="s">
        <v>134</v>
      </c>
      <c r="BM355" s="217" t="s">
        <v>899</v>
      </c>
    </row>
    <row r="356" spans="1:47" s="2" customFormat="1" ht="12">
      <c r="A356" s="40"/>
      <c r="B356" s="41"/>
      <c r="C356" s="42"/>
      <c r="D356" s="219" t="s">
        <v>136</v>
      </c>
      <c r="E356" s="42"/>
      <c r="F356" s="220" t="s">
        <v>634</v>
      </c>
      <c r="G356" s="42"/>
      <c r="H356" s="42"/>
      <c r="I356" s="221"/>
      <c r="J356" s="42"/>
      <c r="K356" s="42"/>
      <c r="L356" s="46"/>
      <c r="M356" s="222"/>
      <c r="N356" s="223"/>
      <c r="O356" s="86"/>
      <c r="P356" s="86"/>
      <c r="Q356" s="86"/>
      <c r="R356" s="86"/>
      <c r="S356" s="86"/>
      <c r="T356" s="87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T356" s="19" t="s">
        <v>136</v>
      </c>
      <c r="AU356" s="19" t="s">
        <v>86</v>
      </c>
    </row>
    <row r="357" spans="1:47" s="2" customFormat="1" ht="12">
      <c r="A357" s="40"/>
      <c r="B357" s="41"/>
      <c r="C357" s="42"/>
      <c r="D357" s="224" t="s">
        <v>138</v>
      </c>
      <c r="E357" s="42"/>
      <c r="F357" s="225" t="s">
        <v>647</v>
      </c>
      <c r="G357" s="42"/>
      <c r="H357" s="42"/>
      <c r="I357" s="221"/>
      <c r="J357" s="42"/>
      <c r="K357" s="42"/>
      <c r="L357" s="46"/>
      <c r="M357" s="222"/>
      <c r="N357" s="223"/>
      <c r="O357" s="86"/>
      <c r="P357" s="86"/>
      <c r="Q357" s="86"/>
      <c r="R357" s="86"/>
      <c r="S357" s="86"/>
      <c r="T357" s="87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T357" s="19" t="s">
        <v>138</v>
      </c>
      <c r="AU357" s="19" t="s">
        <v>86</v>
      </c>
    </row>
    <row r="358" spans="1:51" s="13" customFormat="1" ht="12">
      <c r="A358" s="13"/>
      <c r="B358" s="226"/>
      <c r="C358" s="227"/>
      <c r="D358" s="219" t="s">
        <v>140</v>
      </c>
      <c r="E358" s="227"/>
      <c r="F358" s="229" t="s">
        <v>900</v>
      </c>
      <c r="G358" s="227"/>
      <c r="H358" s="230">
        <v>116.874</v>
      </c>
      <c r="I358" s="231"/>
      <c r="J358" s="227"/>
      <c r="K358" s="227"/>
      <c r="L358" s="232"/>
      <c r="M358" s="233"/>
      <c r="N358" s="234"/>
      <c r="O358" s="234"/>
      <c r="P358" s="234"/>
      <c r="Q358" s="234"/>
      <c r="R358" s="234"/>
      <c r="S358" s="234"/>
      <c r="T358" s="235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6" t="s">
        <v>140</v>
      </c>
      <c r="AU358" s="236" t="s">
        <v>86</v>
      </c>
      <c r="AV358" s="13" t="s">
        <v>86</v>
      </c>
      <c r="AW358" s="13" t="s">
        <v>4</v>
      </c>
      <c r="AX358" s="13" t="s">
        <v>84</v>
      </c>
      <c r="AY358" s="236" t="s">
        <v>127</v>
      </c>
    </row>
    <row r="359" spans="1:65" s="2" customFormat="1" ht="16.5" customHeight="1">
      <c r="A359" s="40"/>
      <c r="B359" s="41"/>
      <c r="C359" s="206" t="s">
        <v>512</v>
      </c>
      <c r="D359" s="206" t="s">
        <v>129</v>
      </c>
      <c r="E359" s="207" t="s">
        <v>650</v>
      </c>
      <c r="F359" s="208" t="s">
        <v>651</v>
      </c>
      <c r="G359" s="209" t="s">
        <v>346</v>
      </c>
      <c r="H359" s="210">
        <v>0.155</v>
      </c>
      <c r="I359" s="211"/>
      <c r="J359" s="212">
        <f>ROUND(I359*H359,2)</f>
        <v>0</v>
      </c>
      <c r="K359" s="208" t="s">
        <v>133</v>
      </c>
      <c r="L359" s="46"/>
      <c r="M359" s="213" t="s">
        <v>19</v>
      </c>
      <c r="N359" s="214" t="s">
        <v>47</v>
      </c>
      <c r="O359" s="86"/>
      <c r="P359" s="215">
        <f>O359*H359</f>
        <v>0</v>
      </c>
      <c r="Q359" s="215">
        <v>0</v>
      </c>
      <c r="R359" s="215">
        <f>Q359*H359</f>
        <v>0</v>
      </c>
      <c r="S359" s="215">
        <v>0</v>
      </c>
      <c r="T359" s="216">
        <f>S359*H359</f>
        <v>0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17" t="s">
        <v>134</v>
      </c>
      <c r="AT359" s="217" t="s">
        <v>129</v>
      </c>
      <c r="AU359" s="217" t="s">
        <v>86</v>
      </c>
      <c r="AY359" s="19" t="s">
        <v>127</v>
      </c>
      <c r="BE359" s="218">
        <f>IF(N359="základní",J359,0)</f>
        <v>0</v>
      </c>
      <c r="BF359" s="218">
        <f>IF(N359="snížená",J359,0)</f>
        <v>0</v>
      </c>
      <c r="BG359" s="218">
        <f>IF(N359="zákl. přenesená",J359,0)</f>
        <v>0</v>
      </c>
      <c r="BH359" s="218">
        <f>IF(N359="sníž. přenesená",J359,0)</f>
        <v>0</v>
      </c>
      <c r="BI359" s="218">
        <f>IF(N359="nulová",J359,0)</f>
        <v>0</v>
      </c>
      <c r="BJ359" s="19" t="s">
        <v>84</v>
      </c>
      <c r="BK359" s="218">
        <f>ROUND(I359*H359,2)</f>
        <v>0</v>
      </c>
      <c r="BL359" s="19" t="s">
        <v>134</v>
      </c>
      <c r="BM359" s="217" t="s">
        <v>901</v>
      </c>
    </row>
    <row r="360" spans="1:47" s="2" customFormat="1" ht="12">
      <c r="A360" s="40"/>
      <c r="B360" s="41"/>
      <c r="C360" s="42"/>
      <c r="D360" s="219" t="s">
        <v>136</v>
      </c>
      <c r="E360" s="42"/>
      <c r="F360" s="220" t="s">
        <v>653</v>
      </c>
      <c r="G360" s="42"/>
      <c r="H360" s="42"/>
      <c r="I360" s="221"/>
      <c r="J360" s="42"/>
      <c r="K360" s="42"/>
      <c r="L360" s="46"/>
      <c r="M360" s="222"/>
      <c r="N360" s="223"/>
      <c r="O360" s="86"/>
      <c r="P360" s="86"/>
      <c r="Q360" s="86"/>
      <c r="R360" s="86"/>
      <c r="S360" s="86"/>
      <c r="T360" s="87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T360" s="19" t="s">
        <v>136</v>
      </c>
      <c r="AU360" s="19" t="s">
        <v>86</v>
      </c>
    </row>
    <row r="361" spans="1:47" s="2" customFormat="1" ht="12">
      <c r="A361" s="40"/>
      <c r="B361" s="41"/>
      <c r="C361" s="42"/>
      <c r="D361" s="224" t="s">
        <v>138</v>
      </c>
      <c r="E361" s="42"/>
      <c r="F361" s="225" t="s">
        <v>654</v>
      </c>
      <c r="G361" s="42"/>
      <c r="H361" s="42"/>
      <c r="I361" s="221"/>
      <c r="J361" s="42"/>
      <c r="K361" s="42"/>
      <c r="L361" s="46"/>
      <c r="M361" s="222"/>
      <c r="N361" s="223"/>
      <c r="O361" s="86"/>
      <c r="P361" s="86"/>
      <c r="Q361" s="86"/>
      <c r="R361" s="86"/>
      <c r="S361" s="86"/>
      <c r="T361" s="87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T361" s="19" t="s">
        <v>138</v>
      </c>
      <c r="AU361" s="19" t="s">
        <v>86</v>
      </c>
    </row>
    <row r="362" spans="1:65" s="2" customFormat="1" ht="16.5" customHeight="1">
      <c r="A362" s="40"/>
      <c r="B362" s="41"/>
      <c r="C362" s="206" t="s">
        <v>516</v>
      </c>
      <c r="D362" s="206" t="s">
        <v>129</v>
      </c>
      <c r="E362" s="207" t="s">
        <v>656</v>
      </c>
      <c r="F362" s="208" t="s">
        <v>657</v>
      </c>
      <c r="G362" s="209" t="s">
        <v>346</v>
      </c>
      <c r="H362" s="210">
        <v>0.93</v>
      </c>
      <c r="I362" s="211"/>
      <c r="J362" s="212">
        <f>ROUND(I362*H362,2)</f>
        <v>0</v>
      </c>
      <c r="K362" s="208" t="s">
        <v>133</v>
      </c>
      <c r="L362" s="46"/>
      <c r="M362" s="213" t="s">
        <v>19</v>
      </c>
      <c r="N362" s="214" t="s">
        <v>47</v>
      </c>
      <c r="O362" s="86"/>
      <c r="P362" s="215">
        <f>O362*H362</f>
        <v>0</v>
      </c>
      <c r="Q362" s="215">
        <v>0</v>
      </c>
      <c r="R362" s="215">
        <f>Q362*H362</f>
        <v>0</v>
      </c>
      <c r="S362" s="215">
        <v>0</v>
      </c>
      <c r="T362" s="216">
        <f>S362*H362</f>
        <v>0</v>
      </c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R362" s="217" t="s">
        <v>134</v>
      </c>
      <c r="AT362" s="217" t="s">
        <v>129</v>
      </c>
      <c r="AU362" s="217" t="s">
        <v>86</v>
      </c>
      <c r="AY362" s="19" t="s">
        <v>127</v>
      </c>
      <c r="BE362" s="218">
        <f>IF(N362="základní",J362,0)</f>
        <v>0</v>
      </c>
      <c r="BF362" s="218">
        <f>IF(N362="snížená",J362,0)</f>
        <v>0</v>
      </c>
      <c r="BG362" s="218">
        <f>IF(N362="zákl. přenesená",J362,0)</f>
        <v>0</v>
      </c>
      <c r="BH362" s="218">
        <f>IF(N362="sníž. přenesená",J362,0)</f>
        <v>0</v>
      </c>
      <c r="BI362" s="218">
        <f>IF(N362="nulová",J362,0)</f>
        <v>0</v>
      </c>
      <c r="BJ362" s="19" t="s">
        <v>84</v>
      </c>
      <c r="BK362" s="218">
        <f>ROUND(I362*H362,2)</f>
        <v>0</v>
      </c>
      <c r="BL362" s="19" t="s">
        <v>134</v>
      </c>
      <c r="BM362" s="217" t="s">
        <v>902</v>
      </c>
    </row>
    <row r="363" spans="1:47" s="2" customFormat="1" ht="12">
      <c r="A363" s="40"/>
      <c r="B363" s="41"/>
      <c r="C363" s="42"/>
      <c r="D363" s="219" t="s">
        <v>136</v>
      </c>
      <c r="E363" s="42"/>
      <c r="F363" s="220" t="s">
        <v>659</v>
      </c>
      <c r="G363" s="42"/>
      <c r="H363" s="42"/>
      <c r="I363" s="221"/>
      <c r="J363" s="42"/>
      <c r="K363" s="42"/>
      <c r="L363" s="46"/>
      <c r="M363" s="222"/>
      <c r="N363" s="223"/>
      <c r="O363" s="86"/>
      <c r="P363" s="86"/>
      <c r="Q363" s="86"/>
      <c r="R363" s="86"/>
      <c r="S363" s="86"/>
      <c r="T363" s="87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T363" s="19" t="s">
        <v>136</v>
      </c>
      <c r="AU363" s="19" t="s">
        <v>86</v>
      </c>
    </row>
    <row r="364" spans="1:47" s="2" customFormat="1" ht="12">
      <c r="A364" s="40"/>
      <c r="B364" s="41"/>
      <c r="C364" s="42"/>
      <c r="D364" s="224" t="s">
        <v>138</v>
      </c>
      <c r="E364" s="42"/>
      <c r="F364" s="225" t="s">
        <v>660</v>
      </c>
      <c r="G364" s="42"/>
      <c r="H364" s="42"/>
      <c r="I364" s="221"/>
      <c r="J364" s="42"/>
      <c r="K364" s="42"/>
      <c r="L364" s="46"/>
      <c r="M364" s="222"/>
      <c r="N364" s="223"/>
      <c r="O364" s="86"/>
      <c r="P364" s="86"/>
      <c r="Q364" s="86"/>
      <c r="R364" s="86"/>
      <c r="S364" s="86"/>
      <c r="T364" s="87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T364" s="19" t="s">
        <v>138</v>
      </c>
      <c r="AU364" s="19" t="s">
        <v>86</v>
      </c>
    </row>
    <row r="365" spans="1:51" s="13" customFormat="1" ht="12">
      <c r="A365" s="13"/>
      <c r="B365" s="226"/>
      <c r="C365" s="227"/>
      <c r="D365" s="219" t="s">
        <v>140</v>
      </c>
      <c r="E365" s="227"/>
      <c r="F365" s="229" t="s">
        <v>903</v>
      </c>
      <c r="G365" s="227"/>
      <c r="H365" s="230">
        <v>0.93</v>
      </c>
      <c r="I365" s="231"/>
      <c r="J365" s="227"/>
      <c r="K365" s="227"/>
      <c r="L365" s="232"/>
      <c r="M365" s="233"/>
      <c r="N365" s="234"/>
      <c r="O365" s="234"/>
      <c r="P365" s="234"/>
      <c r="Q365" s="234"/>
      <c r="R365" s="234"/>
      <c r="S365" s="234"/>
      <c r="T365" s="235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6" t="s">
        <v>140</v>
      </c>
      <c r="AU365" s="236" t="s">
        <v>86</v>
      </c>
      <c r="AV365" s="13" t="s">
        <v>86</v>
      </c>
      <c r="AW365" s="13" t="s">
        <v>4</v>
      </c>
      <c r="AX365" s="13" t="s">
        <v>84</v>
      </c>
      <c r="AY365" s="236" t="s">
        <v>127</v>
      </c>
    </row>
    <row r="366" spans="1:65" s="2" customFormat="1" ht="24.15" customHeight="1">
      <c r="A366" s="40"/>
      <c r="B366" s="41"/>
      <c r="C366" s="206" t="s">
        <v>518</v>
      </c>
      <c r="D366" s="206" t="s">
        <v>129</v>
      </c>
      <c r="E366" s="207" t="s">
        <v>663</v>
      </c>
      <c r="F366" s="208" t="s">
        <v>664</v>
      </c>
      <c r="G366" s="209" t="s">
        <v>346</v>
      </c>
      <c r="H366" s="210">
        <v>12.938</v>
      </c>
      <c r="I366" s="211"/>
      <c r="J366" s="212">
        <f>ROUND(I366*H366,2)</f>
        <v>0</v>
      </c>
      <c r="K366" s="208" t="s">
        <v>133</v>
      </c>
      <c r="L366" s="46"/>
      <c r="M366" s="213" t="s">
        <v>19</v>
      </c>
      <c r="N366" s="214" t="s">
        <v>47</v>
      </c>
      <c r="O366" s="86"/>
      <c r="P366" s="215">
        <f>O366*H366</f>
        <v>0</v>
      </c>
      <c r="Q366" s="215">
        <v>0</v>
      </c>
      <c r="R366" s="215">
        <f>Q366*H366</f>
        <v>0</v>
      </c>
      <c r="S366" s="215">
        <v>0</v>
      </c>
      <c r="T366" s="216">
        <f>S366*H366</f>
        <v>0</v>
      </c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R366" s="217" t="s">
        <v>134</v>
      </c>
      <c r="AT366" s="217" t="s">
        <v>129</v>
      </c>
      <c r="AU366" s="217" t="s">
        <v>86</v>
      </c>
      <c r="AY366" s="19" t="s">
        <v>127</v>
      </c>
      <c r="BE366" s="218">
        <f>IF(N366="základní",J366,0)</f>
        <v>0</v>
      </c>
      <c r="BF366" s="218">
        <f>IF(N366="snížená",J366,0)</f>
        <v>0</v>
      </c>
      <c r="BG366" s="218">
        <f>IF(N366="zákl. přenesená",J366,0)</f>
        <v>0</v>
      </c>
      <c r="BH366" s="218">
        <f>IF(N366="sníž. přenesená",J366,0)</f>
        <v>0</v>
      </c>
      <c r="BI366" s="218">
        <f>IF(N366="nulová",J366,0)</f>
        <v>0</v>
      </c>
      <c r="BJ366" s="19" t="s">
        <v>84</v>
      </c>
      <c r="BK366" s="218">
        <f>ROUND(I366*H366,2)</f>
        <v>0</v>
      </c>
      <c r="BL366" s="19" t="s">
        <v>134</v>
      </c>
      <c r="BM366" s="217" t="s">
        <v>904</v>
      </c>
    </row>
    <row r="367" spans="1:47" s="2" customFormat="1" ht="12">
      <c r="A367" s="40"/>
      <c r="B367" s="41"/>
      <c r="C367" s="42"/>
      <c r="D367" s="219" t="s">
        <v>136</v>
      </c>
      <c r="E367" s="42"/>
      <c r="F367" s="220" t="s">
        <v>666</v>
      </c>
      <c r="G367" s="42"/>
      <c r="H367" s="42"/>
      <c r="I367" s="221"/>
      <c r="J367" s="42"/>
      <c r="K367" s="42"/>
      <c r="L367" s="46"/>
      <c r="M367" s="222"/>
      <c r="N367" s="223"/>
      <c r="O367" s="86"/>
      <c r="P367" s="86"/>
      <c r="Q367" s="86"/>
      <c r="R367" s="86"/>
      <c r="S367" s="86"/>
      <c r="T367" s="87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T367" s="19" t="s">
        <v>136</v>
      </c>
      <c r="AU367" s="19" t="s">
        <v>86</v>
      </c>
    </row>
    <row r="368" spans="1:47" s="2" customFormat="1" ht="12">
      <c r="A368" s="40"/>
      <c r="B368" s="41"/>
      <c r="C368" s="42"/>
      <c r="D368" s="224" t="s">
        <v>138</v>
      </c>
      <c r="E368" s="42"/>
      <c r="F368" s="225" t="s">
        <v>667</v>
      </c>
      <c r="G368" s="42"/>
      <c r="H368" s="42"/>
      <c r="I368" s="221"/>
      <c r="J368" s="42"/>
      <c r="K368" s="42"/>
      <c r="L368" s="46"/>
      <c r="M368" s="222"/>
      <c r="N368" s="223"/>
      <c r="O368" s="86"/>
      <c r="P368" s="86"/>
      <c r="Q368" s="86"/>
      <c r="R368" s="86"/>
      <c r="S368" s="86"/>
      <c r="T368" s="87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T368" s="19" t="s">
        <v>138</v>
      </c>
      <c r="AU368" s="19" t="s">
        <v>86</v>
      </c>
    </row>
    <row r="369" spans="1:65" s="2" customFormat="1" ht="24.15" customHeight="1">
      <c r="A369" s="40"/>
      <c r="B369" s="41"/>
      <c r="C369" s="206" t="s">
        <v>524</v>
      </c>
      <c r="D369" s="206" t="s">
        <v>129</v>
      </c>
      <c r="E369" s="207" t="s">
        <v>673</v>
      </c>
      <c r="F369" s="208" t="s">
        <v>674</v>
      </c>
      <c r="G369" s="209" t="s">
        <v>346</v>
      </c>
      <c r="H369" s="210">
        <v>8.446</v>
      </c>
      <c r="I369" s="211"/>
      <c r="J369" s="212">
        <f>ROUND(I369*H369,2)</f>
        <v>0</v>
      </c>
      <c r="K369" s="208" t="s">
        <v>133</v>
      </c>
      <c r="L369" s="46"/>
      <c r="M369" s="213" t="s">
        <v>19</v>
      </c>
      <c r="N369" s="214" t="s">
        <v>47</v>
      </c>
      <c r="O369" s="86"/>
      <c r="P369" s="215">
        <f>O369*H369</f>
        <v>0</v>
      </c>
      <c r="Q369" s="215">
        <v>0</v>
      </c>
      <c r="R369" s="215">
        <f>Q369*H369</f>
        <v>0</v>
      </c>
      <c r="S369" s="215">
        <v>0</v>
      </c>
      <c r="T369" s="216">
        <f>S369*H369</f>
        <v>0</v>
      </c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R369" s="217" t="s">
        <v>134</v>
      </c>
      <c r="AT369" s="217" t="s">
        <v>129</v>
      </c>
      <c r="AU369" s="217" t="s">
        <v>86</v>
      </c>
      <c r="AY369" s="19" t="s">
        <v>127</v>
      </c>
      <c r="BE369" s="218">
        <f>IF(N369="základní",J369,0)</f>
        <v>0</v>
      </c>
      <c r="BF369" s="218">
        <f>IF(N369="snížená",J369,0)</f>
        <v>0</v>
      </c>
      <c r="BG369" s="218">
        <f>IF(N369="zákl. přenesená",J369,0)</f>
        <v>0</v>
      </c>
      <c r="BH369" s="218">
        <f>IF(N369="sníž. přenesená",J369,0)</f>
        <v>0</v>
      </c>
      <c r="BI369" s="218">
        <f>IF(N369="nulová",J369,0)</f>
        <v>0</v>
      </c>
      <c r="BJ369" s="19" t="s">
        <v>84</v>
      </c>
      <c r="BK369" s="218">
        <f>ROUND(I369*H369,2)</f>
        <v>0</v>
      </c>
      <c r="BL369" s="19" t="s">
        <v>134</v>
      </c>
      <c r="BM369" s="217" t="s">
        <v>905</v>
      </c>
    </row>
    <row r="370" spans="1:47" s="2" customFormat="1" ht="12">
      <c r="A370" s="40"/>
      <c r="B370" s="41"/>
      <c r="C370" s="42"/>
      <c r="D370" s="219" t="s">
        <v>136</v>
      </c>
      <c r="E370" s="42"/>
      <c r="F370" s="220" t="s">
        <v>674</v>
      </c>
      <c r="G370" s="42"/>
      <c r="H370" s="42"/>
      <c r="I370" s="221"/>
      <c r="J370" s="42"/>
      <c r="K370" s="42"/>
      <c r="L370" s="46"/>
      <c r="M370" s="222"/>
      <c r="N370" s="223"/>
      <c r="O370" s="86"/>
      <c r="P370" s="86"/>
      <c r="Q370" s="86"/>
      <c r="R370" s="86"/>
      <c r="S370" s="86"/>
      <c r="T370" s="87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T370" s="19" t="s">
        <v>136</v>
      </c>
      <c r="AU370" s="19" t="s">
        <v>86</v>
      </c>
    </row>
    <row r="371" spans="1:47" s="2" customFormat="1" ht="12">
      <c r="A371" s="40"/>
      <c r="B371" s="41"/>
      <c r="C371" s="42"/>
      <c r="D371" s="224" t="s">
        <v>138</v>
      </c>
      <c r="E371" s="42"/>
      <c r="F371" s="225" t="s">
        <v>676</v>
      </c>
      <c r="G371" s="42"/>
      <c r="H371" s="42"/>
      <c r="I371" s="221"/>
      <c r="J371" s="42"/>
      <c r="K371" s="42"/>
      <c r="L371" s="46"/>
      <c r="M371" s="222"/>
      <c r="N371" s="223"/>
      <c r="O371" s="86"/>
      <c r="P371" s="86"/>
      <c r="Q371" s="86"/>
      <c r="R371" s="86"/>
      <c r="S371" s="86"/>
      <c r="T371" s="87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T371" s="19" t="s">
        <v>138</v>
      </c>
      <c r="AU371" s="19" t="s">
        <v>86</v>
      </c>
    </row>
    <row r="372" spans="1:65" s="2" customFormat="1" ht="24.15" customHeight="1">
      <c r="A372" s="40"/>
      <c r="B372" s="41"/>
      <c r="C372" s="206" t="s">
        <v>529</v>
      </c>
      <c r="D372" s="206" t="s">
        <v>129</v>
      </c>
      <c r="E372" s="207" t="s">
        <v>669</v>
      </c>
      <c r="F372" s="208" t="s">
        <v>348</v>
      </c>
      <c r="G372" s="209" t="s">
        <v>346</v>
      </c>
      <c r="H372" s="210">
        <v>9.108</v>
      </c>
      <c r="I372" s="211"/>
      <c r="J372" s="212">
        <f>ROUND(I372*H372,2)</f>
        <v>0</v>
      </c>
      <c r="K372" s="208" t="s">
        <v>133</v>
      </c>
      <c r="L372" s="46"/>
      <c r="M372" s="213" t="s">
        <v>19</v>
      </c>
      <c r="N372" s="214" t="s">
        <v>47</v>
      </c>
      <c r="O372" s="86"/>
      <c r="P372" s="215">
        <f>O372*H372</f>
        <v>0</v>
      </c>
      <c r="Q372" s="215">
        <v>0</v>
      </c>
      <c r="R372" s="215">
        <f>Q372*H372</f>
        <v>0</v>
      </c>
      <c r="S372" s="215">
        <v>0</v>
      </c>
      <c r="T372" s="216">
        <f>S372*H372</f>
        <v>0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17" t="s">
        <v>134</v>
      </c>
      <c r="AT372" s="217" t="s">
        <v>129</v>
      </c>
      <c r="AU372" s="217" t="s">
        <v>86</v>
      </c>
      <c r="AY372" s="19" t="s">
        <v>127</v>
      </c>
      <c r="BE372" s="218">
        <f>IF(N372="základní",J372,0)</f>
        <v>0</v>
      </c>
      <c r="BF372" s="218">
        <f>IF(N372="snížená",J372,0)</f>
        <v>0</v>
      </c>
      <c r="BG372" s="218">
        <f>IF(N372="zákl. přenesená",J372,0)</f>
        <v>0</v>
      </c>
      <c r="BH372" s="218">
        <f>IF(N372="sníž. přenesená",J372,0)</f>
        <v>0</v>
      </c>
      <c r="BI372" s="218">
        <f>IF(N372="nulová",J372,0)</f>
        <v>0</v>
      </c>
      <c r="BJ372" s="19" t="s">
        <v>84</v>
      </c>
      <c r="BK372" s="218">
        <f>ROUND(I372*H372,2)</f>
        <v>0</v>
      </c>
      <c r="BL372" s="19" t="s">
        <v>134</v>
      </c>
      <c r="BM372" s="217" t="s">
        <v>906</v>
      </c>
    </row>
    <row r="373" spans="1:47" s="2" customFormat="1" ht="12">
      <c r="A373" s="40"/>
      <c r="B373" s="41"/>
      <c r="C373" s="42"/>
      <c r="D373" s="219" t="s">
        <v>136</v>
      </c>
      <c r="E373" s="42"/>
      <c r="F373" s="220" t="s">
        <v>348</v>
      </c>
      <c r="G373" s="42"/>
      <c r="H373" s="42"/>
      <c r="I373" s="221"/>
      <c r="J373" s="42"/>
      <c r="K373" s="42"/>
      <c r="L373" s="46"/>
      <c r="M373" s="222"/>
      <c r="N373" s="223"/>
      <c r="O373" s="86"/>
      <c r="P373" s="86"/>
      <c r="Q373" s="86"/>
      <c r="R373" s="86"/>
      <c r="S373" s="86"/>
      <c r="T373" s="87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T373" s="19" t="s">
        <v>136</v>
      </c>
      <c r="AU373" s="19" t="s">
        <v>86</v>
      </c>
    </row>
    <row r="374" spans="1:47" s="2" customFormat="1" ht="12">
      <c r="A374" s="40"/>
      <c r="B374" s="41"/>
      <c r="C374" s="42"/>
      <c r="D374" s="224" t="s">
        <v>138</v>
      </c>
      <c r="E374" s="42"/>
      <c r="F374" s="225" t="s">
        <v>671</v>
      </c>
      <c r="G374" s="42"/>
      <c r="H374" s="42"/>
      <c r="I374" s="221"/>
      <c r="J374" s="42"/>
      <c r="K374" s="42"/>
      <c r="L374" s="46"/>
      <c r="M374" s="222"/>
      <c r="N374" s="223"/>
      <c r="O374" s="86"/>
      <c r="P374" s="86"/>
      <c r="Q374" s="86"/>
      <c r="R374" s="86"/>
      <c r="S374" s="86"/>
      <c r="T374" s="87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T374" s="19" t="s">
        <v>138</v>
      </c>
      <c r="AU374" s="19" t="s">
        <v>86</v>
      </c>
    </row>
    <row r="375" spans="1:65" s="2" customFormat="1" ht="16.5" customHeight="1">
      <c r="A375" s="40"/>
      <c r="B375" s="41"/>
      <c r="C375" s="206" t="s">
        <v>534</v>
      </c>
      <c r="D375" s="206" t="s">
        <v>129</v>
      </c>
      <c r="E375" s="207" t="s">
        <v>678</v>
      </c>
      <c r="F375" s="208" t="s">
        <v>679</v>
      </c>
      <c r="G375" s="209" t="s">
        <v>346</v>
      </c>
      <c r="H375" s="210">
        <v>0.155</v>
      </c>
      <c r="I375" s="211"/>
      <c r="J375" s="212">
        <f>ROUND(I375*H375,2)</f>
        <v>0</v>
      </c>
      <c r="K375" s="208" t="s">
        <v>19</v>
      </c>
      <c r="L375" s="46"/>
      <c r="M375" s="213" t="s">
        <v>19</v>
      </c>
      <c r="N375" s="214" t="s">
        <v>47</v>
      </c>
      <c r="O375" s="86"/>
      <c r="P375" s="215">
        <f>O375*H375</f>
        <v>0</v>
      </c>
      <c r="Q375" s="215">
        <v>0</v>
      </c>
      <c r="R375" s="215">
        <f>Q375*H375</f>
        <v>0</v>
      </c>
      <c r="S375" s="215">
        <v>0</v>
      </c>
      <c r="T375" s="216">
        <f>S375*H375</f>
        <v>0</v>
      </c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R375" s="217" t="s">
        <v>134</v>
      </c>
      <c r="AT375" s="217" t="s">
        <v>129</v>
      </c>
      <c r="AU375" s="217" t="s">
        <v>86</v>
      </c>
      <c r="AY375" s="19" t="s">
        <v>127</v>
      </c>
      <c r="BE375" s="218">
        <f>IF(N375="základní",J375,0)</f>
        <v>0</v>
      </c>
      <c r="BF375" s="218">
        <f>IF(N375="snížená",J375,0)</f>
        <v>0</v>
      </c>
      <c r="BG375" s="218">
        <f>IF(N375="zákl. přenesená",J375,0)</f>
        <v>0</v>
      </c>
      <c r="BH375" s="218">
        <f>IF(N375="sníž. přenesená",J375,0)</f>
        <v>0</v>
      </c>
      <c r="BI375" s="218">
        <f>IF(N375="nulová",J375,0)</f>
        <v>0</v>
      </c>
      <c r="BJ375" s="19" t="s">
        <v>84</v>
      </c>
      <c r="BK375" s="218">
        <f>ROUND(I375*H375,2)</f>
        <v>0</v>
      </c>
      <c r="BL375" s="19" t="s">
        <v>134</v>
      </c>
      <c r="BM375" s="217" t="s">
        <v>907</v>
      </c>
    </row>
    <row r="376" spans="1:47" s="2" customFormat="1" ht="12">
      <c r="A376" s="40"/>
      <c r="B376" s="41"/>
      <c r="C376" s="42"/>
      <c r="D376" s="219" t="s">
        <v>136</v>
      </c>
      <c r="E376" s="42"/>
      <c r="F376" s="220" t="s">
        <v>679</v>
      </c>
      <c r="G376" s="42"/>
      <c r="H376" s="42"/>
      <c r="I376" s="221"/>
      <c r="J376" s="42"/>
      <c r="K376" s="42"/>
      <c r="L376" s="46"/>
      <c r="M376" s="222"/>
      <c r="N376" s="223"/>
      <c r="O376" s="86"/>
      <c r="P376" s="86"/>
      <c r="Q376" s="86"/>
      <c r="R376" s="86"/>
      <c r="S376" s="86"/>
      <c r="T376" s="87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T376" s="19" t="s">
        <v>136</v>
      </c>
      <c r="AU376" s="19" t="s">
        <v>86</v>
      </c>
    </row>
    <row r="377" spans="1:63" s="12" customFormat="1" ht="22.8" customHeight="1">
      <c r="A377" s="12"/>
      <c r="B377" s="190"/>
      <c r="C377" s="191"/>
      <c r="D377" s="192" t="s">
        <v>75</v>
      </c>
      <c r="E377" s="204" t="s">
        <v>681</v>
      </c>
      <c r="F377" s="204" t="s">
        <v>682</v>
      </c>
      <c r="G377" s="191"/>
      <c r="H377" s="191"/>
      <c r="I377" s="194"/>
      <c r="J377" s="205">
        <f>BK377</f>
        <v>0</v>
      </c>
      <c r="K377" s="191"/>
      <c r="L377" s="196"/>
      <c r="M377" s="197"/>
      <c r="N377" s="198"/>
      <c r="O377" s="198"/>
      <c r="P377" s="199">
        <f>SUM(P378:P380)</f>
        <v>0</v>
      </c>
      <c r="Q377" s="198"/>
      <c r="R377" s="199">
        <f>SUM(R378:R380)</f>
        <v>0</v>
      </c>
      <c r="S377" s="198"/>
      <c r="T377" s="200">
        <f>SUM(T378:T380)</f>
        <v>0</v>
      </c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R377" s="201" t="s">
        <v>84</v>
      </c>
      <c r="AT377" s="202" t="s">
        <v>75</v>
      </c>
      <c r="AU377" s="202" t="s">
        <v>84</v>
      </c>
      <c r="AY377" s="201" t="s">
        <v>127</v>
      </c>
      <c r="BK377" s="203">
        <f>SUM(BK378:BK380)</f>
        <v>0</v>
      </c>
    </row>
    <row r="378" spans="1:65" s="2" customFormat="1" ht="16.5" customHeight="1">
      <c r="A378" s="40"/>
      <c r="B378" s="41"/>
      <c r="C378" s="206" t="s">
        <v>540</v>
      </c>
      <c r="D378" s="206" t="s">
        <v>129</v>
      </c>
      <c r="E378" s="207" t="s">
        <v>908</v>
      </c>
      <c r="F378" s="208" t="s">
        <v>909</v>
      </c>
      <c r="G378" s="209" t="s">
        <v>346</v>
      </c>
      <c r="H378" s="210">
        <v>90.966</v>
      </c>
      <c r="I378" s="211"/>
      <c r="J378" s="212">
        <f>ROUND(I378*H378,2)</f>
        <v>0</v>
      </c>
      <c r="K378" s="208" t="s">
        <v>133</v>
      </c>
      <c r="L378" s="46"/>
      <c r="M378" s="213" t="s">
        <v>19</v>
      </c>
      <c r="N378" s="214" t="s">
        <v>47</v>
      </c>
      <c r="O378" s="86"/>
      <c r="P378" s="215">
        <f>O378*H378</f>
        <v>0</v>
      </c>
      <c r="Q378" s="215">
        <v>0</v>
      </c>
      <c r="R378" s="215">
        <f>Q378*H378</f>
        <v>0</v>
      </c>
      <c r="S378" s="215">
        <v>0</v>
      </c>
      <c r="T378" s="216">
        <f>S378*H378</f>
        <v>0</v>
      </c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R378" s="217" t="s">
        <v>134</v>
      </c>
      <c r="AT378" s="217" t="s">
        <v>129</v>
      </c>
      <c r="AU378" s="217" t="s">
        <v>86</v>
      </c>
      <c r="AY378" s="19" t="s">
        <v>127</v>
      </c>
      <c r="BE378" s="218">
        <f>IF(N378="základní",J378,0)</f>
        <v>0</v>
      </c>
      <c r="BF378" s="218">
        <f>IF(N378="snížená",J378,0)</f>
        <v>0</v>
      </c>
      <c r="BG378" s="218">
        <f>IF(N378="zákl. přenesená",J378,0)</f>
        <v>0</v>
      </c>
      <c r="BH378" s="218">
        <f>IF(N378="sníž. přenesená",J378,0)</f>
        <v>0</v>
      </c>
      <c r="BI378" s="218">
        <f>IF(N378="nulová",J378,0)</f>
        <v>0</v>
      </c>
      <c r="BJ378" s="19" t="s">
        <v>84</v>
      </c>
      <c r="BK378" s="218">
        <f>ROUND(I378*H378,2)</f>
        <v>0</v>
      </c>
      <c r="BL378" s="19" t="s">
        <v>134</v>
      </c>
      <c r="BM378" s="217" t="s">
        <v>910</v>
      </c>
    </row>
    <row r="379" spans="1:47" s="2" customFormat="1" ht="12">
      <c r="A379" s="40"/>
      <c r="B379" s="41"/>
      <c r="C379" s="42"/>
      <c r="D379" s="219" t="s">
        <v>136</v>
      </c>
      <c r="E379" s="42"/>
      <c r="F379" s="220" t="s">
        <v>911</v>
      </c>
      <c r="G379" s="42"/>
      <c r="H379" s="42"/>
      <c r="I379" s="221"/>
      <c r="J379" s="42"/>
      <c r="K379" s="42"/>
      <c r="L379" s="46"/>
      <c r="M379" s="222"/>
      <c r="N379" s="223"/>
      <c r="O379" s="86"/>
      <c r="P379" s="86"/>
      <c r="Q379" s="86"/>
      <c r="R379" s="86"/>
      <c r="S379" s="86"/>
      <c r="T379" s="87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T379" s="19" t="s">
        <v>136</v>
      </c>
      <c r="AU379" s="19" t="s">
        <v>86</v>
      </c>
    </row>
    <row r="380" spans="1:47" s="2" customFormat="1" ht="12">
      <c r="A380" s="40"/>
      <c r="B380" s="41"/>
      <c r="C380" s="42"/>
      <c r="D380" s="224" t="s">
        <v>138</v>
      </c>
      <c r="E380" s="42"/>
      <c r="F380" s="225" t="s">
        <v>912</v>
      </c>
      <c r="G380" s="42"/>
      <c r="H380" s="42"/>
      <c r="I380" s="221"/>
      <c r="J380" s="42"/>
      <c r="K380" s="42"/>
      <c r="L380" s="46"/>
      <c r="M380" s="222"/>
      <c r="N380" s="223"/>
      <c r="O380" s="86"/>
      <c r="P380" s="86"/>
      <c r="Q380" s="86"/>
      <c r="R380" s="86"/>
      <c r="S380" s="86"/>
      <c r="T380" s="87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T380" s="19" t="s">
        <v>138</v>
      </c>
      <c r="AU380" s="19" t="s">
        <v>86</v>
      </c>
    </row>
    <row r="381" spans="1:63" s="12" customFormat="1" ht="25.9" customHeight="1">
      <c r="A381" s="12"/>
      <c r="B381" s="190"/>
      <c r="C381" s="191"/>
      <c r="D381" s="192" t="s">
        <v>75</v>
      </c>
      <c r="E381" s="193" t="s">
        <v>371</v>
      </c>
      <c r="F381" s="193" t="s">
        <v>689</v>
      </c>
      <c r="G381" s="191"/>
      <c r="H381" s="191"/>
      <c r="I381" s="194"/>
      <c r="J381" s="195">
        <f>BK381</f>
        <v>0</v>
      </c>
      <c r="K381" s="191"/>
      <c r="L381" s="196"/>
      <c r="M381" s="197"/>
      <c r="N381" s="198"/>
      <c r="O381" s="198"/>
      <c r="P381" s="199">
        <f>P382+P455</f>
        <v>0</v>
      </c>
      <c r="Q381" s="198"/>
      <c r="R381" s="199">
        <f>R382+R455</f>
        <v>2.508725</v>
      </c>
      <c r="S381" s="198"/>
      <c r="T381" s="200">
        <f>T382+T455</f>
        <v>0</v>
      </c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R381" s="201" t="s">
        <v>149</v>
      </c>
      <c r="AT381" s="202" t="s">
        <v>75</v>
      </c>
      <c r="AU381" s="202" t="s">
        <v>76</v>
      </c>
      <c r="AY381" s="201" t="s">
        <v>127</v>
      </c>
      <c r="BK381" s="203">
        <f>BK382+BK455</f>
        <v>0</v>
      </c>
    </row>
    <row r="382" spans="1:63" s="12" customFormat="1" ht="22.8" customHeight="1">
      <c r="A382" s="12"/>
      <c r="B382" s="190"/>
      <c r="C382" s="191"/>
      <c r="D382" s="192" t="s">
        <v>75</v>
      </c>
      <c r="E382" s="204" t="s">
        <v>913</v>
      </c>
      <c r="F382" s="204" t="s">
        <v>914</v>
      </c>
      <c r="G382" s="191"/>
      <c r="H382" s="191"/>
      <c r="I382" s="194"/>
      <c r="J382" s="205">
        <f>BK382</f>
        <v>0</v>
      </c>
      <c r="K382" s="191"/>
      <c r="L382" s="196"/>
      <c r="M382" s="197"/>
      <c r="N382" s="198"/>
      <c r="O382" s="198"/>
      <c r="P382" s="199">
        <f>SUM(P383:P454)</f>
        <v>0</v>
      </c>
      <c r="Q382" s="198"/>
      <c r="R382" s="199">
        <f>SUM(R383:R454)</f>
        <v>2.508725</v>
      </c>
      <c r="S382" s="198"/>
      <c r="T382" s="200">
        <f>SUM(T383:T454)</f>
        <v>0</v>
      </c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R382" s="201" t="s">
        <v>149</v>
      </c>
      <c r="AT382" s="202" t="s">
        <v>75</v>
      </c>
      <c r="AU382" s="202" t="s">
        <v>84</v>
      </c>
      <c r="AY382" s="201" t="s">
        <v>127</v>
      </c>
      <c r="BK382" s="203">
        <f>SUM(BK383:BK454)</f>
        <v>0</v>
      </c>
    </row>
    <row r="383" spans="1:65" s="2" customFormat="1" ht="16.5" customHeight="1">
      <c r="A383" s="40"/>
      <c r="B383" s="41"/>
      <c r="C383" s="206" t="s">
        <v>544</v>
      </c>
      <c r="D383" s="206" t="s">
        <v>129</v>
      </c>
      <c r="E383" s="207" t="s">
        <v>915</v>
      </c>
      <c r="F383" s="208" t="s">
        <v>916</v>
      </c>
      <c r="G383" s="209" t="s">
        <v>192</v>
      </c>
      <c r="H383" s="210">
        <v>1.5</v>
      </c>
      <c r="I383" s="211"/>
      <c r="J383" s="212">
        <f>ROUND(I383*H383,2)</f>
        <v>0</v>
      </c>
      <c r="K383" s="208" t="s">
        <v>19</v>
      </c>
      <c r="L383" s="46"/>
      <c r="M383" s="213" t="s">
        <v>19</v>
      </c>
      <c r="N383" s="214" t="s">
        <v>47</v>
      </c>
      <c r="O383" s="86"/>
      <c r="P383" s="215">
        <f>O383*H383</f>
        <v>0</v>
      </c>
      <c r="Q383" s="215">
        <v>0.00019</v>
      </c>
      <c r="R383" s="215">
        <f>Q383*H383</f>
        <v>0.000285</v>
      </c>
      <c r="S383" s="215">
        <v>0</v>
      </c>
      <c r="T383" s="216">
        <f>S383*H383</f>
        <v>0</v>
      </c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R383" s="217" t="s">
        <v>643</v>
      </c>
      <c r="AT383" s="217" t="s">
        <v>129</v>
      </c>
      <c r="AU383" s="217" t="s">
        <v>86</v>
      </c>
      <c r="AY383" s="19" t="s">
        <v>127</v>
      </c>
      <c r="BE383" s="218">
        <f>IF(N383="základní",J383,0)</f>
        <v>0</v>
      </c>
      <c r="BF383" s="218">
        <f>IF(N383="snížená",J383,0)</f>
        <v>0</v>
      </c>
      <c r="BG383" s="218">
        <f>IF(N383="zákl. přenesená",J383,0)</f>
        <v>0</v>
      </c>
      <c r="BH383" s="218">
        <f>IF(N383="sníž. přenesená",J383,0)</f>
        <v>0</v>
      </c>
      <c r="BI383" s="218">
        <f>IF(N383="nulová",J383,0)</f>
        <v>0</v>
      </c>
      <c r="BJ383" s="19" t="s">
        <v>84</v>
      </c>
      <c r="BK383" s="218">
        <f>ROUND(I383*H383,2)</f>
        <v>0</v>
      </c>
      <c r="BL383" s="19" t="s">
        <v>643</v>
      </c>
      <c r="BM383" s="217" t="s">
        <v>917</v>
      </c>
    </row>
    <row r="384" spans="1:47" s="2" customFormat="1" ht="12">
      <c r="A384" s="40"/>
      <c r="B384" s="41"/>
      <c r="C384" s="42"/>
      <c r="D384" s="219" t="s">
        <v>136</v>
      </c>
      <c r="E384" s="42"/>
      <c r="F384" s="220" t="s">
        <v>916</v>
      </c>
      <c r="G384" s="42"/>
      <c r="H384" s="42"/>
      <c r="I384" s="221"/>
      <c r="J384" s="42"/>
      <c r="K384" s="42"/>
      <c r="L384" s="46"/>
      <c r="M384" s="222"/>
      <c r="N384" s="223"/>
      <c r="O384" s="86"/>
      <c r="P384" s="86"/>
      <c r="Q384" s="86"/>
      <c r="R384" s="86"/>
      <c r="S384" s="86"/>
      <c r="T384" s="87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T384" s="19" t="s">
        <v>136</v>
      </c>
      <c r="AU384" s="19" t="s">
        <v>86</v>
      </c>
    </row>
    <row r="385" spans="1:51" s="15" customFormat="1" ht="12">
      <c r="A385" s="15"/>
      <c r="B385" s="248"/>
      <c r="C385" s="249"/>
      <c r="D385" s="219" t="s">
        <v>140</v>
      </c>
      <c r="E385" s="250" t="s">
        <v>19</v>
      </c>
      <c r="F385" s="251" t="s">
        <v>801</v>
      </c>
      <c r="G385" s="249"/>
      <c r="H385" s="250" t="s">
        <v>19</v>
      </c>
      <c r="I385" s="252"/>
      <c r="J385" s="249"/>
      <c r="K385" s="249"/>
      <c r="L385" s="253"/>
      <c r="M385" s="254"/>
      <c r="N385" s="255"/>
      <c r="O385" s="255"/>
      <c r="P385" s="255"/>
      <c r="Q385" s="255"/>
      <c r="R385" s="255"/>
      <c r="S385" s="255"/>
      <c r="T385" s="256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T385" s="257" t="s">
        <v>140</v>
      </c>
      <c r="AU385" s="257" t="s">
        <v>86</v>
      </c>
      <c r="AV385" s="15" t="s">
        <v>84</v>
      </c>
      <c r="AW385" s="15" t="s">
        <v>37</v>
      </c>
      <c r="AX385" s="15" t="s">
        <v>76</v>
      </c>
      <c r="AY385" s="257" t="s">
        <v>127</v>
      </c>
    </row>
    <row r="386" spans="1:51" s="15" customFormat="1" ht="12">
      <c r="A386" s="15"/>
      <c r="B386" s="248"/>
      <c r="C386" s="249"/>
      <c r="D386" s="219" t="s">
        <v>140</v>
      </c>
      <c r="E386" s="250" t="s">
        <v>19</v>
      </c>
      <c r="F386" s="251" t="s">
        <v>802</v>
      </c>
      <c r="G386" s="249"/>
      <c r="H386" s="250" t="s">
        <v>19</v>
      </c>
      <c r="I386" s="252"/>
      <c r="J386" s="249"/>
      <c r="K386" s="249"/>
      <c r="L386" s="253"/>
      <c r="M386" s="254"/>
      <c r="N386" s="255"/>
      <c r="O386" s="255"/>
      <c r="P386" s="255"/>
      <c r="Q386" s="255"/>
      <c r="R386" s="255"/>
      <c r="S386" s="255"/>
      <c r="T386" s="256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T386" s="257" t="s">
        <v>140</v>
      </c>
      <c r="AU386" s="257" t="s">
        <v>86</v>
      </c>
      <c r="AV386" s="15" t="s">
        <v>84</v>
      </c>
      <c r="AW386" s="15" t="s">
        <v>37</v>
      </c>
      <c r="AX386" s="15" t="s">
        <v>76</v>
      </c>
      <c r="AY386" s="257" t="s">
        <v>127</v>
      </c>
    </row>
    <row r="387" spans="1:51" s="13" customFormat="1" ht="12">
      <c r="A387" s="13"/>
      <c r="B387" s="226"/>
      <c r="C387" s="227"/>
      <c r="D387" s="219" t="s">
        <v>140</v>
      </c>
      <c r="E387" s="228" t="s">
        <v>19</v>
      </c>
      <c r="F387" s="229" t="s">
        <v>918</v>
      </c>
      <c r="G387" s="227"/>
      <c r="H387" s="230">
        <v>1.5</v>
      </c>
      <c r="I387" s="231"/>
      <c r="J387" s="227"/>
      <c r="K387" s="227"/>
      <c r="L387" s="232"/>
      <c r="M387" s="233"/>
      <c r="N387" s="234"/>
      <c r="O387" s="234"/>
      <c r="P387" s="234"/>
      <c r="Q387" s="234"/>
      <c r="R387" s="234"/>
      <c r="S387" s="234"/>
      <c r="T387" s="235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36" t="s">
        <v>140</v>
      </c>
      <c r="AU387" s="236" t="s">
        <v>86</v>
      </c>
      <c r="AV387" s="13" t="s">
        <v>86</v>
      </c>
      <c r="AW387" s="13" t="s">
        <v>37</v>
      </c>
      <c r="AX387" s="13" t="s">
        <v>84</v>
      </c>
      <c r="AY387" s="236" t="s">
        <v>127</v>
      </c>
    </row>
    <row r="388" spans="1:65" s="2" customFormat="1" ht="16.5" customHeight="1">
      <c r="A388" s="40"/>
      <c r="B388" s="41"/>
      <c r="C388" s="258" t="s">
        <v>551</v>
      </c>
      <c r="D388" s="258" t="s">
        <v>371</v>
      </c>
      <c r="E388" s="259" t="s">
        <v>919</v>
      </c>
      <c r="F388" s="260" t="s">
        <v>920</v>
      </c>
      <c r="G388" s="261" t="s">
        <v>192</v>
      </c>
      <c r="H388" s="262">
        <v>1.5</v>
      </c>
      <c r="I388" s="263"/>
      <c r="J388" s="264">
        <f>ROUND(I388*H388,2)</f>
        <v>0</v>
      </c>
      <c r="K388" s="260" t="s">
        <v>19</v>
      </c>
      <c r="L388" s="265"/>
      <c r="M388" s="266" t="s">
        <v>19</v>
      </c>
      <c r="N388" s="267" t="s">
        <v>47</v>
      </c>
      <c r="O388" s="86"/>
      <c r="P388" s="215">
        <f>O388*H388</f>
        <v>0</v>
      </c>
      <c r="Q388" s="215">
        <v>0.048</v>
      </c>
      <c r="R388" s="215">
        <f>Q388*H388</f>
        <v>0.07200000000000001</v>
      </c>
      <c r="S388" s="215">
        <v>0</v>
      </c>
      <c r="T388" s="216">
        <f>S388*H388</f>
        <v>0</v>
      </c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R388" s="217" t="s">
        <v>711</v>
      </c>
      <c r="AT388" s="217" t="s">
        <v>371</v>
      </c>
      <c r="AU388" s="217" t="s">
        <v>86</v>
      </c>
      <c r="AY388" s="19" t="s">
        <v>127</v>
      </c>
      <c r="BE388" s="218">
        <f>IF(N388="základní",J388,0)</f>
        <v>0</v>
      </c>
      <c r="BF388" s="218">
        <f>IF(N388="snížená",J388,0)</f>
        <v>0</v>
      </c>
      <c r="BG388" s="218">
        <f>IF(N388="zákl. přenesená",J388,0)</f>
        <v>0</v>
      </c>
      <c r="BH388" s="218">
        <f>IF(N388="sníž. přenesená",J388,0)</f>
        <v>0</v>
      </c>
      <c r="BI388" s="218">
        <f>IF(N388="nulová",J388,0)</f>
        <v>0</v>
      </c>
      <c r="BJ388" s="19" t="s">
        <v>84</v>
      </c>
      <c r="BK388" s="218">
        <f>ROUND(I388*H388,2)</f>
        <v>0</v>
      </c>
      <c r="BL388" s="19" t="s">
        <v>711</v>
      </c>
      <c r="BM388" s="217" t="s">
        <v>921</v>
      </c>
    </row>
    <row r="389" spans="1:47" s="2" customFormat="1" ht="12">
      <c r="A389" s="40"/>
      <c r="B389" s="41"/>
      <c r="C389" s="42"/>
      <c r="D389" s="219" t="s">
        <v>136</v>
      </c>
      <c r="E389" s="42"/>
      <c r="F389" s="220" t="s">
        <v>920</v>
      </c>
      <c r="G389" s="42"/>
      <c r="H389" s="42"/>
      <c r="I389" s="221"/>
      <c r="J389" s="42"/>
      <c r="K389" s="42"/>
      <c r="L389" s="46"/>
      <c r="M389" s="222"/>
      <c r="N389" s="223"/>
      <c r="O389" s="86"/>
      <c r="P389" s="86"/>
      <c r="Q389" s="86"/>
      <c r="R389" s="86"/>
      <c r="S389" s="86"/>
      <c r="T389" s="87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T389" s="19" t="s">
        <v>136</v>
      </c>
      <c r="AU389" s="19" t="s">
        <v>86</v>
      </c>
    </row>
    <row r="390" spans="1:51" s="15" customFormat="1" ht="12">
      <c r="A390" s="15"/>
      <c r="B390" s="248"/>
      <c r="C390" s="249"/>
      <c r="D390" s="219" t="s">
        <v>140</v>
      </c>
      <c r="E390" s="250" t="s">
        <v>19</v>
      </c>
      <c r="F390" s="251" t="s">
        <v>801</v>
      </c>
      <c r="G390" s="249"/>
      <c r="H390" s="250" t="s">
        <v>19</v>
      </c>
      <c r="I390" s="252"/>
      <c r="J390" s="249"/>
      <c r="K390" s="249"/>
      <c r="L390" s="253"/>
      <c r="M390" s="254"/>
      <c r="N390" s="255"/>
      <c r="O390" s="255"/>
      <c r="P390" s="255"/>
      <c r="Q390" s="255"/>
      <c r="R390" s="255"/>
      <c r="S390" s="255"/>
      <c r="T390" s="256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T390" s="257" t="s">
        <v>140</v>
      </c>
      <c r="AU390" s="257" t="s">
        <v>86</v>
      </c>
      <c r="AV390" s="15" t="s">
        <v>84</v>
      </c>
      <c r="AW390" s="15" t="s">
        <v>37</v>
      </c>
      <c r="AX390" s="15" t="s">
        <v>76</v>
      </c>
      <c r="AY390" s="257" t="s">
        <v>127</v>
      </c>
    </row>
    <row r="391" spans="1:51" s="15" customFormat="1" ht="12">
      <c r="A391" s="15"/>
      <c r="B391" s="248"/>
      <c r="C391" s="249"/>
      <c r="D391" s="219" t="s">
        <v>140</v>
      </c>
      <c r="E391" s="250" t="s">
        <v>19</v>
      </c>
      <c r="F391" s="251" t="s">
        <v>802</v>
      </c>
      <c r="G391" s="249"/>
      <c r="H391" s="250" t="s">
        <v>19</v>
      </c>
      <c r="I391" s="252"/>
      <c r="J391" s="249"/>
      <c r="K391" s="249"/>
      <c r="L391" s="253"/>
      <c r="M391" s="254"/>
      <c r="N391" s="255"/>
      <c r="O391" s="255"/>
      <c r="P391" s="255"/>
      <c r="Q391" s="255"/>
      <c r="R391" s="255"/>
      <c r="S391" s="255"/>
      <c r="T391" s="256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T391" s="257" t="s">
        <v>140</v>
      </c>
      <c r="AU391" s="257" t="s">
        <v>86</v>
      </c>
      <c r="AV391" s="15" t="s">
        <v>84</v>
      </c>
      <c r="AW391" s="15" t="s">
        <v>37</v>
      </c>
      <c r="AX391" s="15" t="s">
        <v>76</v>
      </c>
      <c r="AY391" s="257" t="s">
        <v>127</v>
      </c>
    </row>
    <row r="392" spans="1:51" s="13" customFormat="1" ht="12">
      <c r="A392" s="13"/>
      <c r="B392" s="226"/>
      <c r="C392" s="227"/>
      <c r="D392" s="219" t="s">
        <v>140</v>
      </c>
      <c r="E392" s="228" t="s">
        <v>19</v>
      </c>
      <c r="F392" s="229" t="s">
        <v>918</v>
      </c>
      <c r="G392" s="227"/>
      <c r="H392" s="230">
        <v>1.5</v>
      </c>
      <c r="I392" s="231"/>
      <c r="J392" s="227"/>
      <c r="K392" s="227"/>
      <c r="L392" s="232"/>
      <c r="M392" s="233"/>
      <c r="N392" s="234"/>
      <c r="O392" s="234"/>
      <c r="P392" s="234"/>
      <c r="Q392" s="234"/>
      <c r="R392" s="234"/>
      <c r="S392" s="234"/>
      <c r="T392" s="235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36" t="s">
        <v>140</v>
      </c>
      <c r="AU392" s="236" t="s">
        <v>86</v>
      </c>
      <c r="AV392" s="13" t="s">
        <v>86</v>
      </c>
      <c r="AW392" s="13" t="s">
        <v>37</v>
      </c>
      <c r="AX392" s="13" t="s">
        <v>84</v>
      </c>
      <c r="AY392" s="236" t="s">
        <v>127</v>
      </c>
    </row>
    <row r="393" spans="1:65" s="2" customFormat="1" ht="16.5" customHeight="1">
      <c r="A393" s="40"/>
      <c r="B393" s="41"/>
      <c r="C393" s="206" t="s">
        <v>558</v>
      </c>
      <c r="D393" s="206" t="s">
        <v>129</v>
      </c>
      <c r="E393" s="207" t="s">
        <v>922</v>
      </c>
      <c r="F393" s="208" t="s">
        <v>923</v>
      </c>
      <c r="G393" s="209" t="s">
        <v>411</v>
      </c>
      <c r="H393" s="210">
        <v>8</v>
      </c>
      <c r="I393" s="211"/>
      <c r="J393" s="212">
        <f>ROUND(I393*H393,2)</f>
        <v>0</v>
      </c>
      <c r="K393" s="208" t="s">
        <v>19</v>
      </c>
      <c r="L393" s="46"/>
      <c r="M393" s="213" t="s">
        <v>19</v>
      </c>
      <c r="N393" s="214" t="s">
        <v>47</v>
      </c>
      <c r="O393" s="86"/>
      <c r="P393" s="215">
        <f>O393*H393</f>
        <v>0</v>
      </c>
      <c r="Q393" s="215">
        <v>0.00108</v>
      </c>
      <c r="R393" s="215">
        <f>Q393*H393</f>
        <v>0.00864</v>
      </c>
      <c r="S393" s="215">
        <v>0</v>
      </c>
      <c r="T393" s="216">
        <f>S393*H393</f>
        <v>0</v>
      </c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R393" s="217" t="s">
        <v>643</v>
      </c>
      <c r="AT393" s="217" t="s">
        <v>129</v>
      </c>
      <c r="AU393" s="217" t="s">
        <v>86</v>
      </c>
      <c r="AY393" s="19" t="s">
        <v>127</v>
      </c>
      <c r="BE393" s="218">
        <f>IF(N393="základní",J393,0)</f>
        <v>0</v>
      </c>
      <c r="BF393" s="218">
        <f>IF(N393="snížená",J393,0)</f>
        <v>0</v>
      </c>
      <c r="BG393" s="218">
        <f>IF(N393="zákl. přenesená",J393,0)</f>
        <v>0</v>
      </c>
      <c r="BH393" s="218">
        <f>IF(N393="sníž. přenesená",J393,0)</f>
        <v>0</v>
      </c>
      <c r="BI393" s="218">
        <f>IF(N393="nulová",J393,0)</f>
        <v>0</v>
      </c>
      <c r="BJ393" s="19" t="s">
        <v>84</v>
      </c>
      <c r="BK393" s="218">
        <f>ROUND(I393*H393,2)</f>
        <v>0</v>
      </c>
      <c r="BL393" s="19" t="s">
        <v>643</v>
      </c>
      <c r="BM393" s="217" t="s">
        <v>924</v>
      </c>
    </row>
    <row r="394" spans="1:47" s="2" customFormat="1" ht="12">
      <c r="A394" s="40"/>
      <c r="B394" s="41"/>
      <c r="C394" s="42"/>
      <c r="D394" s="219" t="s">
        <v>136</v>
      </c>
      <c r="E394" s="42"/>
      <c r="F394" s="220" t="s">
        <v>923</v>
      </c>
      <c r="G394" s="42"/>
      <c r="H394" s="42"/>
      <c r="I394" s="221"/>
      <c r="J394" s="42"/>
      <c r="K394" s="42"/>
      <c r="L394" s="46"/>
      <c r="M394" s="222"/>
      <c r="N394" s="223"/>
      <c r="O394" s="86"/>
      <c r="P394" s="86"/>
      <c r="Q394" s="86"/>
      <c r="R394" s="86"/>
      <c r="S394" s="86"/>
      <c r="T394" s="87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T394" s="19" t="s">
        <v>136</v>
      </c>
      <c r="AU394" s="19" t="s">
        <v>86</v>
      </c>
    </row>
    <row r="395" spans="1:51" s="15" customFormat="1" ht="12">
      <c r="A395" s="15"/>
      <c r="B395" s="248"/>
      <c r="C395" s="249"/>
      <c r="D395" s="219" t="s">
        <v>140</v>
      </c>
      <c r="E395" s="250" t="s">
        <v>19</v>
      </c>
      <c r="F395" s="251" t="s">
        <v>801</v>
      </c>
      <c r="G395" s="249"/>
      <c r="H395" s="250" t="s">
        <v>19</v>
      </c>
      <c r="I395" s="252"/>
      <c r="J395" s="249"/>
      <c r="K395" s="249"/>
      <c r="L395" s="253"/>
      <c r="M395" s="254"/>
      <c r="N395" s="255"/>
      <c r="O395" s="255"/>
      <c r="P395" s="255"/>
      <c r="Q395" s="255"/>
      <c r="R395" s="255"/>
      <c r="S395" s="255"/>
      <c r="T395" s="256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T395" s="257" t="s">
        <v>140</v>
      </c>
      <c r="AU395" s="257" t="s">
        <v>86</v>
      </c>
      <c r="AV395" s="15" t="s">
        <v>84</v>
      </c>
      <c r="AW395" s="15" t="s">
        <v>37</v>
      </c>
      <c r="AX395" s="15" t="s">
        <v>76</v>
      </c>
      <c r="AY395" s="257" t="s">
        <v>127</v>
      </c>
    </row>
    <row r="396" spans="1:51" s="15" customFormat="1" ht="12">
      <c r="A396" s="15"/>
      <c r="B396" s="248"/>
      <c r="C396" s="249"/>
      <c r="D396" s="219" t="s">
        <v>140</v>
      </c>
      <c r="E396" s="250" t="s">
        <v>19</v>
      </c>
      <c r="F396" s="251" t="s">
        <v>802</v>
      </c>
      <c r="G396" s="249"/>
      <c r="H396" s="250" t="s">
        <v>19</v>
      </c>
      <c r="I396" s="252"/>
      <c r="J396" s="249"/>
      <c r="K396" s="249"/>
      <c r="L396" s="253"/>
      <c r="M396" s="254"/>
      <c r="N396" s="255"/>
      <c r="O396" s="255"/>
      <c r="P396" s="255"/>
      <c r="Q396" s="255"/>
      <c r="R396" s="255"/>
      <c r="S396" s="255"/>
      <c r="T396" s="256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T396" s="257" t="s">
        <v>140</v>
      </c>
      <c r="AU396" s="257" t="s">
        <v>86</v>
      </c>
      <c r="AV396" s="15" t="s">
        <v>84</v>
      </c>
      <c r="AW396" s="15" t="s">
        <v>37</v>
      </c>
      <c r="AX396" s="15" t="s">
        <v>76</v>
      </c>
      <c r="AY396" s="257" t="s">
        <v>127</v>
      </c>
    </row>
    <row r="397" spans="1:51" s="13" customFormat="1" ht="12">
      <c r="A397" s="13"/>
      <c r="B397" s="226"/>
      <c r="C397" s="227"/>
      <c r="D397" s="219" t="s">
        <v>140</v>
      </c>
      <c r="E397" s="228" t="s">
        <v>19</v>
      </c>
      <c r="F397" s="229" t="s">
        <v>925</v>
      </c>
      <c r="G397" s="227"/>
      <c r="H397" s="230">
        <v>8</v>
      </c>
      <c r="I397" s="231"/>
      <c r="J397" s="227"/>
      <c r="K397" s="227"/>
      <c r="L397" s="232"/>
      <c r="M397" s="233"/>
      <c r="N397" s="234"/>
      <c r="O397" s="234"/>
      <c r="P397" s="234"/>
      <c r="Q397" s="234"/>
      <c r="R397" s="234"/>
      <c r="S397" s="234"/>
      <c r="T397" s="235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36" t="s">
        <v>140</v>
      </c>
      <c r="AU397" s="236" t="s">
        <v>86</v>
      </c>
      <c r="AV397" s="13" t="s">
        <v>86</v>
      </c>
      <c r="AW397" s="13" t="s">
        <v>37</v>
      </c>
      <c r="AX397" s="13" t="s">
        <v>84</v>
      </c>
      <c r="AY397" s="236" t="s">
        <v>127</v>
      </c>
    </row>
    <row r="398" spans="1:65" s="2" customFormat="1" ht="16.5" customHeight="1">
      <c r="A398" s="40"/>
      <c r="B398" s="41"/>
      <c r="C398" s="258" t="s">
        <v>562</v>
      </c>
      <c r="D398" s="258" t="s">
        <v>371</v>
      </c>
      <c r="E398" s="259" t="s">
        <v>926</v>
      </c>
      <c r="F398" s="260" t="s">
        <v>927</v>
      </c>
      <c r="G398" s="261" t="s">
        <v>411</v>
      </c>
      <c r="H398" s="262">
        <v>8</v>
      </c>
      <c r="I398" s="263"/>
      <c r="J398" s="264">
        <f>ROUND(I398*H398,2)</f>
        <v>0</v>
      </c>
      <c r="K398" s="260" t="s">
        <v>19</v>
      </c>
      <c r="L398" s="265"/>
      <c r="M398" s="266" t="s">
        <v>19</v>
      </c>
      <c r="N398" s="267" t="s">
        <v>47</v>
      </c>
      <c r="O398" s="86"/>
      <c r="P398" s="215">
        <f>O398*H398</f>
        <v>0</v>
      </c>
      <c r="Q398" s="215">
        <v>0.012</v>
      </c>
      <c r="R398" s="215">
        <f>Q398*H398</f>
        <v>0.096</v>
      </c>
      <c r="S398" s="215">
        <v>0</v>
      </c>
      <c r="T398" s="216">
        <f>S398*H398</f>
        <v>0</v>
      </c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R398" s="217" t="s">
        <v>711</v>
      </c>
      <c r="AT398" s="217" t="s">
        <v>371</v>
      </c>
      <c r="AU398" s="217" t="s">
        <v>86</v>
      </c>
      <c r="AY398" s="19" t="s">
        <v>127</v>
      </c>
      <c r="BE398" s="218">
        <f>IF(N398="základní",J398,0)</f>
        <v>0</v>
      </c>
      <c r="BF398" s="218">
        <f>IF(N398="snížená",J398,0)</f>
        <v>0</v>
      </c>
      <c r="BG398" s="218">
        <f>IF(N398="zákl. přenesená",J398,0)</f>
        <v>0</v>
      </c>
      <c r="BH398" s="218">
        <f>IF(N398="sníž. přenesená",J398,0)</f>
        <v>0</v>
      </c>
      <c r="BI398" s="218">
        <f>IF(N398="nulová",J398,0)</f>
        <v>0</v>
      </c>
      <c r="BJ398" s="19" t="s">
        <v>84</v>
      </c>
      <c r="BK398" s="218">
        <f>ROUND(I398*H398,2)</f>
        <v>0</v>
      </c>
      <c r="BL398" s="19" t="s">
        <v>711</v>
      </c>
      <c r="BM398" s="217" t="s">
        <v>928</v>
      </c>
    </row>
    <row r="399" spans="1:47" s="2" customFormat="1" ht="12">
      <c r="A399" s="40"/>
      <c r="B399" s="41"/>
      <c r="C399" s="42"/>
      <c r="D399" s="219" t="s">
        <v>136</v>
      </c>
      <c r="E399" s="42"/>
      <c r="F399" s="220" t="s">
        <v>927</v>
      </c>
      <c r="G399" s="42"/>
      <c r="H399" s="42"/>
      <c r="I399" s="221"/>
      <c r="J399" s="42"/>
      <c r="K399" s="42"/>
      <c r="L399" s="46"/>
      <c r="M399" s="222"/>
      <c r="N399" s="223"/>
      <c r="O399" s="86"/>
      <c r="P399" s="86"/>
      <c r="Q399" s="86"/>
      <c r="R399" s="86"/>
      <c r="S399" s="86"/>
      <c r="T399" s="87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T399" s="19" t="s">
        <v>136</v>
      </c>
      <c r="AU399" s="19" t="s">
        <v>86</v>
      </c>
    </row>
    <row r="400" spans="1:51" s="15" customFormat="1" ht="12">
      <c r="A400" s="15"/>
      <c r="B400" s="248"/>
      <c r="C400" s="249"/>
      <c r="D400" s="219" t="s">
        <v>140</v>
      </c>
      <c r="E400" s="250" t="s">
        <v>19</v>
      </c>
      <c r="F400" s="251" t="s">
        <v>801</v>
      </c>
      <c r="G400" s="249"/>
      <c r="H400" s="250" t="s">
        <v>19</v>
      </c>
      <c r="I400" s="252"/>
      <c r="J400" s="249"/>
      <c r="K400" s="249"/>
      <c r="L400" s="253"/>
      <c r="M400" s="254"/>
      <c r="N400" s="255"/>
      <c r="O400" s="255"/>
      <c r="P400" s="255"/>
      <c r="Q400" s="255"/>
      <c r="R400" s="255"/>
      <c r="S400" s="255"/>
      <c r="T400" s="256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T400" s="257" t="s">
        <v>140</v>
      </c>
      <c r="AU400" s="257" t="s">
        <v>86</v>
      </c>
      <c r="AV400" s="15" t="s">
        <v>84</v>
      </c>
      <c r="AW400" s="15" t="s">
        <v>37</v>
      </c>
      <c r="AX400" s="15" t="s">
        <v>76</v>
      </c>
      <c r="AY400" s="257" t="s">
        <v>127</v>
      </c>
    </row>
    <row r="401" spans="1:51" s="15" customFormat="1" ht="12">
      <c r="A401" s="15"/>
      <c r="B401" s="248"/>
      <c r="C401" s="249"/>
      <c r="D401" s="219" t="s">
        <v>140</v>
      </c>
      <c r="E401" s="250" t="s">
        <v>19</v>
      </c>
      <c r="F401" s="251" t="s">
        <v>802</v>
      </c>
      <c r="G401" s="249"/>
      <c r="H401" s="250" t="s">
        <v>19</v>
      </c>
      <c r="I401" s="252"/>
      <c r="J401" s="249"/>
      <c r="K401" s="249"/>
      <c r="L401" s="253"/>
      <c r="M401" s="254"/>
      <c r="N401" s="255"/>
      <c r="O401" s="255"/>
      <c r="P401" s="255"/>
      <c r="Q401" s="255"/>
      <c r="R401" s="255"/>
      <c r="S401" s="255"/>
      <c r="T401" s="256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T401" s="257" t="s">
        <v>140</v>
      </c>
      <c r="AU401" s="257" t="s">
        <v>86</v>
      </c>
      <c r="AV401" s="15" t="s">
        <v>84</v>
      </c>
      <c r="AW401" s="15" t="s">
        <v>37</v>
      </c>
      <c r="AX401" s="15" t="s">
        <v>76</v>
      </c>
      <c r="AY401" s="257" t="s">
        <v>127</v>
      </c>
    </row>
    <row r="402" spans="1:51" s="13" customFormat="1" ht="12">
      <c r="A402" s="13"/>
      <c r="B402" s="226"/>
      <c r="C402" s="227"/>
      <c r="D402" s="219" t="s">
        <v>140</v>
      </c>
      <c r="E402" s="228" t="s">
        <v>19</v>
      </c>
      <c r="F402" s="229" t="s">
        <v>925</v>
      </c>
      <c r="G402" s="227"/>
      <c r="H402" s="230">
        <v>8</v>
      </c>
      <c r="I402" s="231"/>
      <c r="J402" s="227"/>
      <c r="K402" s="227"/>
      <c r="L402" s="232"/>
      <c r="M402" s="233"/>
      <c r="N402" s="234"/>
      <c r="O402" s="234"/>
      <c r="P402" s="234"/>
      <c r="Q402" s="234"/>
      <c r="R402" s="234"/>
      <c r="S402" s="234"/>
      <c r="T402" s="235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36" t="s">
        <v>140</v>
      </c>
      <c r="AU402" s="236" t="s">
        <v>86</v>
      </c>
      <c r="AV402" s="13" t="s">
        <v>86</v>
      </c>
      <c r="AW402" s="13" t="s">
        <v>37</v>
      </c>
      <c r="AX402" s="13" t="s">
        <v>84</v>
      </c>
      <c r="AY402" s="236" t="s">
        <v>127</v>
      </c>
    </row>
    <row r="403" spans="1:65" s="2" customFormat="1" ht="16.5" customHeight="1">
      <c r="A403" s="40"/>
      <c r="B403" s="41"/>
      <c r="C403" s="258" t="s">
        <v>571</v>
      </c>
      <c r="D403" s="258" t="s">
        <v>371</v>
      </c>
      <c r="E403" s="259" t="s">
        <v>929</v>
      </c>
      <c r="F403" s="260" t="s">
        <v>930</v>
      </c>
      <c r="G403" s="261" t="s">
        <v>411</v>
      </c>
      <c r="H403" s="262">
        <v>1</v>
      </c>
      <c r="I403" s="263"/>
      <c r="J403" s="264">
        <f>ROUND(I403*H403,2)</f>
        <v>0</v>
      </c>
      <c r="K403" s="260" t="s">
        <v>19</v>
      </c>
      <c r="L403" s="265"/>
      <c r="M403" s="266" t="s">
        <v>19</v>
      </c>
      <c r="N403" s="267" t="s">
        <v>47</v>
      </c>
      <c r="O403" s="86"/>
      <c r="P403" s="215">
        <f>O403*H403</f>
        <v>0</v>
      </c>
      <c r="Q403" s="215">
        <v>0.0533</v>
      </c>
      <c r="R403" s="215">
        <f>Q403*H403</f>
        <v>0.0533</v>
      </c>
      <c r="S403" s="215">
        <v>0</v>
      </c>
      <c r="T403" s="216">
        <f>S403*H403</f>
        <v>0</v>
      </c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R403" s="217" t="s">
        <v>711</v>
      </c>
      <c r="AT403" s="217" t="s">
        <v>371</v>
      </c>
      <c r="AU403" s="217" t="s">
        <v>86</v>
      </c>
      <c r="AY403" s="19" t="s">
        <v>127</v>
      </c>
      <c r="BE403" s="218">
        <f>IF(N403="základní",J403,0)</f>
        <v>0</v>
      </c>
      <c r="BF403" s="218">
        <f>IF(N403="snížená",J403,0)</f>
        <v>0</v>
      </c>
      <c r="BG403" s="218">
        <f>IF(N403="zákl. přenesená",J403,0)</f>
        <v>0</v>
      </c>
      <c r="BH403" s="218">
        <f>IF(N403="sníž. přenesená",J403,0)</f>
        <v>0</v>
      </c>
      <c r="BI403" s="218">
        <f>IF(N403="nulová",J403,0)</f>
        <v>0</v>
      </c>
      <c r="BJ403" s="19" t="s">
        <v>84</v>
      </c>
      <c r="BK403" s="218">
        <f>ROUND(I403*H403,2)</f>
        <v>0</v>
      </c>
      <c r="BL403" s="19" t="s">
        <v>711</v>
      </c>
      <c r="BM403" s="217" t="s">
        <v>931</v>
      </c>
    </row>
    <row r="404" spans="1:47" s="2" customFormat="1" ht="12">
      <c r="A404" s="40"/>
      <c r="B404" s="41"/>
      <c r="C404" s="42"/>
      <c r="D404" s="219" t="s">
        <v>136</v>
      </c>
      <c r="E404" s="42"/>
      <c r="F404" s="220" t="s">
        <v>930</v>
      </c>
      <c r="G404" s="42"/>
      <c r="H404" s="42"/>
      <c r="I404" s="221"/>
      <c r="J404" s="42"/>
      <c r="K404" s="42"/>
      <c r="L404" s="46"/>
      <c r="M404" s="222"/>
      <c r="N404" s="223"/>
      <c r="O404" s="86"/>
      <c r="P404" s="86"/>
      <c r="Q404" s="86"/>
      <c r="R404" s="86"/>
      <c r="S404" s="86"/>
      <c r="T404" s="87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T404" s="19" t="s">
        <v>136</v>
      </c>
      <c r="AU404" s="19" t="s">
        <v>86</v>
      </c>
    </row>
    <row r="405" spans="1:51" s="15" customFormat="1" ht="12">
      <c r="A405" s="15"/>
      <c r="B405" s="248"/>
      <c r="C405" s="249"/>
      <c r="D405" s="219" t="s">
        <v>140</v>
      </c>
      <c r="E405" s="250" t="s">
        <v>19</v>
      </c>
      <c r="F405" s="251" t="s">
        <v>801</v>
      </c>
      <c r="G405" s="249"/>
      <c r="H405" s="250" t="s">
        <v>19</v>
      </c>
      <c r="I405" s="252"/>
      <c r="J405" s="249"/>
      <c r="K405" s="249"/>
      <c r="L405" s="253"/>
      <c r="M405" s="254"/>
      <c r="N405" s="255"/>
      <c r="O405" s="255"/>
      <c r="P405" s="255"/>
      <c r="Q405" s="255"/>
      <c r="R405" s="255"/>
      <c r="S405" s="255"/>
      <c r="T405" s="256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T405" s="257" t="s">
        <v>140</v>
      </c>
      <c r="AU405" s="257" t="s">
        <v>86</v>
      </c>
      <c r="AV405" s="15" t="s">
        <v>84</v>
      </c>
      <c r="AW405" s="15" t="s">
        <v>37</v>
      </c>
      <c r="AX405" s="15" t="s">
        <v>76</v>
      </c>
      <c r="AY405" s="257" t="s">
        <v>127</v>
      </c>
    </row>
    <row r="406" spans="1:51" s="15" customFormat="1" ht="12">
      <c r="A406" s="15"/>
      <c r="B406" s="248"/>
      <c r="C406" s="249"/>
      <c r="D406" s="219" t="s">
        <v>140</v>
      </c>
      <c r="E406" s="250" t="s">
        <v>19</v>
      </c>
      <c r="F406" s="251" t="s">
        <v>802</v>
      </c>
      <c r="G406" s="249"/>
      <c r="H406" s="250" t="s">
        <v>19</v>
      </c>
      <c r="I406" s="252"/>
      <c r="J406" s="249"/>
      <c r="K406" s="249"/>
      <c r="L406" s="253"/>
      <c r="M406" s="254"/>
      <c r="N406" s="255"/>
      <c r="O406" s="255"/>
      <c r="P406" s="255"/>
      <c r="Q406" s="255"/>
      <c r="R406" s="255"/>
      <c r="S406" s="255"/>
      <c r="T406" s="256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T406" s="257" t="s">
        <v>140</v>
      </c>
      <c r="AU406" s="257" t="s">
        <v>86</v>
      </c>
      <c r="AV406" s="15" t="s">
        <v>84</v>
      </c>
      <c r="AW406" s="15" t="s">
        <v>37</v>
      </c>
      <c r="AX406" s="15" t="s">
        <v>76</v>
      </c>
      <c r="AY406" s="257" t="s">
        <v>127</v>
      </c>
    </row>
    <row r="407" spans="1:51" s="13" customFormat="1" ht="12">
      <c r="A407" s="13"/>
      <c r="B407" s="226"/>
      <c r="C407" s="227"/>
      <c r="D407" s="219" t="s">
        <v>140</v>
      </c>
      <c r="E407" s="228" t="s">
        <v>19</v>
      </c>
      <c r="F407" s="229" t="s">
        <v>932</v>
      </c>
      <c r="G407" s="227"/>
      <c r="H407" s="230">
        <v>1</v>
      </c>
      <c r="I407" s="231"/>
      <c r="J407" s="227"/>
      <c r="K407" s="227"/>
      <c r="L407" s="232"/>
      <c r="M407" s="233"/>
      <c r="N407" s="234"/>
      <c r="O407" s="234"/>
      <c r="P407" s="234"/>
      <c r="Q407" s="234"/>
      <c r="R407" s="234"/>
      <c r="S407" s="234"/>
      <c r="T407" s="235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36" t="s">
        <v>140</v>
      </c>
      <c r="AU407" s="236" t="s">
        <v>86</v>
      </c>
      <c r="AV407" s="13" t="s">
        <v>86</v>
      </c>
      <c r="AW407" s="13" t="s">
        <v>37</v>
      </c>
      <c r="AX407" s="13" t="s">
        <v>84</v>
      </c>
      <c r="AY407" s="236" t="s">
        <v>127</v>
      </c>
    </row>
    <row r="408" spans="1:65" s="2" customFormat="1" ht="16.5" customHeight="1">
      <c r="A408" s="40"/>
      <c r="B408" s="41"/>
      <c r="C408" s="206" t="s">
        <v>579</v>
      </c>
      <c r="D408" s="206" t="s">
        <v>129</v>
      </c>
      <c r="E408" s="207" t="s">
        <v>933</v>
      </c>
      <c r="F408" s="208" t="s">
        <v>934</v>
      </c>
      <c r="G408" s="209" t="s">
        <v>411</v>
      </c>
      <c r="H408" s="210">
        <v>5</v>
      </c>
      <c r="I408" s="211"/>
      <c r="J408" s="212">
        <f>ROUND(I408*H408,2)</f>
        <v>0</v>
      </c>
      <c r="K408" s="208" t="s">
        <v>133</v>
      </c>
      <c r="L408" s="46"/>
      <c r="M408" s="213" t="s">
        <v>19</v>
      </c>
      <c r="N408" s="214" t="s">
        <v>47</v>
      </c>
      <c r="O408" s="86"/>
      <c r="P408" s="215">
        <f>O408*H408</f>
        <v>0</v>
      </c>
      <c r="Q408" s="215">
        <v>0</v>
      </c>
      <c r="R408" s="215">
        <f>Q408*H408</f>
        <v>0</v>
      </c>
      <c r="S408" s="215">
        <v>0</v>
      </c>
      <c r="T408" s="216">
        <f>S408*H408</f>
        <v>0</v>
      </c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R408" s="217" t="s">
        <v>643</v>
      </c>
      <c r="AT408" s="217" t="s">
        <v>129</v>
      </c>
      <c r="AU408" s="217" t="s">
        <v>86</v>
      </c>
      <c r="AY408" s="19" t="s">
        <v>127</v>
      </c>
      <c r="BE408" s="218">
        <f>IF(N408="základní",J408,0)</f>
        <v>0</v>
      </c>
      <c r="BF408" s="218">
        <f>IF(N408="snížená",J408,0)</f>
        <v>0</v>
      </c>
      <c r="BG408" s="218">
        <f>IF(N408="zákl. přenesená",J408,0)</f>
        <v>0</v>
      </c>
      <c r="BH408" s="218">
        <f>IF(N408="sníž. přenesená",J408,0)</f>
        <v>0</v>
      </c>
      <c r="BI408" s="218">
        <f>IF(N408="nulová",J408,0)</f>
        <v>0</v>
      </c>
      <c r="BJ408" s="19" t="s">
        <v>84</v>
      </c>
      <c r="BK408" s="218">
        <f>ROUND(I408*H408,2)</f>
        <v>0</v>
      </c>
      <c r="BL408" s="19" t="s">
        <v>643</v>
      </c>
      <c r="BM408" s="217" t="s">
        <v>935</v>
      </c>
    </row>
    <row r="409" spans="1:47" s="2" customFormat="1" ht="12">
      <c r="A409" s="40"/>
      <c r="B409" s="41"/>
      <c r="C409" s="42"/>
      <c r="D409" s="219" t="s">
        <v>136</v>
      </c>
      <c r="E409" s="42"/>
      <c r="F409" s="220" t="s">
        <v>934</v>
      </c>
      <c r="G409" s="42"/>
      <c r="H409" s="42"/>
      <c r="I409" s="221"/>
      <c r="J409" s="42"/>
      <c r="K409" s="42"/>
      <c r="L409" s="46"/>
      <c r="M409" s="222"/>
      <c r="N409" s="223"/>
      <c r="O409" s="86"/>
      <c r="P409" s="86"/>
      <c r="Q409" s="86"/>
      <c r="R409" s="86"/>
      <c r="S409" s="86"/>
      <c r="T409" s="87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T409" s="19" t="s">
        <v>136</v>
      </c>
      <c r="AU409" s="19" t="s">
        <v>86</v>
      </c>
    </row>
    <row r="410" spans="1:47" s="2" customFormat="1" ht="12">
      <c r="A410" s="40"/>
      <c r="B410" s="41"/>
      <c r="C410" s="42"/>
      <c r="D410" s="224" t="s">
        <v>138</v>
      </c>
      <c r="E410" s="42"/>
      <c r="F410" s="225" t="s">
        <v>936</v>
      </c>
      <c r="G410" s="42"/>
      <c r="H410" s="42"/>
      <c r="I410" s="221"/>
      <c r="J410" s="42"/>
      <c r="K410" s="42"/>
      <c r="L410" s="46"/>
      <c r="M410" s="222"/>
      <c r="N410" s="223"/>
      <c r="O410" s="86"/>
      <c r="P410" s="86"/>
      <c r="Q410" s="86"/>
      <c r="R410" s="86"/>
      <c r="S410" s="86"/>
      <c r="T410" s="87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T410" s="19" t="s">
        <v>138</v>
      </c>
      <c r="AU410" s="19" t="s">
        <v>86</v>
      </c>
    </row>
    <row r="411" spans="1:47" s="2" customFormat="1" ht="12">
      <c r="A411" s="40"/>
      <c r="B411" s="41"/>
      <c r="C411" s="42"/>
      <c r="D411" s="219" t="s">
        <v>375</v>
      </c>
      <c r="E411" s="42"/>
      <c r="F411" s="268" t="s">
        <v>800</v>
      </c>
      <c r="G411" s="42"/>
      <c r="H411" s="42"/>
      <c r="I411" s="221"/>
      <c r="J411" s="42"/>
      <c r="K411" s="42"/>
      <c r="L411" s="46"/>
      <c r="M411" s="222"/>
      <c r="N411" s="223"/>
      <c r="O411" s="86"/>
      <c r="P411" s="86"/>
      <c r="Q411" s="86"/>
      <c r="R411" s="86"/>
      <c r="S411" s="86"/>
      <c r="T411" s="87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T411" s="19" t="s">
        <v>375</v>
      </c>
      <c r="AU411" s="19" t="s">
        <v>86</v>
      </c>
    </row>
    <row r="412" spans="1:51" s="15" customFormat="1" ht="12">
      <c r="A412" s="15"/>
      <c r="B412" s="248"/>
      <c r="C412" s="249"/>
      <c r="D412" s="219" t="s">
        <v>140</v>
      </c>
      <c r="E412" s="250" t="s">
        <v>19</v>
      </c>
      <c r="F412" s="251" t="s">
        <v>801</v>
      </c>
      <c r="G412" s="249"/>
      <c r="H412" s="250" t="s">
        <v>19</v>
      </c>
      <c r="I412" s="252"/>
      <c r="J412" s="249"/>
      <c r="K412" s="249"/>
      <c r="L412" s="253"/>
      <c r="M412" s="254"/>
      <c r="N412" s="255"/>
      <c r="O412" s="255"/>
      <c r="P412" s="255"/>
      <c r="Q412" s="255"/>
      <c r="R412" s="255"/>
      <c r="S412" s="255"/>
      <c r="T412" s="256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T412" s="257" t="s">
        <v>140</v>
      </c>
      <c r="AU412" s="257" t="s">
        <v>86</v>
      </c>
      <c r="AV412" s="15" t="s">
        <v>84</v>
      </c>
      <c r="AW412" s="15" t="s">
        <v>37</v>
      </c>
      <c r="AX412" s="15" t="s">
        <v>76</v>
      </c>
      <c r="AY412" s="257" t="s">
        <v>127</v>
      </c>
    </row>
    <row r="413" spans="1:51" s="13" customFormat="1" ht="12">
      <c r="A413" s="13"/>
      <c r="B413" s="226"/>
      <c r="C413" s="227"/>
      <c r="D413" s="219" t="s">
        <v>140</v>
      </c>
      <c r="E413" s="228" t="s">
        <v>19</v>
      </c>
      <c r="F413" s="229" t="s">
        <v>937</v>
      </c>
      <c r="G413" s="227"/>
      <c r="H413" s="230">
        <v>5</v>
      </c>
      <c r="I413" s="231"/>
      <c r="J413" s="227"/>
      <c r="K413" s="227"/>
      <c r="L413" s="232"/>
      <c r="M413" s="233"/>
      <c r="N413" s="234"/>
      <c r="O413" s="234"/>
      <c r="P413" s="234"/>
      <c r="Q413" s="234"/>
      <c r="R413" s="234"/>
      <c r="S413" s="234"/>
      <c r="T413" s="235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36" t="s">
        <v>140</v>
      </c>
      <c r="AU413" s="236" t="s">
        <v>86</v>
      </c>
      <c r="AV413" s="13" t="s">
        <v>86</v>
      </c>
      <c r="AW413" s="13" t="s">
        <v>37</v>
      </c>
      <c r="AX413" s="13" t="s">
        <v>84</v>
      </c>
      <c r="AY413" s="236" t="s">
        <v>127</v>
      </c>
    </row>
    <row r="414" spans="1:65" s="2" customFormat="1" ht="16.5" customHeight="1">
      <c r="A414" s="40"/>
      <c r="B414" s="41"/>
      <c r="C414" s="206" t="s">
        <v>586</v>
      </c>
      <c r="D414" s="206" t="s">
        <v>129</v>
      </c>
      <c r="E414" s="207" t="s">
        <v>938</v>
      </c>
      <c r="F414" s="208" t="s">
        <v>939</v>
      </c>
      <c r="G414" s="209" t="s">
        <v>192</v>
      </c>
      <c r="H414" s="210">
        <v>13.5</v>
      </c>
      <c r="I414" s="211"/>
      <c r="J414" s="212">
        <f>ROUND(I414*H414,2)</f>
        <v>0</v>
      </c>
      <c r="K414" s="208" t="s">
        <v>19</v>
      </c>
      <c r="L414" s="46"/>
      <c r="M414" s="213" t="s">
        <v>19</v>
      </c>
      <c r="N414" s="214" t="s">
        <v>47</v>
      </c>
      <c r="O414" s="86"/>
      <c r="P414" s="215">
        <f>O414*H414</f>
        <v>0</v>
      </c>
      <c r="Q414" s="215">
        <v>0.00116</v>
      </c>
      <c r="R414" s="215">
        <f>Q414*H414</f>
        <v>0.01566</v>
      </c>
      <c r="S414" s="215">
        <v>0</v>
      </c>
      <c r="T414" s="216">
        <f>S414*H414</f>
        <v>0</v>
      </c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R414" s="217" t="s">
        <v>643</v>
      </c>
      <c r="AT414" s="217" t="s">
        <v>129</v>
      </c>
      <c r="AU414" s="217" t="s">
        <v>86</v>
      </c>
      <c r="AY414" s="19" t="s">
        <v>127</v>
      </c>
      <c r="BE414" s="218">
        <f>IF(N414="základní",J414,0)</f>
        <v>0</v>
      </c>
      <c r="BF414" s="218">
        <f>IF(N414="snížená",J414,0)</f>
        <v>0</v>
      </c>
      <c r="BG414" s="218">
        <f>IF(N414="zákl. přenesená",J414,0)</f>
        <v>0</v>
      </c>
      <c r="BH414" s="218">
        <f>IF(N414="sníž. přenesená",J414,0)</f>
        <v>0</v>
      </c>
      <c r="BI414" s="218">
        <f>IF(N414="nulová",J414,0)</f>
        <v>0</v>
      </c>
      <c r="BJ414" s="19" t="s">
        <v>84</v>
      </c>
      <c r="BK414" s="218">
        <f>ROUND(I414*H414,2)</f>
        <v>0</v>
      </c>
      <c r="BL414" s="19" t="s">
        <v>643</v>
      </c>
      <c r="BM414" s="217" t="s">
        <v>940</v>
      </c>
    </row>
    <row r="415" spans="1:47" s="2" customFormat="1" ht="12">
      <c r="A415" s="40"/>
      <c r="B415" s="41"/>
      <c r="C415" s="42"/>
      <c r="D415" s="219" t="s">
        <v>136</v>
      </c>
      <c r="E415" s="42"/>
      <c r="F415" s="220" t="s">
        <v>939</v>
      </c>
      <c r="G415" s="42"/>
      <c r="H415" s="42"/>
      <c r="I415" s="221"/>
      <c r="J415" s="42"/>
      <c r="K415" s="42"/>
      <c r="L415" s="46"/>
      <c r="M415" s="222"/>
      <c r="N415" s="223"/>
      <c r="O415" s="86"/>
      <c r="P415" s="86"/>
      <c r="Q415" s="86"/>
      <c r="R415" s="86"/>
      <c r="S415" s="86"/>
      <c r="T415" s="87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T415" s="19" t="s">
        <v>136</v>
      </c>
      <c r="AU415" s="19" t="s">
        <v>86</v>
      </c>
    </row>
    <row r="416" spans="1:51" s="15" customFormat="1" ht="12">
      <c r="A416" s="15"/>
      <c r="B416" s="248"/>
      <c r="C416" s="249"/>
      <c r="D416" s="219" t="s">
        <v>140</v>
      </c>
      <c r="E416" s="250" t="s">
        <v>19</v>
      </c>
      <c r="F416" s="251" t="s">
        <v>801</v>
      </c>
      <c r="G416" s="249"/>
      <c r="H416" s="250" t="s">
        <v>19</v>
      </c>
      <c r="I416" s="252"/>
      <c r="J416" s="249"/>
      <c r="K416" s="249"/>
      <c r="L416" s="253"/>
      <c r="M416" s="254"/>
      <c r="N416" s="255"/>
      <c r="O416" s="255"/>
      <c r="P416" s="255"/>
      <c r="Q416" s="255"/>
      <c r="R416" s="255"/>
      <c r="S416" s="255"/>
      <c r="T416" s="256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T416" s="257" t="s">
        <v>140</v>
      </c>
      <c r="AU416" s="257" t="s">
        <v>86</v>
      </c>
      <c r="AV416" s="15" t="s">
        <v>84</v>
      </c>
      <c r="AW416" s="15" t="s">
        <v>37</v>
      </c>
      <c r="AX416" s="15" t="s">
        <v>76</v>
      </c>
      <c r="AY416" s="257" t="s">
        <v>127</v>
      </c>
    </row>
    <row r="417" spans="1:51" s="15" customFormat="1" ht="12">
      <c r="A417" s="15"/>
      <c r="B417" s="248"/>
      <c r="C417" s="249"/>
      <c r="D417" s="219" t="s">
        <v>140</v>
      </c>
      <c r="E417" s="250" t="s">
        <v>19</v>
      </c>
      <c r="F417" s="251" t="s">
        <v>802</v>
      </c>
      <c r="G417" s="249"/>
      <c r="H417" s="250" t="s">
        <v>19</v>
      </c>
      <c r="I417" s="252"/>
      <c r="J417" s="249"/>
      <c r="K417" s="249"/>
      <c r="L417" s="253"/>
      <c r="M417" s="254"/>
      <c r="N417" s="255"/>
      <c r="O417" s="255"/>
      <c r="P417" s="255"/>
      <c r="Q417" s="255"/>
      <c r="R417" s="255"/>
      <c r="S417" s="255"/>
      <c r="T417" s="256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T417" s="257" t="s">
        <v>140</v>
      </c>
      <c r="AU417" s="257" t="s">
        <v>86</v>
      </c>
      <c r="AV417" s="15" t="s">
        <v>84</v>
      </c>
      <c r="AW417" s="15" t="s">
        <v>37</v>
      </c>
      <c r="AX417" s="15" t="s">
        <v>76</v>
      </c>
      <c r="AY417" s="257" t="s">
        <v>127</v>
      </c>
    </row>
    <row r="418" spans="1:51" s="13" customFormat="1" ht="12">
      <c r="A418" s="13"/>
      <c r="B418" s="226"/>
      <c r="C418" s="227"/>
      <c r="D418" s="219" t="s">
        <v>140</v>
      </c>
      <c r="E418" s="228" t="s">
        <v>19</v>
      </c>
      <c r="F418" s="229" t="s">
        <v>941</v>
      </c>
      <c r="G418" s="227"/>
      <c r="H418" s="230">
        <v>13.5</v>
      </c>
      <c r="I418" s="231"/>
      <c r="J418" s="227"/>
      <c r="K418" s="227"/>
      <c r="L418" s="232"/>
      <c r="M418" s="233"/>
      <c r="N418" s="234"/>
      <c r="O418" s="234"/>
      <c r="P418" s="234"/>
      <c r="Q418" s="234"/>
      <c r="R418" s="234"/>
      <c r="S418" s="234"/>
      <c r="T418" s="235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36" t="s">
        <v>140</v>
      </c>
      <c r="AU418" s="236" t="s">
        <v>86</v>
      </c>
      <c r="AV418" s="13" t="s">
        <v>86</v>
      </c>
      <c r="AW418" s="13" t="s">
        <v>37</v>
      </c>
      <c r="AX418" s="13" t="s">
        <v>84</v>
      </c>
      <c r="AY418" s="236" t="s">
        <v>127</v>
      </c>
    </row>
    <row r="419" spans="1:65" s="2" customFormat="1" ht="16.5" customHeight="1">
      <c r="A419" s="40"/>
      <c r="B419" s="41"/>
      <c r="C419" s="258" t="s">
        <v>605</v>
      </c>
      <c r="D419" s="258" t="s">
        <v>371</v>
      </c>
      <c r="E419" s="259" t="s">
        <v>942</v>
      </c>
      <c r="F419" s="260" t="s">
        <v>943</v>
      </c>
      <c r="G419" s="261" t="s">
        <v>192</v>
      </c>
      <c r="H419" s="262">
        <v>13.5</v>
      </c>
      <c r="I419" s="263"/>
      <c r="J419" s="264">
        <f>ROUND(I419*H419,2)</f>
        <v>0</v>
      </c>
      <c r="K419" s="260" t="s">
        <v>19</v>
      </c>
      <c r="L419" s="265"/>
      <c r="M419" s="266" t="s">
        <v>19</v>
      </c>
      <c r="N419" s="267" t="s">
        <v>47</v>
      </c>
      <c r="O419" s="86"/>
      <c r="P419" s="215">
        <f>O419*H419</f>
        <v>0</v>
      </c>
      <c r="Q419" s="215">
        <v>0.129</v>
      </c>
      <c r="R419" s="215">
        <f>Q419*H419</f>
        <v>1.7415</v>
      </c>
      <c r="S419" s="215">
        <v>0</v>
      </c>
      <c r="T419" s="216">
        <f>S419*H419</f>
        <v>0</v>
      </c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R419" s="217" t="s">
        <v>711</v>
      </c>
      <c r="AT419" s="217" t="s">
        <v>371</v>
      </c>
      <c r="AU419" s="217" t="s">
        <v>86</v>
      </c>
      <c r="AY419" s="19" t="s">
        <v>127</v>
      </c>
      <c r="BE419" s="218">
        <f>IF(N419="základní",J419,0)</f>
        <v>0</v>
      </c>
      <c r="BF419" s="218">
        <f>IF(N419="snížená",J419,0)</f>
        <v>0</v>
      </c>
      <c r="BG419" s="218">
        <f>IF(N419="zákl. přenesená",J419,0)</f>
        <v>0</v>
      </c>
      <c r="BH419" s="218">
        <f>IF(N419="sníž. přenesená",J419,0)</f>
        <v>0</v>
      </c>
      <c r="BI419" s="218">
        <f>IF(N419="nulová",J419,0)</f>
        <v>0</v>
      </c>
      <c r="BJ419" s="19" t="s">
        <v>84</v>
      </c>
      <c r="BK419" s="218">
        <f>ROUND(I419*H419,2)</f>
        <v>0</v>
      </c>
      <c r="BL419" s="19" t="s">
        <v>711</v>
      </c>
      <c r="BM419" s="217" t="s">
        <v>944</v>
      </c>
    </row>
    <row r="420" spans="1:47" s="2" customFormat="1" ht="12">
      <c r="A420" s="40"/>
      <c r="B420" s="41"/>
      <c r="C420" s="42"/>
      <c r="D420" s="219" t="s">
        <v>136</v>
      </c>
      <c r="E420" s="42"/>
      <c r="F420" s="220" t="s">
        <v>943</v>
      </c>
      <c r="G420" s="42"/>
      <c r="H420" s="42"/>
      <c r="I420" s="221"/>
      <c r="J420" s="42"/>
      <c r="K420" s="42"/>
      <c r="L420" s="46"/>
      <c r="M420" s="222"/>
      <c r="N420" s="223"/>
      <c r="O420" s="86"/>
      <c r="P420" s="86"/>
      <c r="Q420" s="86"/>
      <c r="R420" s="86"/>
      <c r="S420" s="86"/>
      <c r="T420" s="87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T420" s="19" t="s">
        <v>136</v>
      </c>
      <c r="AU420" s="19" t="s">
        <v>86</v>
      </c>
    </row>
    <row r="421" spans="1:51" s="15" customFormat="1" ht="12">
      <c r="A421" s="15"/>
      <c r="B421" s="248"/>
      <c r="C421" s="249"/>
      <c r="D421" s="219" t="s">
        <v>140</v>
      </c>
      <c r="E421" s="250" t="s">
        <v>19</v>
      </c>
      <c r="F421" s="251" t="s">
        <v>801</v>
      </c>
      <c r="G421" s="249"/>
      <c r="H421" s="250" t="s">
        <v>19</v>
      </c>
      <c r="I421" s="252"/>
      <c r="J421" s="249"/>
      <c r="K421" s="249"/>
      <c r="L421" s="253"/>
      <c r="M421" s="254"/>
      <c r="N421" s="255"/>
      <c r="O421" s="255"/>
      <c r="P421" s="255"/>
      <c r="Q421" s="255"/>
      <c r="R421" s="255"/>
      <c r="S421" s="255"/>
      <c r="T421" s="256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T421" s="257" t="s">
        <v>140</v>
      </c>
      <c r="AU421" s="257" t="s">
        <v>86</v>
      </c>
      <c r="AV421" s="15" t="s">
        <v>84</v>
      </c>
      <c r="AW421" s="15" t="s">
        <v>37</v>
      </c>
      <c r="AX421" s="15" t="s">
        <v>76</v>
      </c>
      <c r="AY421" s="257" t="s">
        <v>127</v>
      </c>
    </row>
    <row r="422" spans="1:51" s="15" customFormat="1" ht="12">
      <c r="A422" s="15"/>
      <c r="B422" s="248"/>
      <c r="C422" s="249"/>
      <c r="D422" s="219" t="s">
        <v>140</v>
      </c>
      <c r="E422" s="250" t="s">
        <v>19</v>
      </c>
      <c r="F422" s="251" t="s">
        <v>802</v>
      </c>
      <c r="G422" s="249"/>
      <c r="H422" s="250" t="s">
        <v>19</v>
      </c>
      <c r="I422" s="252"/>
      <c r="J422" s="249"/>
      <c r="K422" s="249"/>
      <c r="L422" s="253"/>
      <c r="M422" s="254"/>
      <c r="N422" s="255"/>
      <c r="O422" s="255"/>
      <c r="P422" s="255"/>
      <c r="Q422" s="255"/>
      <c r="R422" s="255"/>
      <c r="S422" s="255"/>
      <c r="T422" s="256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T422" s="257" t="s">
        <v>140</v>
      </c>
      <c r="AU422" s="257" t="s">
        <v>86</v>
      </c>
      <c r="AV422" s="15" t="s">
        <v>84</v>
      </c>
      <c r="AW422" s="15" t="s">
        <v>37</v>
      </c>
      <c r="AX422" s="15" t="s">
        <v>76</v>
      </c>
      <c r="AY422" s="257" t="s">
        <v>127</v>
      </c>
    </row>
    <row r="423" spans="1:51" s="13" customFormat="1" ht="12">
      <c r="A423" s="13"/>
      <c r="B423" s="226"/>
      <c r="C423" s="227"/>
      <c r="D423" s="219" t="s">
        <v>140</v>
      </c>
      <c r="E423" s="228" t="s">
        <v>19</v>
      </c>
      <c r="F423" s="229" t="s">
        <v>941</v>
      </c>
      <c r="G423" s="227"/>
      <c r="H423" s="230">
        <v>13.5</v>
      </c>
      <c r="I423" s="231"/>
      <c r="J423" s="227"/>
      <c r="K423" s="227"/>
      <c r="L423" s="232"/>
      <c r="M423" s="233"/>
      <c r="N423" s="234"/>
      <c r="O423" s="234"/>
      <c r="P423" s="234"/>
      <c r="Q423" s="234"/>
      <c r="R423" s="234"/>
      <c r="S423" s="234"/>
      <c r="T423" s="235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36" t="s">
        <v>140</v>
      </c>
      <c r="AU423" s="236" t="s">
        <v>86</v>
      </c>
      <c r="AV423" s="13" t="s">
        <v>86</v>
      </c>
      <c r="AW423" s="13" t="s">
        <v>37</v>
      </c>
      <c r="AX423" s="13" t="s">
        <v>84</v>
      </c>
      <c r="AY423" s="236" t="s">
        <v>127</v>
      </c>
    </row>
    <row r="424" spans="1:65" s="2" customFormat="1" ht="16.5" customHeight="1">
      <c r="A424" s="40"/>
      <c r="B424" s="41"/>
      <c r="C424" s="206" t="s">
        <v>615</v>
      </c>
      <c r="D424" s="206" t="s">
        <v>129</v>
      </c>
      <c r="E424" s="207" t="s">
        <v>945</v>
      </c>
      <c r="F424" s="208" t="s">
        <v>946</v>
      </c>
      <c r="G424" s="209" t="s">
        <v>411</v>
      </c>
      <c r="H424" s="210">
        <v>8</v>
      </c>
      <c r="I424" s="211"/>
      <c r="J424" s="212">
        <f>ROUND(I424*H424,2)</f>
        <v>0</v>
      </c>
      <c r="K424" s="208" t="s">
        <v>19</v>
      </c>
      <c r="L424" s="46"/>
      <c r="M424" s="213" t="s">
        <v>19</v>
      </c>
      <c r="N424" s="214" t="s">
        <v>47</v>
      </c>
      <c r="O424" s="86"/>
      <c r="P424" s="215">
        <f>O424*H424</f>
        <v>0</v>
      </c>
      <c r="Q424" s="215">
        <v>0.00571</v>
      </c>
      <c r="R424" s="215">
        <f>Q424*H424</f>
        <v>0.04568</v>
      </c>
      <c r="S424" s="215">
        <v>0</v>
      </c>
      <c r="T424" s="216">
        <f>S424*H424</f>
        <v>0</v>
      </c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R424" s="217" t="s">
        <v>643</v>
      </c>
      <c r="AT424" s="217" t="s">
        <v>129</v>
      </c>
      <c r="AU424" s="217" t="s">
        <v>86</v>
      </c>
      <c r="AY424" s="19" t="s">
        <v>127</v>
      </c>
      <c r="BE424" s="218">
        <f>IF(N424="základní",J424,0)</f>
        <v>0</v>
      </c>
      <c r="BF424" s="218">
        <f>IF(N424="snížená",J424,0)</f>
        <v>0</v>
      </c>
      <c r="BG424" s="218">
        <f>IF(N424="zákl. přenesená",J424,0)</f>
        <v>0</v>
      </c>
      <c r="BH424" s="218">
        <f>IF(N424="sníž. přenesená",J424,0)</f>
        <v>0</v>
      </c>
      <c r="BI424" s="218">
        <f>IF(N424="nulová",J424,0)</f>
        <v>0</v>
      </c>
      <c r="BJ424" s="19" t="s">
        <v>84</v>
      </c>
      <c r="BK424" s="218">
        <f>ROUND(I424*H424,2)</f>
        <v>0</v>
      </c>
      <c r="BL424" s="19" t="s">
        <v>643</v>
      </c>
      <c r="BM424" s="217" t="s">
        <v>947</v>
      </c>
    </row>
    <row r="425" spans="1:47" s="2" customFormat="1" ht="12">
      <c r="A425" s="40"/>
      <c r="B425" s="41"/>
      <c r="C425" s="42"/>
      <c r="D425" s="219" t="s">
        <v>136</v>
      </c>
      <c r="E425" s="42"/>
      <c r="F425" s="220" t="s">
        <v>946</v>
      </c>
      <c r="G425" s="42"/>
      <c r="H425" s="42"/>
      <c r="I425" s="221"/>
      <c r="J425" s="42"/>
      <c r="K425" s="42"/>
      <c r="L425" s="46"/>
      <c r="M425" s="222"/>
      <c r="N425" s="223"/>
      <c r="O425" s="86"/>
      <c r="P425" s="86"/>
      <c r="Q425" s="86"/>
      <c r="R425" s="86"/>
      <c r="S425" s="86"/>
      <c r="T425" s="87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T425" s="19" t="s">
        <v>136</v>
      </c>
      <c r="AU425" s="19" t="s">
        <v>86</v>
      </c>
    </row>
    <row r="426" spans="1:51" s="15" customFormat="1" ht="12">
      <c r="A426" s="15"/>
      <c r="B426" s="248"/>
      <c r="C426" s="249"/>
      <c r="D426" s="219" t="s">
        <v>140</v>
      </c>
      <c r="E426" s="250" t="s">
        <v>19</v>
      </c>
      <c r="F426" s="251" t="s">
        <v>801</v>
      </c>
      <c r="G426" s="249"/>
      <c r="H426" s="250" t="s">
        <v>19</v>
      </c>
      <c r="I426" s="252"/>
      <c r="J426" s="249"/>
      <c r="K426" s="249"/>
      <c r="L426" s="253"/>
      <c r="M426" s="254"/>
      <c r="N426" s="255"/>
      <c r="O426" s="255"/>
      <c r="P426" s="255"/>
      <c r="Q426" s="255"/>
      <c r="R426" s="255"/>
      <c r="S426" s="255"/>
      <c r="T426" s="256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T426" s="257" t="s">
        <v>140</v>
      </c>
      <c r="AU426" s="257" t="s">
        <v>86</v>
      </c>
      <c r="AV426" s="15" t="s">
        <v>84</v>
      </c>
      <c r="AW426" s="15" t="s">
        <v>37</v>
      </c>
      <c r="AX426" s="15" t="s">
        <v>76</v>
      </c>
      <c r="AY426" s="257" t="s">
        <v>127</v>
      </c>
    </row>
    <row r="427" spans="1:51" s="15" customFormat="1" ht="12">
      <c r="A427" s="15"/>
      <c r="B427" s="248"/>
      <c r="C427" s="249"/>
      <c r="D427" s="219" t="s">
        <v>140</v>
      </c>
      <c r="E427" s="250" t="s">
        <v>19</v>
      </c>
      <c r="F427" s="251" t="s">
        <v>802</v>
      </c>
      <c r="G427" s="249"/>
      <c r="H427" s="250" t="s">
        <v>19</v>
      </c>
      <c r="I427" s="252"/>
      <c r="J427" s="249"/>
      <c r="K427" s="249"/>
      <c r="L427" s="253"/>
      <c r="M427" s="254"/>
      <c r="N427" s="255"/>
      <c r="O427" s="255"/>
      <c r="P427" s="255"/>
      <c r="Q427" s="255"/>
      <c r="R427" s="255"/>
      <c r="S427" s="255"/>
      <c r="T427" s="256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T427" s="257" t="s">
        <v>140</v>
      </c>
      <c r="AU427" s="257" t="s">
        <v>86</v>
      </c>
      <c r="AV427" s="15" t="s">
        <v>84</v>
      </c>
      <c r="AW427" s="15" t="s">
        <v>37</v>
      </c>
      <c r="AX427" s="15" t="s">
        <v>76</v>
      </c>
      <c r="AY427" s="257" t="s">
        <v>127</v>
      </c>
    </row>
    <row r="428" spans="1:51" s="13" customFormat="1" ht="12">
      <c r="A428" s="13"/>
      <c r="B428" s="226"/>
      <c r="C428" s="227"/>
      <c r="D428" s="219" t="s">
        <v>140</v>
      </c>
      <c r="E428" s="228" t="s">
        <v>19</v>
      </c>
      <c r="F428" s="229" t="s">
        <v>948</v>
      </c>
      <c r="G428" s="227"/>
      <c r="H428" s="230">
        <v>8</v>
      </c>
      <c r="I428" s="231"/>
      <c r="J428" s="227"/>
      <c r="K428" s="227"/>
      <c r="L428" s="232"/>
      <c r="M428" s="233"/>
      <c r="N428" s="234"/>
      <c r="O428" s="234"/>
      <c r="P428" s="234"/>
      <c r="Q428" s="234"/>
      <c r="R428" s="234"/>
      <c r="S428" s="234"/>
      <c r="T428" s="235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36" t="s">
        <v>140</v>
      </c>
      <c r="AU428" s="236" t="s">
        <v>86</v>
      </c>
      <c r="AV428" s="13" t="s">
        <v>86</v>
      </c>
      <c r="AW428" s="13" t="s">
        <v>37</v>
      </c>
      <c r="AX428" s="13" t="s">
        <v>84</v>
      </c>
      <c r="AY428" s="236" t="s">
        <v>127</v>
      </c>
    </row>
    <row r="429" spans="1:65" s="2" customFormat="1" ht="16.5" customHeight="1">
      <c r="A429" s="40"/>
      <c r="B429" s="41"/>
      <c r="C429" s="258" t="s">
        <v>624</v>
      </c>
      <c r="D429" s="258" t="s">
        <v>371</v>
      </c>
      <c r="E429" s="259" t="s">
        <v>949</v>
      </c>
      <c r="F429" s="260" t="s">
        <v>950</v>
      </c>
      <c r="G429" s="261" t="s">
        <v>411</v>
      </c>
      <c r="H429" s="262">
        <v>8</v>
      </c>
      <c r="I429" s="263"/>
      <c r="J429" s="264">
        <f>ROUND(I429*H429,2)</f>
        <v>0</v>
      </c>
      <c r="K429" s="260" t="s">
        <v>19</v>
      </c>
      <c r="L429" s="265"/>
      <c r="M429" s="266" t="s">
        <v>19</v>
      </c>
      <c r="N429" s="267" t="s">
        <v>47</v>
      </c>
      <c r="O429" s="86"/>
      <c r="P429" s="215">
        <f>O429*H429</f>
        <v>0</v>
      </c>
      <c r="Q429" s="215">
        <v>0.032</v>
      </c>
      <c r="R429" s="215">
        <f>Q429*H429</f>
        <v>0.256</v>
      </c>
      <c r="S429" s="215">
        <v>0</v>
      </c>
      <c r="T429" s="216">
        <f>S429*H429</f>
        <v>0</v>
      </c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R429" s="217" t="s">
        <v>711</v>
      </c>
      <c r="AT429" s="217" t="s">
        <v>371</v>
      </c>
      <c r="AU429" s="217" t="s">
        <v>86</v>
      </c>
      <c r="AY429" s="19" t="s">
        <v>127</v>
      </c>
      <c r="BE429" s="218">
        <f>IF(N429="základní",J429,0)</f>
        <v>0</v>
      </c>
      <c r="BF429" s="218">
        <f>IF(N429="snížená",J429,0)</f>
        <v>0</v>
      </c>
      <c r="BG429" s="218">
        <f>IF(N429="zákl. přenesená",J429,0)</f>
        <v>0</v>
      </c>
      <c r="BH429" s="218">
        <f>IF(N429="sníž. přenesená",J429,0)</f>
        <v>0</v>
      </c>
      <c r="BI429" s="218">
        <f>IF(N429="nulová",J429,0)</f>
        <v>0</v>
      </c>
      <c r="BJ429" s="19" t="s">
        <v>84</v>
      </c>
      <c r="BK429" s="218">
        <f>ROUND(I429*H429,2)</f>
        <v>0</v>
      </c>
      <c r="BL429" s="19" t="s">
        <v>711</v>
      </c>
      <c r="BM429" s="217" t="s">
        <v>951</v>
      </c>
    </row>
    <row r="430" spans="1:47" s="2" customFormat="1" ht="12">
      <c r="A430" s="40"/>
      <c r="B430" s="41"/>
      <c r="C430" s="42"/>
      <c r="D430" s="219" t="s">
        <v>136</v>
      </c>
      <c r="E430" s="42"/>
      <c r="F430" s="220" t="s">
        <v>950</v>
      </c>
      <c r="G430" s="42"/>
      <c r="H430" s="42"/>
      <c r="I430" s="221"/>
      <c r="J430" s="42"/>
      <c r="K430" s="42"/>
      <c r="L430" s="46"/>
      <c r="M430" s="222"/>
      <c r="N430" s="223"/>
      <c r="O430" s="86"/>
      <c r="P430" s="86"/>
      <c r="Q430" s="86"/>
      <c r="R430" s="86"/>
      <c r="S430" s="86"/>
      <c r="T430" s="87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T430" s="19" t="s">
        <v>136</v>
      </c>
      <c r="AU430" s="19" t="s">
        <v>86</v>
      </c>
    </row>
    <row r="431" spans="1:51" s="15" customFormat="1" ht="12">
      <c r="A431" s="15"/>
      <c r="B431" s="248"/>
      <c r="C431" s="249"/>
      <c r="D431" s="219" t="s">
        <v>140</v>
      </c>
      <c r="E431" s="250" t="s">
        <v>19</v>
      </c>
      <c r="F431" s="251" t="s">
        <v>801</v>
      </c>
      <c r="G431" s="249"/>
      <c r="H431" s="250" t="s">
        <v>19</v>
      </c>
      <c r="I431" s="252"/>
      <c r="J431" s="249"/>
      <c r="K431" s="249"/>
      <c r="L431" s="253"/>
      <c r="M431" s="254"/>
      <c r="N431" s="255"/>
      <c r="O431" s="255"/>
      <c r="P431" s="255"/>
      <c r="Q431" s="255"/>
      <c r="R431" s="255"/>
      <c r="S431" s="255"/>
      <c r="T431" s="256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T431" s="257" t="s">
        <v>140</v>
      </c>
      <c r="AU431" s="257" t="s">
        <v>86</v>
      </c>
      <c r="AV431" s="15" t="s">
        <v>84</v>
      </c>
      <c r="AW431" s="15" t="s">
        <v>37</v>
      </c>
      <c r="AX431" s="15" t="s">
        <v>76</v>
      </c>
      <c r="AY431" s="257" t="s">
        <v>127</v>
      </c>
    </row>
    <row r="432" spans="1:51" s="15" customFormat="1" ht="12">
      <c r="A432" s="15"/>
      <c r="B432" s="248"/>
      <c r="C432" s="249"/>
      <c r="D432" s="219" t="s">
        <v>140</v>
      </c>
      <c r="E432" s="250" t="s">
        <v>19</v>
      </c>
      <c r="F432" s="251" t="s">
        <v>802</v>
      </c>
      <c r="G432" s="249"/>
      <c r="H432" s="250" t="s">
        <v>19</v>
      </c>
      <c r="I432" s="252"/>
      <c r="J432" s="249"/>
      <c r="K432" s="249"/>
      <c r="L432" s="253"/>
      <c r="M432" s="254"/>
      <c r="N432" s="255"/>
      <c r="O432" s="255"/>
      <c r="P432" s="255"/>
      <c r="Q432" s="255"/>
      <c r="R432" s="255"/>
      <c r="S432" s="255"/>
      <c r="T432" s="256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T432" s="257" t="s">
        <v>140</v>
      </c>
      <c r="AU432" s="257" t="s">
        <v>86</v>
      </c>
      <c r="AV432" s="15" t="s">
        <v>84</v>
      </c>
      <c r="AW432" s="15" t="s">
        <v>37</v>
      </c>
      <c r="AX432" s="15" t="s">
        <v>76</v>
      </c>
      <c r="AY432" s="257" t="s">
        <v>127</v>
      </c>
    </row>
    <row r="433" spans="1:51" s="13" customFormat="1" ht="12">
      <c r="A433" s="13"/>
      <c r="B433" s="226"/>
      <c r="C433" s="227"/>
      <c r="D433" s="219" t="s">
        <v>140</v>
      </c>
      <c r="E433" s="228" t="s">
        <v>19</v>
      </c>
      <c r="F433" s="229" t="s">
        <v>948</v>
      </c>
      <c r="G433" s="227"/>
      <c r="H433" s="230">
        <v>8</v>
      </c>
      <c r="I433" s="231"/>
      <c r="J433" s="227"/>
      <c r="K433" s="227"/>
      <c r="L433" s="232"/>
      <c r="M433" s="233"/>
      <c r="N433" s="234"/>
      <c r="O433" s="234"/>
      <c r="P433" s="234"/>
      <c r="Q433" s="234"/>
      <c r="R433" s="234"/>
      <c r="S433" s="234"/>
      <c r="T433" s="235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36" t="s">
        <v>140</v>
      </c>
      <c r="AU433" s="236" t="s">
        <v>86</v>
      </c>
      <c r="AV433" s="13" t="s">
        <v>86</v>
      </c>
      <c r="AW433" s="13" t="s">
        <v>37</v>
      </c>
      <c r="AX433" s="13" t="s">
        <v>84</v>
      </c>
      <c r="AY433" s="236" t="s">
        <v>127</v>
      </c>
    </row>
    <row r="434" spans="1:65" s="2" customFormat="1" ht="16.5" customHeight="1">
      <c r="A434" s="40"/>
      <c r="B434" s="41"/>
      <c r="C434" s="258" t="s">
        <v>630</v>
      </c>
      <c r="D434" s="258" t="s">
        <v>371</v>
      </c>
      <c r="E434" s="259" t="s">
        <v>952</v>
      </c>
      <c r="F434" s="260" t="s">
        <v>953</v>
      </c>
      <c r="G434" s="261" t="s">
        <v>411</v>
      </c>
      <c r="H434" s="262">
        <v>1</v>
      </c>
      <c r="I434" s="263"/>
      <c r="J434" s="264">
        <f>ROUND(I434*H434,2)</f>
        <v>0</v>
      </c>
      <c r="K434" s="260" t="s">
        <v>19</v>
      </c>
      <c r="L434" s="265"/>
      <c r="M434" s="266" t="s">
        <v>19</v>
      </c>
      <c r="N434" s="267" t="s">
        <v>47</v>
      </c>
      <c r="O434" s="86"/>
      <c r="P434" s="215">
        <f>O434*H434</f>
        <v>0</v>
      </c>
      <c r="Q434" s="215">
        <v>0.107</v>
      </c>
      <c r="R434" s="215">
        <f>Q434*H434</f>
        <v>0.107</v>
      </c>
      <c r="S434" s="215">
        <v>0</v>
      </c>
      <c r="T434" s="216">
        <f>S434*H434</f>
        <v>0</v>
      </c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R434" s="217" t="s">
        <v>711</v>
      </c>
      <c r="AT434" s="217" t="s">
        <v>371</v>
      </c>
      <c r="AU434" s="217" t="s">
        <v>86</v>
      </c>
      <c r="AY434" s="19" t="s">
        <v>127</v>
      </c>
      <c r="BE434" s="218">
        <f>IF(N434="základní",J434,0)</f>
        <v>0</v>
      </c>
      <c r="BF434" s="218">
        <f>IF(N434="snížená",J434,0)</f>
        <v>0</v>
      </c>
      <c r="BG434" s="218">
        <f>IF(N434="zákl. přenesená",J434,0)</f>
        <v>0</v>
      </c>
      <c r="BH434" s="218">
        <f>IF(N434="sníž. přenesená",J434,0)</f>
        <v>0</v>
      </c>
      <c r="BI434" s="218">
        <f>IF(N434="nulová",J434,0)</f>
        <v>0</v>
      </c>
      <c r="BJ434" s="19" t="s">
        <v>84</v>
      </c>
      <c r="BK434" s="218">
        <f>ROUND(I434*H434,2)</f>
        <v>0</v>
      </c>
      <c r="BL434" s="19" t="s">
        <v>711</v>
      </c>
      <c r="BM434" s="217" t="s">
        <v>954</v>
      </c>
    </row>
    <row r="435" spans="1:47" s="2" customFormat="1" ht="12">
      <c r="A435" s="40"/>
      <c r="B435" s="41"/>
      <c r="C435" s="42"/>
      <c r="D435" s="219" t="s">
        <v>136</v>
      </c>
      <c r="E435" s="42"/>
      <c r="F435" s="220" t="s">
        <v>953</v>
      </c>
      <c r="G435" s="42"/>
      <c r="H435" s="42"/>
      <c r="I435" s="221"/>
      <c r="J435" s="42"/>
      <c r="K435" s="42"/>
      <c r="L435" s="46"/>
      <c r="M435" s="222"/>
      <c r="N435" s="223"/>
      <c r="O435" s="86"/>
      <c r="P435" s="86"/>
      <c r="Q435" s="86"/>
      <c r="R435" s="86"/>
      <c r="S435" s="86"/>
      <c r="T435" s="87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T435" s="19" t="s">
        <v>136</v>
      </c>
      <c r="AU435" s="19" t="s">
        <v>86</v>
      </c>
    </row>
    <row r="436" spans="1:51" s="15" customFormat="1" ht="12">
      <c r="A436" s="15"/>
      <c r="B436" s="248"/>
      <c r="C436" s="249"/>
      <c r="D436" s="219" t="s">
        <v>140</v>
      </c>
      <c r="E436" s="250" t="s">
        <v>19</v>
      </c>
      <c r="F436" s="251" t="s">
        <v>801</v>
      </c>
      <c r="G436" s="249"/>
      <c r="H436" s="250" t="s">
        <v>19</v>
      </c>
      <c r="I436" s="252"/>
      <c r="J436" s="249"/>
      <c r="K436" s="249"/>
      <c r="L436" s="253"/>
      <c r="M436" s="254"/>
      <c r="N436" s="255"/>
      <c r="O436" s="255"/>
      <c r="P436" s="255"/>
      <c r="Q436" s="255"/>
      <c r="R436" s="255"/>
      <c r="S436" s="255"/>
      <c r="T436" s="256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T436" s="257" t="s">
        <v>140</v>
      </c>
      <c r="AU436" s="257" t="s">
        <v>86</v>
      </c>
      <c r="AV436" s="15" t="s">
        <v>84</v>
      </c>
      <c r="AW436" s="15" t="s">
        <v>37</v>
      </c>
      <c r="AX436" s="15" t="s">
        <v>76</v>
      </c>
      <c r="AY436" s="257" t="s">
        <v>127</v>
      </c>
    </row>
    <row r="437" spans="1:51" s="15" customFormat="1" ht="12">
      <c r="A437" s="15"/>
      <c r="B437" s="248"/>
      <c r="C437" s="249"/>
      <c r="D437" s="219" t="s">
        <v>140</v>
      </c>
      <c r="E437" s="250" t="s">
        <v>19</v>
      </c>
      <c r="F437" s="251" t="s">
        <v>802</v>
      </c>
      <c r="G437" s="249"/>
      <c r="H437" s="250" t="s">
        <v>19</v>
      </c>
      <c r="I437" s="252"/>
      <c r="J437" s="249"/>
      <c r="K437" s="249"/>
      <c r="L437" s="253"/>
      <c r="M437" s="254"/>
      <c r="N437" s="255"/>
      <c r="O437" s="255"/>
      <c r="P437" s="255"/>
      <c r="Q437" s="255"/>
      <c r="R437" s="255"/>
      <c r="S437" s="255"/>
      <c r="T437" s="256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T437" s="257" t="s">
        <v>140</v>
      </c>
      <c r="AU437" s="257" t="s">
        <v>86</v>
      </c>
      <c r="AV437" s="15" t="s">
        <v>84</v>
      </c>
      <c r="AW437" s="15" t="s">
        <v>37</v>
      </c>
      <c r="AX437" s="15" t="s">
        <v>76</v>
      </c>
      <c r="AY437" s="257" t="s">
        <v>127</v>
      </c>
    </row>
    <row r="438" spans="1:51" s="13" customFormat="1" ht="12">
      <c r="A438" s="13"/>
      <c r="B438" s="226"/>
      <c r="C438" s="227"/>
      <c r="D438" s="219" t="s">
        <v>140</v>
      </c>
      <c r="E438" s="228" t="s">
        <v>19</v>
      </c>
      <c r="F438" s="229" t="s">
        <v>955</v>
      </c>
      <c r="G438" s="227"/>
      <c r="H438" s="230">
        <v>1</v>
      </c>
      <c r="I438" s="231"/>
      <c r="J438" s="227"/>
      <c r="K438" s="227"/>
      <c r="L438" s="232"/>
      <c r="M438" s="233"/>
      <c r="N438" s="234"/>
      <c r="O438" s="234"/>
      <c r="P438" s="234"/>
      <c r="Q438" s="234"/>
      <c r="R438" s="234"/>
      <c r="S438" s="234"/>
      <c r="T438" s="235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36" t="s">
        <v>140</v>
      </c>
      <c r="AU438" s="236" t="s">
        <v>86</v>
      </c>
      <c r="AV438" s="13" t="s">
        <v>86</v>
      </c>
      <c r="AW438" s="13" t="s">
        <v>37</v>
      </c>
      <c r="AX438" s="13" t="s">
        <v>84</v>
      </c>
      <c r="AY438" s="236" t="s">
        <v>127</v>
      </c>
    </row>
    <row r="439" spans="1:65" s="2" customFormat="1" ht="16.5" customHeight="1">
      <c r="A439" s="40"/>
      <c r="B439" s="41"/>
      <c r="C439" s="206" t="s">
        <v>637</v>
      </c>
      <c r="D439" s="206" t="s">
        <v>129</v>
      </c>
      <c r="E439" s="207" t="s">
        <v>956</v>
      </c>
      <c r="F439" s="208" t="s">
        <v>957</v>
      </c>
      <c r="G439" s="209" t="s">
        <v>411</v>
      </c>
      <c r="H439" s="210">
        <v>4</v>
      </c>
      <c r="I439" s="211"/>
      <c r="J439" s="212">
        <f>ROUND(I439*H439,2)</f>
        <v>0</v>
      </c>
      <c r="K439" s="208" t="s">
        <v>133</v>
      </c>
      <c r="L439" s="46"/>
      <c r="M439" s="213" t="s">
        <v>19</v>
      </c>
      <c r="N439" s="214" t="s">
        <v>47</v>
      </c>
      <c r="O439" s="86"/>
      <c r="P439" s="215">
        <f>O439*H439</f>
        <v>0</v>
      </c>
      <c r="Q439" s="215">
        <v>0</v>
      </c>
      <c r="R439" s="215">
        <f>Q439*H439</f>
        <v>0</v>
      </c>
      <c r="S439" s="215">
        <v>0</v>
      </c>
      <c r="T439" s="216">
        <f>S439*H439</f>
        <v>0</v>
      </c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R439" s="217" t="s">
        <v>643</v>
      </c>
      <c r="AT439" s="217" t="s">
        <v>129</v>
      </c>
      <c r="AU439" s="217" t="s">
        <v>86</v>
      </c>
      <c r="AY439" s="19" t="s">
        <v>127</v>
      </c>
      <c r="BE439" s="218">
        <f>IF(N439="základní",J439,0)</f>
        <v>0</v>
      </c>
      <c r="BF439" s="218">
        <f>IF(N439="snížená",J439,0)</f>
        <v>0</v>
      </c>
      <c r="BG439" s="218">
        <f>IF(N439="zákl. přenesená",J439,0)</f>
        <v>0</v>
      </c>
      <c r="BH439" s="218">
        <f>IF(N439="sníž. přenesená",J439,0)</f>
        <v>0</v>
      </c>
      <c r="BI439" s="218">
        <f>IF(N439="nulová",J439,0)</f>
        <v>0</v>
      </c>
      <c r="BJ439" s="19" t="s">
        <v>84</v>
      </c>
      <c r="BK439" s="218">
        <f>ROUND(I439*H439,2)</f>
        <v>0</v>
      </c>
      <c r="BL439" s="19" t="s">
        <v>643</v>
      </c>
      <c r="BM439" s="217" t="s">
        <v>958</v>
      </c>
    </row>
    <row r="440" spans="1:47" s="2" customFormat="1" ht="12">
      <c r="A440" s="40"/>
      <c r="B440" s="41"/>
      <c r="C440" s="42"/>
      <c r="D440" s="219" t="s">
        <v>136</v>
      </c>
      <c r="E440" s="42"/>
      <c r="F440" s="220" t="s">
        <v>957</v>
      </c>
      <c r="G440" s="42"/>
      <c r="H440" s="42"/>
      <c r="I440" s="221"/>
      <c r="J440" s="42"/>
      <c r="K440" s="42"/>
      <c r="L440" s="46"/>
      <c r="M440" s="222"/>
      <c r="N440" s="223"/>
      <c r="O440" s="86"/>
      <c r="P440" s="86"/>
      <c r="Q440" s="86"/>
      <c r="R440" s="86"/>
      <c r="S440" s="86"/>
      <c r="T440" s="87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T440" s="19" t="s">
        <v>136</v>
      </c>
      <c r="AU440" s="19" t="s">
        <v>86</v>
      </c>
    </row>
    <row r="441" spans="1:47" s="2" customFormat="1" ht="12">
      <c r="A441" s="40"/>
      <c r="B441" s="41"/>
      <c r="C441" s="42"/>
      <c r="D441" s="224" t="s">
        <v>138</v>
      </c>
      <c r="E441" s="42"/>
      <c r="F441" s="225" t="s">
        <v>959</v>
      </c>
      <c r="G441" s="42"/>
      <c r="H441" s="42"/>
      <c r="I441" s="221"/>
      <c r="J441" s="42"/>
      <c r="K441" s="42"/>
      <c r="L441" s="46"/>
      <c r="M441" s="222"/>
      <c r="N441" s="223"/>
      <c r="O441" s="86"/>
      <c r="P441" s="86"/>
      <c r="Q441" s="86"/>
      <c r="R441" s="86"/>
      <c r="S441" s="86"/>
      <c r="T441" s="87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T441" s="19" t="s">
        <v>138</v>
      </c>
      <c r="AU441" s="19" t="s">
        <v>86</v>
      </c>
    </row>
    <row r="442" spans="1:47" s="2" customFormat="1" ht="12">
      <c r="A442" s="40"/>
      <c r="B442" s="41"/>
      <c r="C442" s="42"/>
      <c r="D442" s="219" t="s">
        <v>375</v>
      </c>
      <c r="E442" s="42"/>
      <c r="F442" s="268" t="s">
        <v>800</v>
      </c>
      <c r="G442" s="42"/>
      <c r="H442" s="42"/>
      <c r="I442" s="221"/>
      <c r="J442" s="42"/>
      <c r="K442" s="42"/>
      <c r="L442" s="46"/>
      <c r="M442" s="222"/>
      <c r="N442" s="223"/>
      <c r="O442" s="86"/>
      <c r="P442" s="86"/>
      <c r="Q442" s="86"/>
      <c r="R442" s="86"/>
      <c r="S442" s="86"/>
      <c r="T442" s="87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T442" s="19" t="s">
        <v>375</v>
      </c>
      <c r="AU442" s="19" t="s">
        <v>86</v>
      </c>
    </row>
    <row r="443" spans="1:51" s="15" customFormat="1" ht="12">
      <c r="A443" s="15"/>
      <c r="B443" s="248"/>
      <c r="C443" s="249"/>
      <c r="D443" s="219" t="s">
        <v>140</v>
      </c>
      <c r="E443" s="250" t="s">
        <v>19</v>
      </c>
      <c r="F443" s="251" t="s">
        <v>801</v>
      </c>
      <c r="G443" s="249"/>
      <c r="H443" s="250" t="s">
        <v>19</v>
      </c>
      <c r="I443" s="252"/>
      <c r="J443" s="249"/>
      <c r="K443" s="249"/>
      <c r="L443" s="253"/>
      <c r="M443" s="254"/>
      <c r="N443" s="255"/>
      <c r="O443" s="255"/>
      <c r="P443" s="255"/>
      <c r="Q443" s="255"/>
      <c r="R443" s="255"/>
      <c r="S443" s="255"/>
      <c r="T443" s="256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T443" s="257" t="s">
        <v>140</v>
      </c>
      <c r="AU443" s="257" t="s">
        <v>86</v>
      </c>
      <c r="AV443" s="15" t="s">
        <v>84</v>
      </c>
      <c r="AW443" s="15" t="s">
        <v>37</v>
      </c>
      <c r="AX443" s="15" t="s">
        <v>76</v>
      </c>
      <c r="AY443" s="257" t="s">
        <v>127</v>
      </c>
    </row>
    <row r="444" spans="1:51" s="13" customFormat="1" ht="12">
      <c r="A444" s="13"/>
      <c r="B444" s="226"/>
      <c r="C444" s="227"/>
      <c r="D444" s="219" t="s">
        <v>140</v>
      </c>
      <c r="E444" s="228" t="s">
        <v>19</v>
      </c>
      <c r="F444" s="229" t="s">
        <v>960</v>
      </c>
      <c r="G444" s="227"/>
      <c r="H444" s="230">
        <v>4</v>
      </c>
      <c r="I444" s="231"/>
      <c r="J444" s="227"/>
      <c r="K444" s="227"/>
      <c r="L444" s="232"/>
      <c r="M444" s="233"/>
      <c r="N444" s="234"/>
      <c r="O444" s="234"/>
      <c r="P444" s="234"/>
      <c r="Q444" s="234"/>
      <c r="R444" s="234"/>
      <c r="S444" s="234"/>
      <c r="T444" s="235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36" t="s">
        <v>140</v>
      </c>
      <c r="AU444" s="236" t="s">
        <v>86</v>
      </c>
      <c r="AV444" s="13" t="s">
        <v>86</v>
      </c>
      <c r="AW444" s="13" t="s">
        <v>37</v>
      </c>
      <c r="AX444" s="13" t="s">
        <v>84</v>
      </c>
      <c r="AY444" s="236" t="s">
        <v>127</v>
      </c>
    </row>
    <row r="445" spans="1:65" s="2" customFormat="1" ht="16.5" customHeight="1">
      <c r="A445" s="40"/>
      <c r="B445" s="41"/>
      <c r="C445" s="206" t="s">
        <v>643</v>
      </c>
      <c r="D445" s="206" t="s">
        <v>129</v>
      </c>
      <c r="E445" s="207" t="s">
        <v>961</v>
      </c>
      <c r="F445" s="208" t="s">
        <v>962</v>
      </c>
      <c r="G445" s="209" t="s">
        <v>411</v>
      </c>
      <c r="H445" s="210">
        <v>2</v>
      </c>
      <c r="I445" s="211"/>
      <c r="J445" s="212">
        <f>ROUND(I445*H445,2)</f>
        <v>0</v>
      </c>
      <c r="K445" s="208" t="s">
        <v>19</v>
      </c>
      <c r="L445" s="46"/>
      <c r="M445" s="213" t="s">
        <v>19</v>
      </c>
      <c r="N445" s="214" t="s">
        <v>47</v>
      </c>
      <c r="O445" s="86"/>
      <c r="P445" s="215">
        <f>O445*H445</f>
        <v>0</v>
      </c>
      <c r="Q445" s="215">
        <v>0.00433</v>
      </c>
      <c r="R445" s="215">
        <f>Q445*H445</f>
        <v>0.00866</v>
      </c>
      <c r="S445" s="215">
        <v>0</v>
      </c>
      <c r="T445" s="216">
        <f>S445*H445</f>
        <v>0</v>
      </c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R445" s="217" t="s">
        <v>643</v>
      </c>
      <c r="AT445" s="217" t="s">
        <v>129</v>
      </c>
      <c r="AU445" s="217" t="s">
        <v>86</v>
      </c>
      <c r="AY445" s="19" t="s">
        <v>127</v>
      </c>
      <c r="BE445" s="218">
        <f>IF(N445="základní",J445,0)</f>
        <v>0</v>
      </c>
      <c r="BF445" s="218">
        <f>IF(N445="snížená",J445,0)</f>
        <v>0</v>
      </c>
      <c r="BG445" s="218">
        <f>IF(N445="zákl. přenesená",J445,0)</f>
        <v>0</v>
      </c>
      <c r="BH445" s="218">
        <f>IF(N445="sníž. přenesená",J445,0)</f>
        <v>0</v>
      </c>
      <c r="BI445" s="218">
        <f>IF(N445="nulová",J445,0)</f>
        <v>0</v>
      </c>
      <c r="BJ445" s="19" t="s">
        <v>84</v>
      </c>
      <c r="BK445" s="218">
        <f>ROUND(I445*H445,2)</f>
        <v>0</v>
      </c>
      <c r="BL445" s="19" t="s">
        <v>643</v>
      </c>
      <c r="BM445" s="217" t="s">
        <v>963</v>
      </c>
    </row>
    <row r="446" spans="1:47" s="2" customFormat="1" ht="12">
      <c r="A446" s="40"/>
      <c r="B446" s="41"/>
      <c r="C446" s="42"/>
      <c r="D446" s="219" t="s">
        <v>136</v>
      </c>
      <c r="E446" s="42"/>
      <c r="F446" s="220" t="s">
        <v>962</v>
      </c>
      <c r="G446" s="42"/>
      <c r="H446" s="42"/>
      <c r="I446" s="221"/>
      <c r="J446" s="42"/>
      <c r="K446" s="42"/>
      <c r="L446" s="46"/>
      <c r="M446" s="222"/>
      <c r="N446" s="223"/>
      <c r="O446" s="86"/>
      <c r="P446" s="86"/>
      <c r="Q446" s="86"/>
      <c r="R446" s="86"/>
      <c r="S446" s="86"/>
      <c r="T446" s="87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T446" s="19" t="s">
        <v>136</v>
      </c>
      <c r="AU446" s="19" t="s">
        <v>86</v>
      </c>
    </row>
    <row r="447" spans="1:51" s="15" customFormat="1" ht="12">
      <c r="A447" s="15"/>
      <c r="B447" s="248"/>
      <c r="C447" s="249"/>
      <c r="D447" s="219" t="s">
        <v>140</v>
      </c>
      <c r="E447" s="250" t="s">
        <v>19</v>
      </c>
      <c r="F447" s="251" t="s">
        <v>801</v>
      </c>
      <c r="G447" s="249"/>
      <c r="H447" s="250" t="s">
        <v>19</v>
      </c>
      <c r="I447" s="252"/>
      <c r="J447" s="249"/>
      <c r="K447" s="249"/>
      <c r="L447" s="253"/>
      <c r="M447" s="254"/>
      <c r="N447" s="255"/>
      <c r="O447" s="255"/>
      <c r="P447" s="255"/>
      <c r="Q447" s="255"/>
      <c r="R447" s="255"/>
      <c r="S447" s="255"/>
      <c r="T447" s="256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T447" s="257" t="s">
        <v>140</v>
      </c>
      <c r="AU447" s="257" t="s">
        <v>86</v>
      </c>
      <c r="AV447" s="15" t="s">
        <v>84</v>
      </c>
      <c r="AW447" s="15" t="s">
        <v>37</v>
      </c>
      <c r="AX447" s="15" t="s">
        <v>76</v>
      </c>
      <c r="AY447" s="257" t="s">
        <v>127</v>
      </c>
    </row>
    <row r="448" spans="1:51" s="15" customFormat="1" ht="12">
      <c r="A448" s="15"/>
      <c r="B448" s="248"/>
      <c r="C448" s="249"/>
      <c r="D448" s="219" t="s">
        <v>140</v>
      </c>
      <c r="E448" s="250" t="s">
        <v>19</v>
      </c>
      <c r="F448" s="251" t="s">
        <v>802</v>
      </c>
      <c r="G448" s="249"/>
      <c r="H448" s="250" t="s">
        <v>19</v>
      </c>
      <c r="I448" s="252"/>
      <c r="J448" s="249"/>
      <c r="K448" s="249"/>
      <c r="L448" s="253"/>
      <c r="M448" s="254"/>
      <c r="N448" s="255"/>
      <c r="O448" s="255"/>
      <c r="P448" s="255"/>
      <c r="Q448" s="255"/>
      <c r="R448" s="255"/>
      <c r="S448" s="255"/>
      <c r="T448" s="256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T448" s="257" t="s">
        <v>140</v>
      </c>
      <c r="AU448" s="257" t="s">
        <v>86</v>
      </c>
      <c r="AV448" s="15" t="s">
        <v>84</v>
      </c>
      <c r="AW448" s="15" t="s">
        <v>37</v>
      </c>
      <c r="AX448" s="15" t="s">
        <v>76</v>
      </c>
      <c r="AY448" s="257" t="s">
        <v>127</v>
      </c>
    </row>
    <row r="449" spans="1:51" s="13" customFormat="1" ht="12">
      <c r="A449" s="13"/>
      <c r="B449" s="226"/>
      <c r="C449" s="227"/>
      <c r="D449" s="219" t="s">
        <v>140</v>
      </c>
      <c r="E449" s="228" t="s">
        <v>19</v>
      </c>
      <c r="F449" s="229" t="s">
        <v>964</v>
      </c>
      <c r="G449" s="227"/>
      <c r="H449" s="230">
        <v>2</v>
      </c>
      <c r="I449" s="231"/>
      <c r="J449" s="227"/>
      <c r="K449" s="227"/>
      <c r="L449" s="232"/>
      <c r="M449" s="233"/>
      <c r="N449" s="234"/>
      <c r="O449" s="234"/>
      <c r="P449" s="234"/>
      <c r="Q449" s="234"/>
      <c r="R449" s="234"/>
      <c r="S449" s="234"/>
      <c r="T449" s="235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36" t="s">
        <v>140</v>
      </c>
      <c r="AU449" s="236" t="s">
        <v>86</v>
      </c>
      <c r="AV449" s="13" t="s">
        <v>86</v>
      </c>
      <c r="AW449" s="13" t="s">
        <v>37</v>
      </c>
      <c r="AX449" s="13" t="s">
        <v>84</v>
      </c>
      <c r="AY449" s="236" t="s">
        <v>127</v>
      </c>
    </row>
    <row r="450" spans="1:65" s="2" customFormat="1" ht="16.5" customHeight="1">
      <c r="A450" s="40"/>
      <c r="B450" s="41"/>
      <c r="C450" s="258" t="s">
        <v>649</v>
      </c>
      <c r="D450" s="258" t="s">
        <v>371</v>
      </c>
      <c r="E450" s="259" t="s">
        <v>965</v>
      </c>
      <c r="F450" s="260" t="s">
        <v>966</v>
      </c>
      <c r="G450" s="261" t="s">
        <v>411</v>
      </c>
      <c r="H450" s="262">
        <v>2</v>
      </c>
      <c r="I450" s="263"/>
      <c r="J450" s="264">
        <f>ROUND(I450*H450,2)</f>
        <v>0</v>
      </c>
      <c r="K450" s="260" t="s">
        <v>19</v>
      </c>
      <c r="L450" s="265"/>
      <c r="M450" s="266" t="s">
        <v>19</v>
      </c>
      <c r="N450" s="267" t="s">
        <v>47</v>
      </c>
      <c r="O450" s="86"/>
      <c r="P450" s="215">
        <f>O450*H450</f>
        <v>0</v>
      </c>
      <c r="Q450" s="215">
        <v>0.052</v>
      </c>
      <c r="R450" s="215">
        <f>Q450*H450</f>
        <v>0.104</v>
      </c>
      <c r="S450" s="215">
        <v>0</v>
      </c>
      <c r="T450" s="216">
        <f>S450*H450</f>
        <v>0</v>
      </c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R450" s="217" t="s">
        <v>711</v>
      </c>
      <c r="AT450" s="217" t="s">
        <v>371</v>
      </c>
      <c r="AU450" s="217" t="s">
        <v>86</v>
      </c>
      <c r="AY450" s="19" t="s">
        <v>127</v>
      </c>
      <c r="BE450" s="218">
        <f>IF(N450="základní",J450,0)</f>
        <v>0</v>
      </c>
      <c r="BF450" s="218">
        <f>IF(N450="snížená",J450,0)</f>
        <v>0</v>
      </c>
      <c r="BG450" s="218">
        <f>IF(N450="zákl. přenesená",J450,0)</f>
        <v>0</v>
      </c>
      <c r="BH450" s="218">
        <f>IF(N450="sníž. přenesená",J450,0)</f>
        <v>0</v>
      </c>
      <c r="BI450" s="218">
        <f>IF(N450="nulová",J450,0)</f>
        <v>0</v>
      </c>
      <c r="BJ450" s="19" t="s">
        <v>84</v>
      </c>
      <c r="BK450" s="218">
        <f>ROUND(I450*H450,2)</f>
        <v>0</v>
      </c>
      <c r="BL450" s="19" t="s">
        <v>711</v>
      </c>
      <c r="BM450" s="217" t="s">
        <v>967</v>
      </c>
    </row>
    <row r="451" spans="1:47" s="2" customFormat="1" ht="12">
      <c r="A451" s="40"/>
      <c r="B451" s="41"/>
      <c r="C451" s="42"/>
      <c r="D451" s="219" t="s">
        <v>136</v>
      </c>
      <c r="E451" s="42"/>
      <c r="F451" s="220" t="s">
        <v>966</v>
      </c>
      <c r="G451" s="42"/>
      <c r="H451" s="42"/>
      <c r="I451" s="221"/>
      <c r="J451" s="42"/>
      <c r="K451" s="42"/>
      <c r="L451" s="46"/>
      <c r="M451" s="222"/>
      <c r="N451" s="223"/>
      <c r="O451" s="86"/>
      <c r="P451" s="86"/>
      <c r="Q451" s="86"/>
      <c r="R451" s="86"/>
      <c r="S451" s="86"/>
      <c r="T451" s="87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T451" s="19" t="s">
        <v>136</v>
      </c>
      <c r="AU451" s="19" t="s">
        <v>86</v>
      </c>
    </row>
    <row r="452" spans="1:51" s="15" customFormat="1" ht="12">
      <c r="A452" s="15"/>
      <c r="B452" s="248"/>
      <c r="C452" s="249"/>
      <c r="D452" s="219" t="s">
        <v>140</v>
      </c>
      <c r="E452" s="250" t="s">
        <v>19</v>
      </c>
      <c r="F452" s="251" t="s">
        <v>801</v>
      </c>
      <c r="G452" s="249"/>
      <c r="H452" s="250" t="s">
        <v>19</v>
      </c>
      <c r="I452" s="252"/>
      <c r="J452" s="249"/>
      <c r="K452" s="249"/>
      <c r="L452" s="253"/>
      <c r="M452" s="254"/>
      <c r="N452" s="255"/>
      <c r="O452" s="255"/>
      <c r="P452" s="255"/>
      <c r="Q452" s="255"/>
      <c r="R452" s="255"/>
      <c r="S452" s="255"/>
      <c r="T452" s="256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T452" s="257" t="s">
        <v>140</v>
      </c>
      <c r="AU452" s="257" t="s">
        <v>86</v>
      </c>
      <c r="AV452" s="15" t="s">
        <v>84</v>
      </c>
      <c r="AW452" s="15" t="s">
        <v>37</v>
      </c>
      <c r="AX452" s="15" t="s">
        <v>76</v>
      </c>
      <c r="AY452" s="257" t="s">
        <v>127</v>
      </c>
    </row>
    <row r="453" spans="1:51" s="15" customFormat="1" ht="12">
      <c r="A453" s="15"/>
      <c r="B453" s="248"/>
      <c r="C453" s="249"/>
      <c r="D453" s="219" t="s">
        <v>140</v>
      </c>
      <c r="E453" s="250" t="s">
        <v>19</v>
      </c>
      <c r="F453" s="251" t="s">
        <v>802</v>
      </c>
      <c r="G453" s="249"/>
      <c r="H453" s="250" t="s">
        <v>19</v>
      </c>
      <c r="I453" s="252"/>
      <c r="J453" s="249"/>
      <c r="K453" s="249"/>
      <c r="L453" s="253"/>
      <c r="M453" s="254"/>
      <c r="N453" s="255"/>
      <c r="O453" s="255"/>
      <c r="P453" s="255"/>
      <c r="Q453" s="255"/>
      <c r="R453" s="255"/>
      <c r="S453" s="255"/>
      <c r="T453" s="256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T453" s="257" t="s">
        <v>140</v>
      </c>
      <c r="AU453" s="257" t="s">
        <v>86</v>
      </c>
      <c r="AV453" s="15" t="s">
        <v>84</v>
      </c>
      <c r="AW453" s="15" t="s">
        <v>37</v>
      </c>
      <c r="AX453" s="15" t="s">
        <v>76</v>
      </c>
      <c r="AY453" s="257" t="s">
        <v>127</v>
      </c>
    </row>
    <row r="454" spans="1:51" s="13" customFormat="1" ht="12">
      <c r="A454" s="13"/>
      <c r="B454" s="226"/>
      <c r="C454" s="227"/>
      <c r="D454" s="219" t="s">
        <v>140</v>
      </c>
      <c r="E454" s="228" t="s">
        <v>19</v>
      </c>
      <c r="F454" s="229" t="s">
        <v>964</v>
      </c>
      <c r="G454" s="227"/>
      <c r="H454" s="230">
        <v>2</v>
      </c>
      <c r="I454" s="231"/>
      <c r="J454" s="227"/>
      <c r="K454" s="227"/>
      <c r="L454" s="232"/>
      <c r="M454" s="233"/>
      <c r="N454" s="234"/>
      <c r="O454" s="234"/>
      <c r="P454" s="234"/>
      <c r="Q454" s="234"/>
      <c r="R454" s="234"/>
      <c r="S454" s="234"/>
      <c r="T454" s="235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36" t="s">
        <v>140</v>
      </c>
      <c r="AU454" s="236" t="s">
        <v>86</v>
      </c>
      <c r="AV454" s="13" t="s">
        <v>86</v>
      </c>
      <c r="AW454" s="13" t="s">
        <v>37</v>
      </c>
      <c r="AX454" s="13" t="s">
        <v>84</v>
      </c>
      <c r="AY454" s="236" t="s">
        <v>127</v>
      </c>
    </row>
    <row r="455" spans="1:63" s="12" customFormat="1" ht="22.8" customHeight="1">
      <c r="A455" s="12"/>
      <c r="B455" s="190"/>
      <c r="C455" s="191"/>
      <c r="D455" s="192" t="s">
        <v>75</v>
      </c>
      <c r="E455" s="204" t="s">
        <v>690</v>
      </c>
      <c r="F455" s="204" t="s">
        <v>691</v>
      </c>
      <c r="G455" s="191"/>
      <c r="H455" s="191"/>
      <c r="I455" s="194"/>
      <c r="J455" s="205">
        <f>BK455</f>
        <v>0</v>
      </c>
      <c r="K455" s="191"/>
      <c r="L455" s="196"/>
      <c r="M455" s="197"/>
      <c r="N455" s="198"/>
      <c r="O455" s="198"/>
      <c r="P455" s="199">
        <f>SUM(P456:P458)</f>
        <v>0</v>
      </c>
      <c r="Q455" s="198"/>
      <c r="R455" s="199">
        <f>SUM(R456:R458)</f>
        <v>0</v>
      </c>
      <c r="S455" s="198"/>
      <c r="T455" s="200">
        <f>SUM(T456:T458)</f>
        <v>0</v>
      </c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R455" s="201" t="s">
        <v>149</v>
      </c>
      <c r="AT455" s="202" t="s">
        <v>75</v>
      </c>
      <c r="AU455" s="202" t="s">
        <v>84</v>
      </c>
      <c r="AY455" s="201" t="s">
        <v>127</v>
      </c>
      <c r="BK455" s="203">
        <f>SUM(BK456:BK458)</f>
        <v>0</v>
      </c>
    </row>
    <row r="456" spans="1:65" s="2" customFormat="1" ht="16.5" customHeight="1">
      <c r="A456" s="40"/>
      <c r="B456" s="41"/>
      <c r="C456" s="206" t="s">
        <v>655</v>
      </c>
      <c r="D456" s="206" t="s">
        <v>129</v>
      </c>
      <c r="E456" s="207" t="s">
        <v>968</v>
      </c>
      <c r="F456" s="208" t="s">
        <v>969</v>
      </c>
      <c r="G456" s="209" t="s">
        <v>411</v>
      </c>
      <c r="H456" s="210">
        <v>2</v>
      </c>
      <c r="I456" s="211"/>
      <c r="J456" s="212">
        <f>ROUND(I456*H456,2)</f>
        <v>0</v>
      </c>
      <c r="K456" s="208" t="s">
        <v>19</v>
      </c>
      <c r="L456" s="46"/>
      <c r="M456" s="213" t="s">
        <v>19</v>
      </c>
      <c r="N456" s="214" t="s">
        <v>47</v>
      </c>
      <c r="O456" s="86"/>
      <c r="P456" s="215">
        <f>O456*H456</f>
        <v>0</v>
      </c>
      <c r="Q456" s="215">
        <v>0</v>
      </c>
      <c r="R456" s="215">
        <f>Q456*H456</f>
        <v>0</v>
      </c>
      <c r="S456" s="215">
        <v>0</v>
      </c>
      <c r="T456" s="216">
        <f>S456*H456</f>
        <v>0</v>
      </c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R456" s="217" t="s">
        <v>643</v>
      </c>
      <c r="AT456" s="217" t="s">
        <v>129</v>
      </c>
      <c r="AU456" s="217" t="s">
        <v>86</v>
      </c>
      <c r="AY456" s="19" t="s">
        <v>127</v>
      </c>
      <c r="BE456" s="218">
        <f>IF(N456="základní",J456,0)</f>
        <v>0</v>
      </c>
      <c r="BF456" s="218">
        <f>IF(N456="snížená",J456,0)</f>
        <v>0</v>
      </c>
      <c r="BG456" s="218">
        <f>IF(N456="zákl. přenesená",J456,0)</f>
        <v>0</v>
      </c>
      <c r="BH456" s="218">
        <f>IF(N456="sníž. přenesená",J456,0)</f>
        <v>0</v>
      </c>
      <c r="BI456" s="218">
        <f>IF(N456="nulová",J456,0)</f>
        <v>0</v>
      </c>
      <c r="BJ456" s="19" t="s">
        <v>84</v>
      </c>
      <c r="BK456" s="218">
        <f>ROUND(I456*H456,2)</f>
        <v>0</v>
      </c>
      <c r="BL456" s="19" t="s">
        <v>643</v>
      </c>
      <c r="BM456" s="217" t="s">
        <v>970</v>
      </c>
    </row>
    <row r="457" spans="1:47" s="2" customFormat="1" ht="12">
      <c r="A457" s="40"/>
      <c r="B457" s="41"/>
      <c r="C457" s="42"/>
      <c r="D457" s="219" t="s">
        <v>136</v>
      </c>
      <c r="E457" s="42"/>
      <c r="F457" s="220" t="s">
        <v>969</v>
      </c>
      <c r="G457" s="42"/>
      <c r="H457" s="42"/>
      <c r="I457" s="221"/>
      <c r="J457" s="42"/>
      <c r="K457" s="42"/>
      <c r="L457" s="46"/>
      <c r="M457" s="222"/>
      <c r="N457" s="223"/>
      <c r="O457" s="86"/>
      <c r="P457" s="86"/>
      <c r="Q457" s="86"/>
      <c r="R457" s="86"/>
      <c r="S457" s="86"/>
      <c r="T457" s="87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T457" s="19" t="s">
        <v>136</v>
      </c>
      <c r="AU457" s="19" t="s">
        <v>86</v>
      </c>
    </row>
    <row r="458" spans="1:51" s="13" customFormat="1" ht="12">
      <c r="A458" s="13"/>
      <c r="B458" s="226"/>
      <c r="C458" s="227"/>
      <c r="D458" s="219" t="s">
        <v>140</v>
      </c>
      <c r="E458" s="228" t="s">
        <v>19</v>
      </c>
      <c r="F458" s="229" t="s">
        <v>971</v>
      </c>
      <c r="G458" s="227"/>
      <c r="H458" s="230">
        <v>2</v>
      </c>
      <c r="I458" s="231"/>
      <c r="J458" s="227"/>
      <c r="K458" s="227"/>
      <c r="L458" s="232"/>
      <c r="M458" s="269"/>
      <c r="N458" s="270"/>
      <c r="O458" s="270"/>
      <c r="P458" s="270"/>
      <c r="Q458" s="270"/>
      <c r="R458" s="270"/>
      <c r="S458" s="270"/>
      <c r="T458" s="271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36" t="s">
        <v>140</v>
      </c>
      <c r="AU458" s="236" t="s">
        <v>86</v>
      </c>
      <c r="AV458" s="13" t="s">
        <v>86</v>
      </c>
      <c r="AW458" s="13" t="s">
        <v>37</v>
      </c>
      <c r="AX458" s="13" t="s">
        <v>84</v>
      </c>
      <c r="AY458" s="236" t="s">
        <v>127</v>
      </c>
    </row>
    <row r="459" spans="1:31" s="2" customFormat="1" ht="6.95" customHeight="1">
      <c r="A459" s="40"/>
      <c r="B459" s="61"/>
      <c r="C459" s="62"/>
      <c r="D459" s="62"/>
      <c r="E459" s="62"/>
      <c r="F459" s="62"/>
      <c r="G459" s="62"/>
      <c r="H459" s="62"/>
      <c r="I459" s="62"/>
      <c r="J459" s="62"/>
      <c r="K459" s="62"/>
      <c r="L459" s="46"/>
      <c r="M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</row>
  </sheetData>
  <sheetProtection password="C71F" sheet="1" objects="1" scenarios="1" formatColumns="0" formatRows="0" autoFilter="0"/>
  <autoFilter ref="C88:K458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hyperlinks>
    <hyperlink ref="F94" r:id="rId1" display="https://podminky.urs.cz/item/CS_URS_2023_01/113107523"/>
    <hyperlink ref="F98" r:id="rId2" display="https://podminky.urs.cz/item/CS_URS_2023_01/113107532"/>
    <hyperlink ref="F102" r:id="rId3" display="https://podminky.urs.cz/item/CS_URS_2023_01/113107543"/>
    <hyperlink ref="F109" r:id="rId4" display="https://podminky.urs.cz/item/CS_URS_2023_01/113154112"/>
    <hyperlink ref="F113" r:id="rId5" display="https://podminky.urs.cz/item/CS_URS_2023_01/119001402"/>
    <hyperlink ref="F119" r:id="rId6" display="https://podminky.urs.cz/item/CS_URS_2023_01/132254202"/>
    <hyperlink ref="F145" r:id="rId7" display="https://podminky.urs.cz/item/CS_URS_2023_01/132354202"/>
    <hyperlink ref="F151" r:id="rId8" display="https://podminky.urs.cz/item/CS_URS_2023_01/139001101"/>
    <hyperlink ref="F157" r:id="rId9" display="https://podminky.urs.cz/item/CS_URS_2023_01/151101102"/>
    <hyperlink ref="F165" r:id="rId10" display="https://podminky.urs.cz/item/CS_URS_2023_01/151101112"/>
    <hyperlink ref="F168" r:id="rId11" display="https://podminky.urs.cz/item/CS_URS_2023_01/162751114"/>
    <hyperlink ref="F173" r:id="rId12" display="https://podminky.urs.cz/item/CS_URS_2023_01/162751134"/>
    <hyperlink ref="F178" r:id="rId13" display="https://podminky.urs.cz/item/CS_URS_2023_01/171201231"/>
    <hyperlink ref="F185" r:id="rId14" display="https://podminky.urs.cz/item/CS_URS_2023_01/174151101"/>
    <hyperlink ref="F199" r:id="rId15" display="https://podminky.urs.cz/item/CS_URS_2023_01/175151101"/>
    <hyperlink ref="F212" r:id="rId16" display="https://podminky.urs.cz/item/CS_URS_2023_01/451573111"/>
    <hyperlink ref="F221" r:id="rId17" display="https://podminky.urs.cz/item/CS_URS_2023_01/857362122"/>
    <hyperlink ref="F235" r:id="rId18" display="https://podminky.urs.cz/item/CS_URS_2023_01/857424122"/>
    <hyperlink ref="F249" r:id="rId19" display="https://podminky.urs.cz/item/CS_URS_2023_01/857472122"/>
    <hyperlink ref="F263" r:id="rId20" display="https://podminky.urs.cz/item/CS_URS_2023_01/891361112"/>
    <hyperlink ref="F278" r:id="rId21" display="https://podminky.urs.cz/item/CS_URS_2023_01/899401112"/>
    <hyperlink ref="F294" r:id="rId22" display="https://podminky.urs.cz/item/CS_URS_2023_01/899712111"/>
    <hyperlink ref="F300" r:id="rId23" display="https://podminky.urs.cz/item/CS_URS_2023_01/899721112"/>
    <hyperlink ref="F306" r:id="rId24" display="https://podminky.urs.cz/item/CS_URS_2023_01/899910201"/>
    <hyperlink ref="F316" r:id="rId25" display="https://podminky.urs.cz/item/CS_URS_2023_01/891361811"/>
    <hyperlink ref="F320" r:id="rId26" display="https://podminky.urs.cz/item/CS_URS_2023_01/899101211"/>
    <hyperlink ref="F326" r:id="rId27" display="https://podminky.urs.cz/item/CS_URS_2023_01/919735113"/>
    <hyperlink ref="F333" r:id="rId28" display="https://podminky.urs.cz/item/CS_URS_2023_01/919735124"/>
    <hyperlink ref="F347" r:id="rId29" display="https://podminky.urs.cz/item/CS_URS_2023_01/997221551"/>
    <hyperlink ref="F350" r:id="rId30" display="https://podminky.urs.cz/item/CS_URS_2023_01/997221559"/>
    <hyperlink ref="F354" r:id="rId31" display="https://podminky.urs.cz/item/CS_URS_2023_01/997221561"/>
    <hyperlink ref="F357" r:id="rId32" display="https://podminky.urs.cz/item/CS_URS_2023_01/997221569"/>
    <hyperlink ref="F361" r:id="rId33" display="https://podminky.urs.cz/item/CS_URS_2023_01/997221571"/>
    <hyperlink ref="F364" r:id="rId34" display="https://podminky.urs.cz/item/CS_URS_2023_01/997221579"/>
    <hyperlink ref="F368" r:id="rId35" display="https://podminky.urs.cz/item/CS_URS_2023_01/997221861"/>
    <hyperlink ref="F371" r:id="rId36" display="https://podminky.urs.cz/item/CS_URS_2023_01/997221875"/>
    <hyperlink ref="F374" r:id="rId37" display="https://podminky.urs.cz/item/CS_URS_2023_01/997221873"/>
    <hyperlink ref="F380" r:id="rId38" display="https://podminky.urs.cz/item/CS_URS_2023_01/998272201"/>
    <hyperlink ref="F410" r:id="rId39" display="https://podminky.urs.cz/item/CS_URS_2023_01/230032034"/>
    <hyperlink ref="F441" r:id="rId40" display="https://podminky.urs.cz/item/CS_URS_2023_01/230032038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92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86</v>
      </c>
    </row>
    <row r="4" spans="2:46" s="1" customFormat="1" ht="24.95" customHeight="1">
      <c r="B4" s="22"/>
      <c r="D4" s="132" t="s">
        <v>96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26.25" customHeight="1">
      <c r="B7" s="22"/>
      <c r="E7" s="135" t="str">
        <f>'Rekapitulace stavby'!K6</f>
        <v>Brno, Bohunická - rekonstrukce kanalizace a vodovodu, křížení splaškové a dešťové kanalizace v křižovatce Teslova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97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972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15. 5. 2023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30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31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33</v>
      </c>
      <c r="E20" s="40"/>
      <c r="F20" s="40"/>
      <c r="G20" s="40"/>
      <c r="H20" s="40"/>
      <c r="I20" s="134" t="s">
        <v>26</v>
      </c>
      <c r="J20" s="138" t="s">
        <v>34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34" t="s">
        <v>29</v>
      </c>
      <c r="J21" s="138" t="s">
        <v>36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38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39</v>
      </c>
      <c r="F24" s="40"/>
      <c r="G24" s="40"/>
      <c r="H24" s="40"/>
      <c r="I24" s="134" t="s">
        <v>29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40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42</v>
      </c>
      <c r="E30" s="40"/>
      <c r="F30" s="40"/>
      <c r="G30" s="40"/>
      <c r="H30" s="40"/>
      <c r="I30" s="40"/>
      <c r="J30" s="146">
        <f>ROUND(J85,2)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44</v>
      </c>
      <c r="G32" s="40"/>
      <c r="H32" s="40"/>
      <c r="I32" s="147" t="s">
        <v>43</v>
      </c>
      <c r="J32" s="147" t="s">
        <v>45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46</v>
      </c>
      <c r="E33" s="134" t="s">
        <v>47</v>
      </c>
      <c r="F33" s="149">
        <f>ROUND((SUM(BE85:BE358)),2)</f>
        <v>0</v>
      </c>
      <c r="G33" s="40"/>
      <c r="H33" s="40"/>
      <c r="I33" s="150">
        <v>0.21</v>
      </c>
      <c r="J33" s="149">
        <f>ROUND(((SUM(BE85:BE358))*I33),2)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48</v>
      </c>
      <c r="F34" s="149">
        <f>ROUND((SUM(BF85:BF358)),2)</f>
        <v>0</v>
      </c>
      <c r="G34" s="40"/>
      <c r="H34" s="40"/>
      <c r="I34" s="150">
        <v>0.15</v>
      </c>
      <c r="J34" s="149">
        <f>ROUND(((SUM(BF85:BF358))*I34),2)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49</v>
      </c>
      <c r="F35" s="149">
        <f>ROUND((SUM(BG85:BG358)),2)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50</v>
      </c>
      <c r="F36" s="149">
        <f>ROUND((SUM(BH85:BH358)),2)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51</v>
      </c>
      <c r="F37" s="149">
        <f>ROUND((SUM(BI85:BI358)),2)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52</v>
      </c>
      <c r="E39" s="153"/>
      <c r="F39" s="153"/>
      <c r="G39" s="154" t="s">
        <v>53</v>
      </c>
      <c r="H39" s="155" t="s">
        <v>54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99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6.25" customHeight="1">
      <c r="A48" s="40"/>
      <c r="B48" s="41"/>
      <c r="C48" s="42"/>
      <c r="D48" s="42"/>
      <c r="E48" s="162" t="str">
        <f>E7</f>
        <v>Brno, Bohunická - rekonstrukce kanalizace a vodovodu, křížení splaškové a dešťové kanalizace v křižovatce Teslova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97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101 - Oprava komunikace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Horní Heršpice</v>
      </c>
      <c r="G52" s="42"/>
      <c r="H52" s="42"/>
      <c r="I52" s="34" t="s">
        <v>23</v>
      </c>
      <c r="J52" s="74" t="str">
        <f>IF(J12="","",J12)</f>
        <v>15. 5. 2023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Statutární město Brno</v>
      </c>
      <c r="G54" s="42"/>
      <c r="H54" s="42"/>
      <c r="I54" s="34" t="s">
        <v>33</v>
      </c>
      <c r="J54" s="38" t="str">
        <f>E21</f>
        <v>AQUA PROCON s.r.o.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>Ing. Hana Leitgebová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100</v>
      </c>
      <c r="D57" s="164"/>
      <c r="E57" s="164"/>
      <c r="F57" s="164"/>
      <c r="G57" s="164"/>
      <c r="H57" s="164"/>
      <c r="I57" s="164"/>
      <c r="J57" s="165" t="s">
        <v>101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74</v>
      </c>
      <c r="D59" s="42"/>
      <c r="E59" s="42"/>
      <c r="F59" s="42"/>
      <c r="G59" s="42"/>
      <c r="H59" s="42"/>
      <c r="I59" s="42"/>
      <c r="J59" s="104">
        <f>J85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102</v>
      </c>
    </row>
    <row r="60" spans="1:31" s="9" customFormat="1" ht="24.95" customHeight="1">
      <c r="A60" s="9"/>
      <c r="B60" s="167"/>
      <c r="C60" s="168"/>
      <c r="D60" s="169" t="s">
        <v>103</v>
      </c>
      <c r="E60" s="170"/>
      <c r="F60" s="170"/>
      <c r="G60" s="170"/>
      <c r="H60" s="170"/>
      <c r="I60" s="170"/>
      <c r="J60" s="171">
        <f>J86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104</v>
      </c>
      <c r="E61" s="176"/>
      <c r="F61" s="176"/>
      <c r="G61" s="176"/>
      <c r="H61" s="176"/>
      <c r="I61" s="176"/>
      <c r="J61" s="177">
        <f>J87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973</v>
      </c>
      <c r="E62" s="176"/>
      <c r="F62" s="176"/>
      <c r="G62" s="176"/>
      <c r="H62" s="176"/>
      <c r="I62" s="176"/>
      <c r="J62" s="177">
        <f>J175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107</v>
      </c>
      <c r="E63" s="176"/>
      <c r="F63" s="176"/>
      <c r="G63" s="176"/>
      <c r="H63" s="176"/>
      <c r="I63" s="176"/>
      <c r="J63" s="177">
        <f>J236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108</v>
      </c>
      <c r="E64" s="176"/>
      <c r="F64" s="176"/>
      <c r="G64" s="176"/>
      <c r="H64" s="176"/>
      <c r="I64" s="176"/>
      <c r="J64" s="177">
        <f>J334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109</v>
      </c>
      <c r="E65" s="176"/>
      <c r="F65" s="176"/>
      <c r="G65" s="176"/>
      <c r="H65" s="176"/>
      <c r="I65" s="176"/>
      <c r="J65" s="177">
        <f>J355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112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6.25" customHeight="1">
      <c r="A75" s="40"/>
      <c r="B75" s="41"/>
      <c r="C75" s="42"/>
      <c r="D75" s="42"/>
      <c r="E75" s="162" t="str">
        <f>E7</f>
        <v>Brno, Bohunická - rekonstrukce kanalizace a vodovodu, křížení splaškové a dešťové kanalizace v křižovatce Teslova</v>
      </c>
      <c r="F75" s="34"/>
      <c r="G75" s="34"/>
      <c r="H75" s="34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97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71" t="str">
        <f>E9</f>
        <v>SO 101 - Oprava komunikace</v>
      </c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21</v>
      </c>
      <c r="D79" s="42"/>
      <c r="E79" s="42"/>
      <c r="F79" s="29" t="str">
        <f>F12</f>
        <v>Horní Heršpice</v>
      </c>
      <c r="G79" s="42"/>
      <c r="H79" s="42"/>
      <c r="I79" s="34" t="s">
        <v>23</v>
      </c>
      <c r="J79" s="74" t="str">
        <f>IF(J12="","",J12)</f>
        <v>15. 5. 2023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5.65" customHeight="1">
      <c r="A81" s="40"/>
      <c r="B81" s="41"/>
      <c r="C81" s="34" t="s">
        <v>25</v>
      </c>
      <c r="D81" s="42"/>
      <c r="E81" s="42"/>
      <c r="F81" s="29" t="str">
        <f>E15</f>
        <v>Statutární město Brno</v>
      </c>
      <c r="G81" s="42"/>
      <c r="H81" s="42"/>
      <c r="I81" s="34" t="s">
        <v>33</v>
      </c>
      <c r="J81" s="38" t="str">
        <f>E21</f>
        <v>AQUA PROCON s.r.o.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31</v>
      </c>
      <c r="D82" s="42"/>
      <c r="E82" s="42"/>
      <c r="F82" s="29" t="str">
        <f>IF(E18="","",E18)</f>
        <v>Vyplň údaj</v>
      </c>
      <c r="G82" s="42"/>
      <c r="H82" s="42"/>
      <c r="I82" s="34" t="s">
        <v>38</v>
      </c>
      <c r="J82" s="38" t="str">
        <f>E24</f>
        <v>Ing. Hana Leitgebová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79"/>
      <c r="B84" s="180"/>
      <c r="C84" s="181" t="s">
        <v>113</v>
      </c>
      <c r="D84" s="182" t="s">
        <v>61</v>
      </c>
      <c r="E84" s="182" t="s">
        <v>57</v>
      </c>
      <c r="F84" s="182" t="s">
        <v>58</v>
      </c>
      <c r="G84" s="182" t="s">
        <v>114</v>
      </c>
      <c r="H84" s="182" t="s">
        <v>115</v>
      </c>
      <c r="I84" s="182" t="s">
        <v>116</v>
      </c>
      <c r="J84" s="182" t="s">
        <v>101</v>
      </c>
      <c r="K84" s="183" t="s">
        <v>117</v>
      </c>
      <c r="L84" s="184"/>
      <c r="M84" s="94" t="s">
        <v>19</v>
      </c>
      <c r="N84" s="95" t="s">
        <v>46</v>
      </c>
      <c r="O84" s="95" t="s">
        <v>118</v>
      </c>
      <c r="P84" s="95" t="s">
        <v>119</v>
      </c>
      <c r="Q84" s="95" t="s">
        <v>120</v>
      </c>
      <c r="R84" s="95" t="s">
        <v>121</v>
      </c>
      <c r="S84" s="95" t="s">
        <v>122</v>
      </c>
      <c r="T84" s="96" t="s">
        <v>123</v>
      </c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</row>
    <row r="85" spans="1:63" s="2" customFormat="1" ht="22.8" customHeight="1">
      <c r="A85" s="40"/>
      <c r="B85" s="41"/>
      <c r="C85" s="101" t="s">
        <v>124</v>
      </c>
      <c r="D85" s="42"/>
      <c r="E85" s="42"/>
      <c r="F85" s="42"/>
      <c r="G85" s="42"/>
      <c r="H85" s="42"/>
      <c r="I85" s="42"/>
      <c r="J85" s="185">
        <f>BK85</f>
        <v>0</v>
      </c>
      <c r="K85" s="42"/>
      <c r="L85" s="46"/>
      <c r="M85" s="97"/>
      <c r="N85" s="186"/>
      <c r="O85" s="98"/>
      <c r="P85" s="187">
        <f>P86</f>
        <v>0</v>
      </c>
      <c r="Q85" s="98"/>
      <c r="R85" s="187">
        <f>R86</f>
        <v>13.875229880000001</v>
      </c>
      <c r="S85" s="98"/>
      <c r="T85" s="188">
        <f>T86</f>
        <v>58.060814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75</v>
      </c>
      <c r="AU85" s="19" t="s">
        <v>102</v>
      </c>
      <c r="BK85" s="189">
        <f>BK86</f>
        <v>0</v>
      </c>
    </row>
    <row r="86" spans="1:63" s="12" customFormat="1" ht="25.9" customHeight="1">
      <c r="A86" s="12"/>
      <c r="B86" s="190"/>
      <c r="C86" s="191"/>
      <c r="D86" s="192" t="s">
        <v>75</v>
      </c>
      <c r="E86" s="193" t="s">
        <v>125</v>
      </c>
      <c r="F86" s="193" t="s">
        <v>126</v>
      </c>
      <c r="G86" s="191"/>
      <c r="H86" s="191"/>
      <c r="I86" s="194"/>
      <c r="J86" s="195">
        <f>BK86</f>
        <v>0</v>
      </c>
      <c r="K86" s="191"/>
      <c r="L86" s="196"/>
      <c r="M86" s="197"/>
      <c r="N86" s="198"/>
      <c r="O86" s="198"/>
      <c r="P86" s="199">
        <f>P87+P175+P236+P334+P355</f>
        <v>0</v>
      </c>
      <c r="Q86" s="198"/>
      <c r="R86" s="199">
        <f>R87+R175+R236+R334+R355</f>
        <v>13.875229880000001</v>
      </c>
      <c r="S86" s="198"/>
      <c r="T86" s="200">
        <f>T87+T175+T236+T334+T355</f>
        <v>58.060814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1" t="s">
        <v>84</v>
      </c>
      <c r="AT86" s="202" t="s">
        <v>75</v>
      </c>
      <c r="AU86" s="202" t="s">
        <v>76</v>
      </c>
      <c r="AY86" s="201" t="s">
        <v>127</v>
      </c>
      <c r="BK86" s="203">
        <f>BK87+BK175+BK236+BK334+BK355</f>
        <v>0</v>
      </c>
    </row>
    <row r="87" spans="1:63" s="12" customFormat="1" ht="22.8" customHeight="1">
      <c r="A87" s="12"/>
      <c r="B87" s="190"/>
      <c r="C87" s="191"/>
      <c r="D87" s="192" t="s">
        <v>75</v>
      </c>
      <c r="E87" s="204" t="s">
        <v>84</v>
      </c>
      <c r="F87" s="204" t="s">
        <v>128</v>
      </c>
      <c r="G87" s="191"/>
      <c r="H87" s="191"/>
      <c r="I87" s="194"/>
      <c r="J87" s="205">
        <f>BK87</f>
        <v>0</v>
      </c>
      <c r="K87" s="191"/>
      <c r="L87" s="196"/>
      <c r="M87" s="197"/>
      <c r="N87" s="198"/>
      <c r="O87" s="198"/>
      <c r="P87" s="199">
        <f>SUM(P88:P174)</f>
        <v>0</v>
      </c>
      <c r="Q87" s="198"/>
      <c r="R87" s="199">
        <f>SUM(R88:R174)</f>
        <v>0.014226080000000002</v>
      </c>
      <c r="S87" s="198"/>
      <c r="T87" s="200">
        <f>SUM(T88:T174)</f>
        <v>58.060814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84</v>
      </c>
      <c r="AT87" s="202" t="s">
        <v>75</v>
      </c>
      <c r="AU87" s="202" t="s">
        <v>84</v>
      </c>
      <c r="AY87" s="201" t="s">
        <v>127</v>
      </c>
      <c r="BK87" s="203">
        <f>SUM(BK88:BK174)</f>
        <v>0</v>
      </c>
    </row>
    <row r="88" spans="1:65" s="2" customFormat="1" ht="24.15" customHeight="1">
      <c r="A88" s="40"/>
      <c r="B88" s="41"/>
      <c r="C88" s="206" t="s">
        <v>84</v>
      </c>
      <c r="D88" s="206" t="s">
        <v>129</v>
      </c>
      <c r="E88" s="207" t="s">
        <v>142</v>
      </c>
      <c r="F88" s="208" t="s">
        <v>143</v>
      </c>
      <c r="G88" s="209" t="s">
        <v>132</v>
      </c>
      <c r="H88" s="210">
        <v>31.357</v>
      </c>
      <c r="I88" s="211"/>
      <c r="J88" s="212">
        <f>ROUND(I88*H88,2)</f>
        <v>0</v>
      </c>
      <c r="K88" s="208" t="s">
        <v>19</v>
      </c>
      <c r="L88" s="46"/>
      <c r="M88" s="213" t="s">
        <v>19</v>
      </c>
      <c r="N88" s="214" t="s">
        <v>47</v>
      </c>
      <c r="O88" s="86"/>
      <c r="P88" s="215">
        <f>O88*H88</f>
        <v>0</v>
      </c>
      <c r="Q88" s="215">
        <v>0</v>
      </c>
      <c r="R88" s="215">
        <f>Q88*H88</f>
        <v>0</v>
      </c>
      <c r="S88" s="215">
        <v>0</v>
      </c>
      <c r="T88" s="216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7" t="s">
        <v>134</v>
      </c>
      <c r="AT88" s="217" t="s">
        <v>129</v>
      </c>
      <c r="AU88" s="217" t="s">
        <v>86</v>
      </c>
      <c r="AY88" s="19" t="s">
        <v>127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9" t="s">
        <v>84</v>
      </c>
      <c r="BK88" s="218">
        <f>ROUND(I88*H88,2)</f>
        <v>0</v>
      </c>
      <c r="BL88" s="19" t="s">
        <v>134</v>
      </c>
      <c r="BM88" s="217" t="s">
        <v>974</v>
      </c>
    </row>
    <row r="89" spans="1:47" s="2" customFormat="1" ht="12">
      <c r="A89" s="40"/>
      <c r="B89" s="41"/>
      <c r="C89" s="42"/>
      <c r="D89" s="219" t="s">
        <v>136</v>
      </c>
      <c r="E89" s="42"/>
      <c r="F89" s="220" t="s">
        <v>145</v>
      </c>
      <c r="G89" s="42"/>
      <c r="H89" s="42"/>
      <c r="I89" s="221"/>
      <c r="J89" s="42"/>
      <c r="K89" s="42"/>
      <c r="L89" s="46"/>
      <c r="M89" s="222"/>
      <c r="N89" s="223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136</v>
      </c>
      <c r="AU89" s="19" t="s">
        <v>86</v>
      </c>
    </row>
    <row r="90" spans="1:51" s="15" customFormat="1" ht="12">
      <c r="A90" s="15"/>
      <c r="B90" s="248"/>
      <c r="C90" s="249"/>
      <c r="D90" s="219" t="s">
        <v>140</v>
      </c>
      <c r="E90" s="250" t="s">
        <v>19</v>
      </c>
      <c r="F90" s="251" t="s">
        <v>975</v>
      </c>
      <c r="G90" s="249"/>
      <c r="H90" s="250" t="s">
        <v>19</v>
      </c>
      <c r="I90" s="252"/>
      <c r="J90" s="249"/>
      <c r="K90" s="249"/>
      <c r="L90" s="253"/>
      <c r="M90" s="254"/>
      <c r="N90" s="255"/>
      <c r="O90" s="255"/>
      <c r="P90" s="255"/>
      <c r="Q90" s="255"/>
      <c r="R90" s="255"/>
      <c r="S90" s="255"/>
      <c r="T90" s="256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T90" s="257" t="s">
        <v>140</v>
      </c>
      <c r="AU90" s="257" t="s">
        <v>86</v>
      </c>
      <c r="AV90" s="15" t="s">
        <v>84</v>
      </c>
      <c r="AW90" s="15" t="s">
        <v>37</v>
      </c>
      <c r="AX90" s="15" t="s">
        <v>76</v>
      </c>
      <c r="AY90" s="257" t="s">
        <v>127</v>
      </c>
    </row>
    <row r="91" spans="1:51" s="13" customFormat="1" ht="12">
      <c r="A91" s="13"/>
      <c r="B91" s="226"/>
      <c r="C91" s="227"/>
      <c r="D91" s="219" t="s">
        <v>140</v>
      </c>
      <c r="E91" s="228" t="s">
        <v>19</v>
      </c>
      <c r="F91" s="229" t="s">
        <v>976</v>
      </c>
      <c r="G91" s="227"/>
      <c r="H91" s="230">
        <v>42</v>
      </c>
      <c r="I91" s="231"/>
      <c r="J91" s="227"/>
      <c r="K91" s="227"/>
      <c r="L91" s="232"/>
      <c r="M91" s="233"/>
      <c r="N91" s="234"/>
      <c r="O91" s="234"/>
      <c r="P91" s="234"/>
      <c r="Q91" s="234"/>
      <c r="R91" s="234"/>
      <c r="S91" s="234"/>
      <c r="T91" s="235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6" t="s">
        <v>140</v>
      </c>
      <c r="AU91" s="236" t="s">
        <v>86</v>
      </c>
      <c r="AV91" s="13" t="s">
        <v>86</v>
      </c>
      <c r="AW91" s="13" t="s">
        <v>37</v>
      </c>
      <c r="AX91" s="13" t="s">
        <v>76</v>
      </c>
      <c r="AY91" s="236" t="s">
        <v>127</v>
      </c>
    </row>
    <row r="92" spans="1:51" s="13" customFormat="1" ht="12">
      <c r="A92" s="13"/>
      <c r="B92" s="226"/>
      <c r="C92" s="227"/>
      <c r="D92" s="219" t="s">
        <v>140</v>
      </c>
      <c r="E92" s="228" t="s">
        <v>19</v>
      </c>
      <c r="F92" s="229" t="s">
        <v>977</v>
      </c>
      <c r="G92" s="227"/>
      <c r="H92" s="230">
        <v>-10.643</v>
      </c>
      <c r="I92" s="231"/>
      <c r="J92" s="227"/>
      <c r="K92" s="227"/>
      <c r="L92" s="232"/>
      <c r="M92" s="233"/>
      <c r="N92" s="234"/>
      <c r="O92" s="234"/>
      <c r="P92" s="234"/>
      <c r="Q92" s="234"/>
      <c r="R92" s="234"/>
      <c r="S92" s="234"/>
      <c r="T92" s="235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6" t="s">
        <v>140</v>
      </c>
      <c r="AU92" s="236" t="s">
        <v>86</v>
      </c>
      <c r="AV92" s="13" t="s">
        <v>86</v>
      </c>
      <c r="AW92" s="13" t="s">
        <v>37</v>
      </c>
      <c r="AX92" s="13" t="s">
        <v>76</v>
      </c>
      <c r="AY92" s="236" t="s">
        <v>127</v>
      </c>
    </row>
    <row r="93" spans="1:51" s="14" customFormat="1" ht="12">
      <c r="A93" s="14"/>
      <c r="B93" s="237"/>
      <c r="C93" s="238"/>
      <c r="D93" s="219" t="s">
        <v>140</v>
      </c>
      <c r="E93" s="239" t="s">
        <v>19</v>
      </c>
      <c r="F93" s="240" t="s">
        <v>148</v>
      </c>
      <c r="G93" s="238"/>
      <c r="H93" s="241">
        <v>31.357</v>
      </c>
      <c r="I93" s="242"/>
      <c r="J93" s="238"/>
      <c r="K93" s="238"/>
      <c r="L93" s="243"/>
      <c r="M93" s="244"/>
      <c r="N93" s="245"/>
      <c r="O93" s="245"/>
      <c r="P93" s="245"/>
      <c r="Q93" s="245"/>
      <c r="R93" s="245"/>
      <c r="S93" s="245"/>
      <c r="T93" s="246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7" t="s">
        <v>140</v>
      </c>
      <c r="AU93" s="247" t="s">
        <v>86</v>
      </c>
      <c r="AV93" s="14" t="s">
        <v>134</v>
      </c>
      <c r="AW93" s="14" t="s">
        <v>37</v>
      </c>
      <c r="AX93" s="14" t="s">
        <v>84</v>
      </c>
      <c r="AY93" s="247" t="s">
        <v>127</v>
      </c>
    </row>
    <row r="94" spans="1:65" s="2" customFormat="1" ht="21.75" customHeight="1">
      <c r="A94" s="40"/>
      <c r="B94" s="41"/>
      <c r="C94" s="206" t="s">
        <v>86</v>
      </c>
      <c r="D94" s="206" t="s">
        <v>129</v>
      </c>
      <c r="E94" s="207" t="s">
        <v>978</v>
      </c>
      <c r="F94" s="208" t="s">
        <v>979</v>
      </c>
      <c r="G94" s="209" t="s">
        <v>132</v>
      </c>
      <c r="H94" s="210">
        <v>31.357</v>
      </c>
      <c r="I94" s="211"/>
      <c r="J94" s="212">
        <f>ROUND(I94*H94,2)</f>
        <v>0</v>
      </c>
      <c r="K94" s="208" t="s">
        <v>133</v>
      </c>
      <c r="L94" s="46"/>
      <c r="M94" s="213" t="s">
        <v>19</v>
      </c>
      <c r="N94" s="214" t="s">
        <v>47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0.29</v>
      </c>
      <c r="T94" s="216">
        <f>S94*H94</f>
        <v>9.09353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134</v>
      </c>
      <c r="AT94" s="217" t="s">
        <v>129</v>
      </c>
      <c r="AU94" s="217" t="s">
        <v>86</v>
      </c>
      <c r="AY94" s="19" t="s">
        <v>127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84</v>
      </c>
      <c r="BK94" s="218">
        <f>ROUND(I94*H94,2)</f>
        <v>0</v>
      </c>
      <c r="BL94" s="19" t="s">
        <v>134</v>
      </c>
      <c r="BM94" s="217" t="s">
        <v>980</v>
      </c>
    </row>
    <row r="95" spans="1:47" s="2" customFormat="1" ht="12">
      <c r="A95" s="40"/>
      <c r="B95" s="41"/>
      <c r="C95" s="42"/>
      <c r="D95" s="219" t="s">
        <v>136</v>
      </c>
      <c r="E95" s="42"/>
      <c r="F95" s="220" t="s">
        <v>981</v>
      </c>
      <c r="G95" s="42"/>
      <c r="H95" s="42"/>
      <c r="I95" s="221"/>
      <c r="J95" s="42"/>
      <c r="K95" s="42"/>
      <c r="L95" s="46"/>
      <c r="M95" s="222"/>
      <c r="N95" s="223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136</v>
      </c>
      <c r="AU95" s="19" t="s">
        <v>86</v>
      </c>
    </row>
    <row r="96" spans="1:47" s="2" customFormat="1" ht="12">
      <c r="A96" s="40"/>
      <c r="B96" s="41"/>
      <c r="C96" s="42"/>
      <c r="D96" s="224" t="s">
        <v>138</v>
      </c>
      <c r="E96" s="42"/>
      <c r="F96" s="225" t="s">
        <v>982</v>
      </c>
      <c r="G96" s="42"/>
      <c r="H96" s="42"/>
      <c r="I96" s="221"/>
      <c r="J96" s="42"/>
      <c r="K96" s="42"/>
      <c r="L96" s="46"/>
      <c r="M96" s="222"/>
      <c r="N96" s="22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138</v>
      </c>
      <c r="AU96" s="19" t="s">
        <v>86</v>
      </c>
    </row>
    <row r="97" spans="1:51" s="15" customFormat="1" ht="12">
      <c r="A97" s="15"/>
      <c r="B97" s="248"/>
      <c r="C97" s="249"/>
      <c r="D97" s="219" t="s">
        <v>140</v>
      </c>
      <c r="E97" s="250" t="s">
        <v>19</v>
      </c>
      <c r="F97" s="251" t="s">
        <v>975</v>
      </c>
      <c r="G97" s="249"/>
      <c r="H97" s="250" t="s">
        <v>19</v>
      </c>
      <c r="I97" s="252"/>
      <c r="J97" s="249"/>
      <c r="K97" s="249"/>
      <c r="L97" s="253"/>
      <c r="M97" s="254"/>
      <c r="N97" s="255"/>
      <c r="O97" s="255"/>
      <c r="P97" s="255"/>
      <c r="Q97" s="255"/>
      <c r="R97" s="255"/>
      <c r="S97" s="255"/>
      <c r="T97" s="256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T97" s="257" t="s">
        <v>140</v>
      </c>
      <c r="AU97" s="257" t="s">
        <v>86</v>
      </c>
      <c r="AV97" s="15" t="s">
        <v>84</v>
      </c>
      <c r="AW97" s="15" t="s">
        <v>37</v>
      </c>
      <c r="AX97" s="15" t="s">
        <v>76</v>
      </c>
      <c r="AY97" s="257" t="s">
        <v>127</v>
      </c>
    </row>
    <row r="98" spans="1:51" s="13" customFormat="1" ht="12">
      <c r="A98" s="13"/>
      <c r="B98" s="226"/>
      <c r="C98" s="227"/>
      <c r="D98" s="219" t="s">
        <v>140</v>
      </c>
      <c r="E98" s="228" t="s">
        <v>19</v>
      </c>
      <c r="F98" s="229" t="s">
        <v>976</v>
      </c>
      <c r="G98" s="227"/>
      <c r="H98" s="230">
        <v>42</v>
      </c>
      <c r="I98" s="231"/>
      <c r="J98" s="227"/>
      <c r="K98" s="227"/>
      <c r="L98" s="232"/>
      <c r="M98" s="233"/>
      <c r="N98" s="234"/>
      <c r="O98" s="234"/>
      <c r="P98" s="234"/>
      <c r="Q98" s="234"/>
      <c r="R98" s="234"/>
      <c r="S98" s="234"/>
      <c r="T98" s="235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6" t="s">
        <v>140</v>
      </c>
      <c r="AU98" s="236" t="s">
        <v>86</v>
      </c>
      <c r="AV98" s="13" t="s">
        <v>86</v>
      </c>
      <c r="AW98" s="13" t="s">
        <v>37</v>
      </c>
      <c r="AX98" s="13" t="s">
        <v>76</v>
      </c>
      <c r="AY98" s="236" t="s">
        <v>127</v>
      </c>
    </row>
    <row r="99" spans="1:51" s="13" customFormat="1" ht="12">
      <c r="A99" s="13"/>
      <c r="B99" s="226"/>
      <c r="C99" s="227"/>
      <c r="D99" s="219" t="s">
        <v>140</v>
      </c>
      <c r="E99" s="228" t="s">
        <v>19</v>
      </c>
      <c r="F99" s="229" t="s">
        <v>977</v>
      </c>
      <c r="G99" s="227"/>
      <c r="H99" s="230">
        <v>-10.643</v>
      </c>
      <c r="I99" s="231"/>
      <c r="J99" s="227"/>
      <c r="K99" s="227"/>
      <c r="L99" s="232"/>
      <c r="M99" s="233"/>
      <c r="N99" s="234"/>
      <c r="O99" s="234"/>
      <c r="P99" s="234"/>
      <c r="Q99" s="234"/>
      <c r="R99" s="234"/>
      <c r="S99" s="234"/>
      <c r="T99" s="235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6" t="s">
        <v>140</v>
      </c>
      <c r="AU99" s="236" t="s">
        <v>86</v>
      </c>
      <c r="AV99" s="13" t="s">
        <v>86</v>
      </c>
      <c r="AW99" s="13" t="s">
        <v>37</v>
      </c>
      <c r="AX99" s="13" t="s">
        <v>76</v>
      </c>
      <c r="AY99" s="236" t="s">
        <v>127</v>
      </c>
    </row>
    <row r="100" spans="1:51" s="14" customFormat="1" ht="12">
      <c r="A100" s="14"/>
      <c r="B100" s="237"/>
      <c r="C100" s="238"/>
      <c r="D100" s="219" t="s">
        <v>140</v>
      </c>
      <c r="E100" s="239" t="s">
        <v>19</v>
      </c>
      <c r="F100" s="240" t="s">
        <v>148</v>
      </c>
      <c r="G100" s="238"/>
      <c r="H100" s="241">
        <v>31.357</v>
      </c>
      <c r="I100" s="242"/>
      <c r="J100" s="238"/>
      <c r="K100" s="238"/>
      <c r="L100" s="243"/>
      <c r="M100" s="244"/>
      <c r="N100" s="245"/>
      <c r="O100" s="245"/>
      <c r="P100" s="245"/>
      <c r="Q100" s="245"/>
      <c r="R100" s="245"/>
      <c r="S100" s="245"/>
      <c r="T100" s="246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7" t="s">
        <v>140</v>
      </c>
      <c r="AU100" s="247" t="s">
        <v>86</v>
      </c>
      <c r="AV100" s="14" t="s">
        <v>134</v>
      </c>
      <c r="AW100" s="14" t="s">
        <v>37</v>
      </c>
      <c r="AX100" s="14" t="s">
        <v>84</v>
      </c>
      <c r="AY100" s="247" t="s">
        <v>127</v>
      </c>
    </row>
    <row r="101" spans="1:65" s="2" customFormat="1" ht="16.5" customHeight="1">
      <c r="A101" s="40"/>
      <c r="B101" s="41"/>
      <c r="C101" s="206" t="s">
        <v>149</v>
      </c>
      <c r="D101" s="206" t="s">
        <v>129</v>
      </c>
      <c r="E101" s="207" t="s">
        <v>983</v>
      </c>
      <c r="F101" s="208" t="s">
        <v>984</v>
      </c>
      <c r="G101" s="209" t="s">
        <v>132</v>
      </c>
      <c r="H101" s="210">
        <v>78.075</v>
      </c>
      <c r="I101" s="211"/>
      <c r="J101" s="212">
        <f>ROUND(I101*H101,2)</f>
        <v>0</v>
      </c>
      <c r="K101" s="208" t="s">
        <v>133</v>
      </c>
      <c r="L101" s="46"/>
      <c r="M101" s="213" t="s">
        <v>19</v>
      </c>
      <c r="N101" s="214" t="s">
        <v>47</v>
      </c>
      <c r="O101" s="86"/>
      <c r="P101" s="215">
        <f>O101*H101</f>
        <v>0</v>
      </c>
      <c r="Q101" s="215">
        <v>0</v>
      </c>
      <c r="R101" s="215">
        <f>Q101*H101</f>
        <v>0</v>
      </c>
      <c r="S101" s="215">
        <v>0.22</v>
      </c>
      <c r="T101" s="216">
        <f>S101*H101</f>
        <v>17.1765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134</v>
      </c>
      <c r="AT101" s="217" t="s">
        <v>129</v>
      </c>
      <c r="AU101" s="217" t="s">
        <v>86</v>
      </c>
      <c r="AY101" s="19" t="s">
        <v>127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84</v>
      </c>
      <c r="BK101" s="218">
        <f>ROUND(I101*H101,2)</f>
        <v>0</v>
      </c>
      <c r="BL101" s="19" t="s">
        <v>134</v>
      </c>
      <c r="BM101" s="217" t="s">
        <v>985</v>
      </c>
    </row>
    <row r="102" spans="1:47" s="2" customFormat="1" ht="12">
      <c r="A102" s="40"/>
      <c r="B102" s="41"/>
      <c r="C102" s="42"/>
      <c r="D102" s="219" t="s">
        <v>136</v>
      </c>
      <c r="E102" s="42"/>
      <c r="F102" s="220" t="s">
        <v>986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136</v>
      </c>
      <c r="AU102" s="19" t="s">
        <v>86</v>
      </c>
    </row>
    <row r="103" spans="1:47" s="2" customFormat="1" ht="12">
      <c r="A103" s="40"/>
      <c r="B103" s="41"/>
      <c r="C103" s="42"/>
      <c r="D103" s="224" t="s">
        <v>138</v>
      </c>
      <c r="E103" s="42"/>
      <c r="F103" s="225" t="s">
        <v>987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138</v>
      </c>
      <c r="AU103" s="19" t="s">
        <v>86</v>
      </c>
    </row>
    <row r="104" spans="1:51" s="15" customFormat="1" ht="12">
      <c r="A104" s="15"/>
      <c r="B104" s="248"/>
      <c r="C104" s="249"/>
      <c r="D104" s="219" t="s">
        <v>140</v>
      </c>
      <c r="E104" s="250" t="s">
        <v>19</v>
      </c>
      <c r="F104" s="251" t="s">
        <v>988</v>
      </c>
      <c r="G104" s="249"/>
      <c r="H104" s="250" t="s">
        <v>19</v>
      </c>
      <c r="I104" s="252"/>
      <c r="J104" s="249"/>
      <c r="K104" s="249"/>
      <c r="L104" s="253"/>
      <c r="M104" s="254"/>
      <c r="N104" s="255"/>
      <c r="O104" s="255"/>
      <c r="P104" s="255"/>
      <c r="Q104" s="255"/>
      <c r="R104" s="255"/>
      <c r="S104" s="255"/>
      <c r="T104" s="256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T104" s="257" t="s">
        <v>140</v>
      </c>
      <c r="AU104" s="257" t="s">
        <v>86</v>
      </c>
      <c r="AV104" s="15" t="s">
        <v>84</v>
      </c>
      <c r="AW104" s="15" t="s">
        <v>37</v>
      </c>
      <c r="AX104" s="15" t="s">
        <v>76</v>
      </c>
      <c r="AY104" s="257" t="s">
        <v>127</v>
      </c>
    </row>
    <row r="105" spans="1:51" s="15" customFormat="1" ht="12">
      <c r="A105" s="15"/>
      <c r="B105" s="248"/>
      <c r="C105" s="249"/>
      <c r="D105" s="219" t="s">
        <v>140</v>
      </c>
      <c r="E105" s="250" t="s">
        <v>19</v>
      </c>
      <c r="F105" s="251" t="s">
        <v>272</v>
      </c>
      <c r="G105" s="249"/>
      <c r="H105" s="250" t="s">
        <v>19</v>
      </c>
      <c r="I105" s="252"/>
      <c r="J105" s="249"/>
      <c r="K105" s="249"/>
      <c r="L105" s="253"/>
      <c r="M105" s="254"/>
      <c r="N105" s="255"/>
      <c r="O105" s="255"/>
      <c r="P105" s="255"/>
      <c r="Q105" s="255"/>
      <c r="R105" s="255"/>
      <c r="S105" s="255"/>
      <c r="T105" s="256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57" t="s">
        <v>140</v>
      </c>
      <c r="AU105" s="257" t="s">
        <v>86</v>
      </c>
      <c r="AV105" s="15" t="s">
        <v>84</v>
      </c>
      <c r="AW105" s="15" t="s">
        <v>37</v>
      </c>
      <c r="AX105" s="15" t="s">
        <v>76</v>
      </c>
      <c r="AY105" s="257" t="s">
        <v>127</v>
      </c>
    </row>
    <row r="106" spans="1:51" s="15" customFormat="1" ht="12">
      <c r="A106" s="15"/>
      <c r="B106" s="248"/>
      <c r="C106" s="249"/>
      <c r="D106" s="219" t="s">
        <v>140</v>
      </c>
      <c r="E106" s="250" t="s">
        <v>19</v>
      </c>
      <c r="F106" s="251" t="s">
        <v>989</v>
      </c>
      <c r="G106" s="249"/>
      <c r="H106" s="250" t="s">
        <v>19</v>
      </c>
      <c r="I106" s="252"/>
      <c r="J106" s="249"/>
      <c r="K106" s="249"/>
      <c r="L106" s="253"/>
      <c r="M106" s="254"/>
      <c r="N106" s="255"/>
      <c r="O106" s="255"/>
      <c r="P106" s="255"/>
      <c r="Q106" s="255"/>
      <c r="R106" s="255"/>
      <c r="S106" s="255"/>
      <c r="T106" s="256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57" t="s">
        <v>140</v>
      </c>
      <c r="AU106" s="257" t="s">
        <v>86</v>
      </c>
      <c r="AV106" s="15" t="s">
        <v>84</v>
      </c>
      <c r="AW106" s="15" t="s">
        <v>37</v>
      </c>
      <c r="AX106" s="15" t="s">
        <v>76</v>
      </c>
      <c r="AY106" s="257" t="s">
        <v>127</v>
      </c>
    </row>
    <row r="107" spans="1:51" s="15" customFormat="1" ht="12">
      <c r="A107" s="15"/>
      <c r="B107" s="248"/>
      <c r="C107" s="249"/>
      <c r="D107" s="219" t="s">
        <v>140</v>
      </c>
      <c r="E107" s="250" t="s">
        <v>19</v>
      </c>
      <c r="F107" s="251" t="s">
        <v>990</v>
      </c>
      <c r="G107" s="249"/>
      <c r="H107" s="250" t="s">
        <v>19</v>
      </c>
      <c r="I107" s="252"/>
      <c r="J107" s="249"/>
      <c r="K107" s="249"/>
      <c r="L107" s="253"/>
      <c r="M107" s="254"/>
      <c r="N107" s="255"/>
      <c r="O107" s="255"/>
      <c r="P107" s="255"/>
      <c r="Q107" s="255"/>
      <c r="R107" s="255"/>
      <c r="S107" s="255"/>
      <c r="T107" s="256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57" t="s">
        <v>140</v>
      </c>
      <c r="AU107" s="257" t="s">
        <v>86</v>
      </c>
      <c r="AV107" s="15" t="s">
        <v>84</v>
      </c>
      <c r="AW107" s="15" t="s">
        <v>37</v>
      </c>
      <c r="AX107" s="15" t="s">
        <v>76</v>
      </c>
      <c r="AY107" s="257" t="s">
        <v>127</v>
      </c>
    </row>
    <row r="108" spans="1:51" s="13" customFormat="1" ht="12">
      <c r="A108" s="13"/>
      <c r="B108" s="226"/>
      <c r="C108" s="227"/>
      <c r="D108" s="219" t="s">
        <v>140</v>
      </c>
      <c r="E108" s="228" t="s">
        <v>19</v>
      </c>
      <c r="F108" s="229" t="s">
        <v>991</v>
      </c>
      <c r="G108" s="227"/>
      <c r="H108" s="230">
        <v>6.95</v>
      </c>
      <c r="I108" s="231"/>
      <c r="J108" s="227"/>
      <c r="K108" s="227"/>
      <c r="L108" s="232"/>
      <c r="M108" s="233"/>
      <c r="N108" s="234"/>
      <c r="O108" s="234"/>
      <c r="P108" s="234"/>
      <c r="Q108" s="234"/>
      <c r="R108" s="234"/>
      <c r="S108" s="234"/>
      <c r="T108" s="235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6" t="s">
        <v>140</v>
      </c>
      <c r="AU108" s="236" t="s">
        <v>86</v>
      </c>
      <c r="AV108" s="13" t="s">
        <v>86</v>
      </c>
      <c r="AW108" s="13" t="s">
        <v>37</v>
      </c>
      <c r="AX108" s="13" t="s">
        <v>76</v>
      </c>
      <c r="AY108" s="236" t="s">
        <v>127</v>
      </c>
    </row>
    <row r="109" spans="1:51" s="13" customFormat="1" ht="12">
      <c r="A109" s="13"/>
      <c r="B109" s="226"/>
      <c r="C109" s="227"/>
      <c r="D109" s="219" t="s">
        <v>140</v>
      </c>
      <c r="E109" s="228" t="s">
        <v>19</v>
      </c>
      <c r="F109" s="229" t="s">
        <v>992</v>
      </c>
      <c r="G109" s="227"/>
      <c r="H109" s="230">
        <v>9.975</v>
      </c>
      <c r="I109" s="231"/>
      <c r="J109" s="227"/>
      <c r="K109" s="227"/>
      <c r="L109" s="232"/>
      <c r="M109" s="233"/>
      <c r="N109" s="234"/>
      <c r="O109" s="234"/>
      <c r="P109" s="234"/>
      <c r="Q109" s="234"/>
      <c r="R109" s="234"/>
      <c r="S109" s="234"/>
      <c r="T109" s="235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6" t="s">
        <v>140</v>
      </c>
      <c r="AU109" s="236" t="s">
        <v>86</v>
      </c>
      <c r="AV109" s="13" t="s">
        <v>86</v>
      </c>
      <c r="AW109" s="13" t="s">
        <v>37</v>
      </c>
      <c r="AX109" s="13" t="s">
        <v>76</v>
      </c>
      <c r="AY109" s="236" t="s">
        <v>127</v>
      </c>
    </row>
    <row r="110" spans="1:51" s="13" customFormat="1" ht="12">
      <c r="A110" s="13"/>
      <c r="B110" s="226"/>
      <c r="C110" s="227"/>
      <c r="D110" s="219" t="s">
        <v>140</v>
      </c>
      <c r="E110" s="228" t="s">
        <v>19</v>
      </c>
      <c r="F110" s="229" t="s">
        <v>993</v>
      </c>
      <c r="G110" s="227"/>
      <c r="H110" s="230">
        <v>0.875</v>
      </c>
      <c r="I110" s="231"/>
      <c r="J110" s="227"/>
      <c r="K110" s="227"/>
      <c r="L110" s="232"/>
      <c r="M110" s="233"/>
      <c r="N110" s="234"/>
      <c r="O110" s="234"/>
      <c r="P110" s="234"/>
      <c r="Q110" s="234"/>
      <c r="R110" s="234"/>
      <c r="S110" s="234"/>
      <c r="T110" s="235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6" t="s">
        <v>140</v>
      </c>
      <c r="AU110" s="236" t="s">
        <v>86</v>
      </c>
      <c r="AV110" s="13" t="s">
        <v>86</v>
      </c>
      <c r="AW110" s="13" t="s">
        <v>37</v>
      </c>
      <c r="AX110" s="13" t="s">
        <v>76</v>
      </c>
      <c r="AY110" s="236" t="s">
        <v>127</v>
      </c>
    </row>
    <row r="111" spans="1:51" s="13" customFormat="1" ht="12">
      <c r="A111" s="13"/>
      <c r="B111" s="226"/>
      <c r="C111" s="227"/>
      <c r="D111" s="219" t="s">
        <v>140</v>
      </c>
      <c r="E111" s="228" t="s">
        <v>19</v>
      </c>
      <c r="F111" s="229" t="s">
        <v>994</v>
      </c>
      <c r="G111" s="227"/>
      <c r="H111" s="230">
        <v>0.725</v>
      </c>
      <c r="I111" s="231"/>
      <c r="J111" s="227"/>
      <c r="K111" s="227"/>
      <c r="L111" s="232"/>
      <c r="M111" s="233"/>
      <c r="N111" s="234"/>
      <c r="O111" s="234"/>
      <c r="P111" s="234"/>
      <c r="Q111" s="234"/>
      <c r="R111" s="234"/>
      <c r="S111" s="234"/>
      <c r="T111" s="23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6" t="s">
        <v>140</v>
      </c>
      <c r="AU111" s="236" t="s">
        <v>86</v>
      </c>
      <c r="AV111" s="13" t="s">
        <v>86</v>
      </c>
      <c r="AW111" s="13" t="s">
        <v>37</v>
      </c>
      <c r="AX111" s="13" t="s">
        <v>76</v>
      </c>
      <c r="AY111" s="236" t="s">
        <v>127</v>
      </c>
    </row>
    <row r="112" spans="1:51" s="15" customFormat="1" ht="12">
      <c r="A112" s="15"/>
      <c r="B112" s="248"/>
      <c r="C112" s="249"/>
      <c r="D112" s="219" t="s">
        <v>140</v>
      </c>
      <c r="E112" s="250" t="s">
        <v>19</v>
      </c>
      <c r="F112" s="251" t="s">
        <v>995</v>
      </c>
      <c r="G112" s="249"/>
      <c r="H112" s="250" t="s">
        <v>19</v>
      </c>
      <c r="I112" s="252"/>
      <c r="J112" s="249"/>
      <c r="K112" s="249"/>
      <c r="L112" s="253"/>
      <c r="M112" s="254"/>
      <c r="N112" s="255"/>
      <c r="O112" s="255"/>
      <c r="P112" s="255"/>
      <c r="Q112" s="255"/>
      <c r="R112" s="255"/>
      <c r="S112" s="255"/>
      <c r="T112" s="256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T112" s="257" t="s">
        <v>140</v>
      </c>
      <c r="AU112" s="257" t="s">
        <v>86</v>
      </c>
      <c r="AV112" s="15" t="s">
        <v>84</v>
      </c>
      <c r="AW112" s="15" t="s">
        <v>37</v>
      </c>
      <c r="AX112" s="15" t="s">
        <v>76</v>
      </c>
      <c r="AY112" s="257" t="s">
        <v>127</v>
      </c>
    </row>
    <row r="113" spans="1:51" s="13" customFormat="1" ht="12">
      <c r="A113" s="13"/>
      <c r="B113" s="226"/>
      <c r="C113" s="227"/>
      <c r="D113" s="219" t="s">
        <v>140</v>
      </c>
      <c r="E113" s="228" t="s">
        <v>19</v>
      </c>
      <c r="F113" s="229" t="s">
        <v>996</v>
      </c>
      <c r="G113" s="227"/>
      <c r="H113" s="230">
        <v>6.75</v>
      </c>
      <c r="I113" s="231"/>
      <c r="J113" s="227"/>
      <c r="K113" s="227"/>
      <c r="L113" s="232"/>
      <c r="M113" s="233"/>
      <c r="N113" s="234"/>
      <c r="O113" s="234"/>
      <c r="P113" s="234"/>
      <c r="Q113" s="234"/>
      <c r="R113" s="234"/>
      <c r="S113" s="234"/>
      <c r="T113" s="23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6" t="s">
        <v>140</v>
      </c>
      <c r="AU113" s="236" t="s">
        <v>86</v>
      </c>
      <c r="AV113" s="13" t="s">
        <v>86</v>
      </c>
      <c r="AW113" s="13" t="s">
        <v>37</v>
      </c>
      <c r="AX113" s="13" t="s">
        <v>76</v>
      </c>
      <c r="AY113" s="236" t="s">
        <v>127</v>
      </c>
    </row>
    <row r="114" spans="1:51" s="13" customFormat="1" ht="12">
      <c r="A114" s="13"/>
      <c r="B114" s="226"/>
      <c r="C114" s="227"/>
      <c r="D114" s="219" t="s">
        <v>140</v>
      </c>
      <c r="E114" s="228" t="s">
        <v>19</v>
      </c>
      <c r="F114" s="229" t="s">
        <v>997</v>
      </c>
      <c r="G114" s="227"/>
      <c r="H114" s="230">
        <v>0.75</v>
      </c>
      <c r="I114" s="231"/>
      <c r="J114" s="227"/>
      <c r="K114" s="227"/>
      <c r="L114" s="232"/>
      <c r="M114" s="233"/>
      <c r="N114" s="234"/>
      <c r="O114" s="234"/>
      <c r="P114" s="234"/>
      <c r="Q114" s="234"/>
      <c r="R114" s="234"/>
      <c r="S114" s="234"/>
      <c r="T114" s="235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6" t="s">
        <v>140</v>
      </c>
      <c r="AU114" s="236" t="s">
        <v>86</v>
      </c>
      <c r="AV114" s="13" t="s">
        <v>86</v>
      </c>
      <c r="AW114" s="13" t="s">
        <v>37</v>
      </c>
      <c r="AX114" s="13" t="s">
        <v>76</v>
      </c>
      <c r="AY114" s="236" t="s">
        <v>127</v>
      </c>
    </row>
    <row r="115" spans="1:51" s="16" customFormat="1" ht="12">
      <c r="A115" s="16"/>
      <c r="B115" s="272"/>
      <c r="C115" s="273"/>
      <c r="D115" s="219" t="s">
        <v>140</v>
      </c>
      <c r="E115" s="274" t="s">
        <v>19</v>
      </c>
      <c r="F115" s="275" t="s">
        <v>998</v>
      </c>
      <c r="G115" s="273"/>
      <c r="H115" s="276">
        <v>26.025</v>
      </c>
      <c r="I115" s="277"/>
      <c r="J115" s="273"/>
      <c r="K115" s="273"/>
      <c r="L115" s="278"/>
      <c r="M115" s="279"/>
      <c r="N115" s="280"/>
      <c r="O115" s="280"/>
      <c r="P115" s="280"/>
      <c r="Q115" s="280"/>
      <c r="R115" s="280"/>
      <c r="S115" s="280"/>
      <c r="T115" s="281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T115" s="282" t="s">
        <v>140</v>
      </c>
      <c r="AU115" s="282" t="s">
        <v>86</v>
      </c>
      <c r="AV115" s="16" t="s">
        <v>149</v>
      </c>
      <c r="AW115" s="16" t="s">
        <v>37</v>
      </c>
      <c r="AX115" s="16" t="s">
        <v>76</v>
      </c>
      <c r="AY115" s="282" t="s">
        <v>127</v>
      </c>
    </row>
    <row r="116" spans="1:51" s="15" customFormat="1" ht="12">
      <c r="A116" s="15"/>
      <c r="B116" s="248"/>
      <c r="C116" s="249"/>
      <c r="D116" s="219" t="s">
        <v>140</v>
      </c>
      <c r="E116" s="250" t="s">
        <v>19</v>
      </c>
      <c r="F116" s="251" t="s">
        <v>999</v>
      </c>
      <c r="G116" s="249"/>
      <c r="H116" s="250" t="s">
        <v>19</v>
      </c>
      <c r="I116" s="252"/>
      <c r="J116" s="249"/>
      <c r="K116" s="249"/>
      <c r="L116" s="253"/>
      <c r="M116" s="254"/>
      <c r="N116" s="255"/>
      <c r="O116" s="255"/>
      <c r="P116" s="255"/>
      <c r="Q116" s="255"/>
      <c r="R116" s="255"/>
      <c r="S116" s="255"/>
      <c r="T116" s="256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57" t="s">
        <v>140</v>
      </c>
      <c r="AU116" s="257" t="s">
        <v>86</v>
      </c>
      <c r="AV116" s="15" t="s">
        <v>84</v>
      </c>
      <c r="AW116" s="15" t="s">
        <v>37</v>
      </c>
      <c r="AX116" s="15" t="s">
        <v>76</v>
      </c>
      <c r="AY116" s="257" t="s">
        <v>127</v>
      </c>
    </row>
    <row r="117" spans="1:51" s="15" customFormat="1" ht="12">
      <c r="A117" s="15"/>
      <c r="B117" s="248"/>
      <c r="C117" s="249"/>
      <c r="D117" s="219" t="s">
        <v>140</v>
      </c>
      <c r="E117" s="250" t="s">
        <v>19</v>
      </c>
      <c r="F117" s="251" t="s">
        <v>990</v>
      </c>
      <c r="G117" s="249"/>
      <c r="H117" s="250" t="s">
        <v>19</v>
      </c>
      <c r="I117" s="252"/>
      <c r="J117" s="249"/>
      <c r="K117" s="249"/>
      <c r="L117" s="253"/>
      <c r="M117" s="254"/>
      <c r="N117" s="255"/>
      <c r="O117" s="255"/>
      <c r="P117" s="255"/>
      <c r="Q117" s="255"/>
      <c r="R117" s="255"/>
      <c r="S117" s="255"/>
      <c r="T117" s="256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57" t="s">
        <v>140</v>
      </c>
      <c r="AU117" s="257" t="s">
        <v>86</v>
      </c>
      <c r="AV117" s="15" t="s">
        <v>84</v>
      </c>
      <c r="AW117" s="15" t="s">
        <v>37</v>
      </c>
      <c r="AX117" s="15" t="s">
        <v>76</v>
      </c>
      <c r="AY117" s="257" t="s">
        <v>127</v>
      </c>
    </row>
    <row r="118" spans="1:51" s="13" customFormat="1" ht="12">
      <c r="A118" s="13"/>
      <c r="B118" s="226"/>
      <c r="C118" s="227"/>
      <c r="D118" s="219" t="s">
        <v>140</v>
      </c>
      <c r="E118" s="228" t="s">
        <v>19</v>
      </c>
      <c r="F118" s="229" t="s">
        <v>1000</v>
      </c>
      <c r="G118" s="227"/>
      <c r="H118" s="230">
        <v>13.9</v>
      </c>
      <c r="I118" s="231"/>
      <c r="J118" s="227"/>
      <c r="K118" s="227"/>
      <c r="L118" s="232"/>
      <c r="M118" s="233"/>
      <c r="N118" s="234"/>
      <c r="O118" s="234"/>
      <c r="P118" s="234"/>
      <c r="Q118" s="234"/>
      <c r="R118" s="234"/>
      <c r="S118" s="234"/>
      <c r="T118" s="235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6" t="s">
        <v>140</v>
      </c>
      <c r="AU118" s="236" t="s">
        <v>86</v>
      </c>
      <c r="AV118" s="13" t="s">
        <v>86</v>
      </c>
      <c r="AW118" s="13" t="s">
        <v>37</v>
      </c>
      <c r="AX118" s="13" t="s">
        <v>76</v>
      </c>
      <c r="AY118" s="236" t="s">
        <v>127</v>
      </c>
    </row>
    <row r="119" spans="1:51" s="13" customFormat="1" ht="12">
      <c r="A119" s="13"/>
      <c r="B119" s="226"/>
      <c r="C119" s="227"/>
      <c r="D119" s="219" t="s">
        <v>140</v>
      </c>
      <c r="E119" s="228" t="s">
        <v>19</v>
      </c>
      <c r="F119" s="229" t="s">
        <v>1001</v>
      </c>
      <c r="G119" s="227"/>
      <c r="H119" s="230">
        <v>19.95</v>
      </c>
      <c r="I119" s="231"/>
      <c r="J119" s="227"/>
      <c r="K119" s="227"/>
      <c r="L119" s="232"/>
      <c r="M119" s="233"/>
      <c r="N119" s="234"/>
      <c r="O119" s="234"/>
      <c r="P119" s="234"/>
      <c r="Q119" s="234"/>
      <c r="R119" s="234"/>
      <c r="S119" s="234"/>
      <c r="T119" s="235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6" t="s">
        <v>140</v>
      </c>
      <c r="AU119" s="236" t="s">
        <v>86</v>
      </c>
      <c r="AV119" s="13" t="s">
        <v>86</v>
      </c>
      <c r="AW119" s="13" t="s">
        <v>37</v>
      </c>
      <c r="AX119" s="13" t="s">
        <v>76</v>
      </c>
      <c r="AY119" s="236" t="s">
        <v>127</v>
      </c>
    </row>
    <row r="120" spans="1:51" s="13" customFormat="1" ht="12">
      <c r="A120" s="13"/>
      <c r="B120" s="226"/>
      <c r="C120" s="227"/>
      <c r="D120" s="219" t="s">
        <v>140</v>
      </c>
      <c r="E120" s="228" t="s">
        <v>19</v>
      </c>
      <c r="F120" s="229" t="s">
        <v>1002</v>
      </c>
      <c r="G120" s="227"/>
      <c r="H120" s="230">
        <v>1.75</v>
      </c>
      <c r="I120" s="231"/>
      <c r="J120" s="227"/>
      <c r="K120" s="227"/>
      <c r="L120" s="232"/>
      <c r="M120" s="233"/>
      <c r="N120" s="234"/>
      <c r="O120" s="234"/>
      <c r="P120" s="234"/>
      <c r="Q120" s="234"/>
      <c r="R120" s="234"/>
      <c r="S120" s="234"/>
      <c r="T120" s="235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6" t="s">
        <v>140</v>
      </c>
      <c r="AU120" s="236" t="s">
        <v>86</v>
      </c>
      <c r="AV120" s="13" t="s">
        <v>86</v>
      </c>
      <c r="AW120" s="13" t="s">
        <v>37</v>
      </c>
      <c r="AX120" s="13" t="s">
        <v>76</v>
      </c>
      <c r="AY120" s="236" t="s">
        <v>127</v>
      </c>
    </row>
    <row r="121" spans="1:51" s="13" customFormat="1" ht="12">
      <c r="A121" s="13"/>
      <c r="B121" s="226"/>
      <c r="C121" s="227"/>
      <c r="D121" s="219" t="s">
        <v>140</v>
      </c>
      <c r="E121" s="228" t="s">
        <v>19</v>
      </c>
      <c r="F121" s="229" t="s">
        <v>1003</v>
      </c>
      <c r="G121" s="227"/>
      <c r="H121" s="230">
        <v>1.45</v>
      </c>
      <c r="I121" s="231"/>
      <c r="J121" s="227"/>
      <c r="K121" s="227"/>
      <c r="L121" s="232"/>
      <c r="M121" s="233"/>
      <c r="N121" s="234"/>
      <c r="O121" s="234"/>
      <c r="P121" s="234"/>
      <c r="Q121" s="234"/>
      <c r="R121" s="234"/>
      <c r="S121" s="234"/>
      <c r="T121" s="23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6" t="s">
        <v>140</v>
      </c>
      <c r="AU121" s="236" t="s">
        <v>86</v>
      </c>
      <c r="AV121" s="13" t="s">
        <v>86</v>
      </c>
      <c r="AW121" s="13" t="s">
        <v>37</v>
      </c>
      <c r="AX121" s="13" t="s">
        <v>76</v>
      </c>
      <c r="AY121" s="236" t="s">
        <v>127</v>
      </c>
    </row>
    <row r="122" spans="1:51" s="15" customFormat="1" ht="12">
      <c r="A122" s="15"/>
      <c r="B122" s="248"/>
      <c r="C122" s="249"/>
      <c r="D122" s="219" t="s">
        <v>140</v>
      </c>
      <c r="E122" s="250" t="s">
        <v>19</v>
      </c>
      <c r="F122" s="251" t="s">
        <v>995</v>
      </c>
      <c r="G122" s="249"/>
      <c r="H122" s="250" t="s">
        <v>19</v>
      </c>
      <c r="I122" s="252"/>
      <c r="J122" s="249"/>
      <c r="K122" s="249"/>
      <c r="L122" s="253"/>
      <c r="M122" s="254"/>
      <c r="N122" s="255"/>
      <c r="O122" s="255"/>
      <c r="P122" s="255"/>
      <c r="Q122" s="255"/>
      <c r="R122" s="255"/>
      <c r="S122" s="255"/>
      <c r="T122" s="256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57" t="s">
        <v>140</v>
      </c>
      <c r="AU122" s="257" t="s">
        <v>86</v>
      </c>
      <c r="AV122" s="15" t="s">
        <v>84</v>
      </c>
      <c r="AW122" s="15" t="s">
        <v>37</v>
      </c>
      <c r="AX122" s="15" t="s">
        <v>76</v>
      </c>
      <c r="AY122" s="257" t="s">
        <v>127</v>
      </c>
    </row>
    <row r="123" spans="1:51" s="13" customFormat="1" ht="12">
      <c r="A123" s="13"/>
      <c r="B123" s="226"/>
      <c r="C123" s="227"/>
      <c r="D123" s="219" t="s">
        <v>140</v>
      </c>
      <c r="E123" s="228" t="s">
        <v>19</v>
      </c>
      <c r="F123" s="229" t="s">
        <v>1004</v>
      </c>
      <c r="G123" s="227"/>
      <c r="H123" s="230">
        <v>13.5</v>
      </c>
      <c r="I123" s="231"/>
      <c r="J123" s="227"/>
      <c r="K123" s="227"/>
      <c r="L123" s="232"/>
      <c r="M123" s="233"/>
      <c r="N123" s="234"/>
      <c r="O123" s="234"/>
      <c r="P123" s="234"/>
      <c r="Q123" s="234"/>
      <c r="R123" s="234"/>
      <c r="S123" s="234"/>
      <c r="T123" s="23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6" t="s">
        <v>140</v>
      </c>
      <c r="AU123" s="236" t="s">
        <v>86</v>
      </c>
      <c r="AV123" s="13" t="s">
        <v>86</v>
      </c>
      <c r="AW123" s="13" t="s">
        <v>37</v>
      </c>
      <c r="AX123" s="13" t="s">
        <v>76</v>
      </c>
      <c r="AY123" s="236" t="s">
        <v>127</v>
      </c>
    </row>
    <row r="124" spans="1:51" s="13" customFormat="1" ht="12">
      <c r="A124" s="13"/>
      <c r="B124" s="226"/>
      <c r="C124" s="227"/>
      <c r="D124" s="219" t="s">
        <v>140</v>
      </c>
      <c r="E124" s="228" t="s">
        <v>19</v>
      </c>
      <c r="F124" s="229" t="s">
        <v>1005</v>
      </c>
      <c r="G124" s="227"/>
      <c r="H124" s="230">
        <v>1.5</v>
      </c>
      <c r="I124" s="231"/>
      <c r="J124" s="227"/>
      <c r="K124" s="227"/>
      <c r="L124" s="232"/>
      <c r="M124" s="233"/>
      <c r="N124" s="234"/>
      <c r="O124" s="234"/>
      <c r="P124" s="234"/>
      <c r="Q124" s="234"/>
      <c r="R124" s="234"/>
      <c r="S124" s="234"/>
      <c r="T124" s="23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6" t="s">
        <v>140</v>
      </c>
      <c r="AU124" s="236" t="s">
        <v>86</v>
      </c>
      <c r="AV124" s="13" t="s">
        <v>86</v>
      </c>
      <c r="AW124" s="13" t="s">
        <v>37</v>
      </c>
      <c r="AX124" s="13" t="s">
        <v>76</v>
      </c>
      <c r="AY124" s="236" t="s">
        <v>127</v>
      </c>
    </row>
    <row r="125" spans="1:51" s="16" customFormat="1" ht="12">
      <c r="A125" s="16"/>
      <c r="B125" s="272"/>
      <c r="C125" s="273"/>
      <c r="D125" s="219" t="s">
        <v>140</v>
      </c>
      <c r="E125" s="274" t="s">
        <v>19</v>
      </c>
      <c r="F125" s="275" t="s">
        <v>998</v>
      </c>
      <c r="G125" s="273"/>
      <c r="H125" s="276">
        <v>52.05</v>
      </c>
      <c r="I125" s="277"/>
      <c r="J125" s="273"/>
      <c r="K125" s="273"/>
      <c r="L125" s="278"/>
      <c r="M125" s="279"/>
      <c r="N125" s="280"/>
      <c r="O125" s="280"/>
      <c r="P125" s="280"/>
      <c r="Q125" s="280"/>
      <c r="R125" s="280"/>
      <c r="S125" s="280"/>
      <c r="T125" s="281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T125" s="282" t="s">
        <v>140</v>
      </c>
      <c r="AU125" s="282" t="s">
        <v>86</v>
      </c>
      <c r="AV125" s="16" t="s">
        <v>149</v>
      </c>
      <c r="AW125" s="16" t="s">
        <v>37</v>
      </c>
      <c r="AX125" s="16" t="s">
        <v>76</v>
      </c>
      <c r="AY125" s="282" t="s">
        <v>127</v>
      </c>
    </row>
    <row r="126" spans="1:51" s="14" customFormat="1" ht="12">
      <c r="A126" s="14"/>
      <c r="B126" s="237"/>
      <c r="C126" s="238"/>
      <c r="D126" s="219" t="s">
        <v>140</v>
      </c>
      <c r="E126" s="239" t="s">
        <v>19</v>
      </c>
      <c r="F126" s="240" t="s">
        <v>148</v>
      </c>
      <c r="G126" s="238"/>
      <c r="H126" s="241">
        <v>78.075</v>
      </c>
      <c r="I126" s="242"/>
      <c r="J126" s="238"/>
      <c r="K126" s="238"/>
      <c r="L126" s="243"/>
      <c r="M126" s="244"/>
      <c r="N126" s="245"/>
      <c r="O126" s="245"/>
      <c r="P126" s="245"/>
      <c r="Q126" s="245"/>
      <c r="R126" s="245"/>
      <c r="S126" s="245"/>
      <c r="T126" s="246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7" t="s">
        <v>140</v>
      </c>
      <c r="AU126" s="247" t="s">
        <v>86</v>
      </c>
      <c r="AV126" s="14" t="s">
        <v>134</v>
      </c>
      <c r="AW126" s="14" t="s">
        <v>37</v>
      </c>
      <c r="AX126" s="14" t="s">
        <v>84</v>
      </c>
      <c r="AY126" s="247" t="s">
        <v>127</v>
      </c>
    </row>
    <row r="127" spans="1:65" s="2" customFormat="1" ht="21.75" customHeight="1">
      <c r="A127" s="40"/>
      <c r="B127" s="41"/>
      <c r="C127" s="206" t="s">
        <v>134</v>
      </c>
      <c r="D127" s="206" t="s">
        <v>129</v>
      </c>
      <c r="E127" s="207" t="s">
        <v>1006</v>
      </c>
      <c r="F127" s="208" t="s">
        <v>1007</v>
      </c>
      <c r="G127" s="209" t="s">
        <v>132</v>
      </c>
      <c r="H127" s="210">
        <v>345.552</v>
      </c>
      <c r="I127" s="211"/>
      <c r="J127" s="212">
        <f>ROUND(I127*H127,2)</f>
        <v>0</v>
      </c>
      <c r="K127" s="208" t="s">
        <v>133</v>
      </c>
      <c r="L127" s="46"/>
      <c r="M127" s="213" t="s">
        <v>19</v>
      </c>
      <c r="N127" s="214" t="s">
        <v>47</v>
      </c>
      <c r="O127" s="86"/>
      <c r="P127" s="215">
        <f>O127*H127</f>
        <v>0</v>
      </c>
      <c r="Q127" s="215">
        <v>4E-05</v>
      </c>
      <c r="R127" s="215">
        <f>Q127*H127</f>
        <v>0.013822080000000002</v>
      </c>
      <c r="S127" s="215">
        <v>0.092</v>
      </c>
      <c r="T127" s="216">
        <f>S127*H127</f>
        <v>31.790784000000002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7" t="s">
        <v>134</v>
      </c>
      <c r="AT127" s="217" t="s">
        <v>129</v>
      </c>
      <c r="AU127" s="217" t="s">
        <v>86</v>
      </c>
      <c r="AY127" s="19" t="s">
        <v>127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9" t="s">
        <v>84</v>
      </c>
      <c r="BK127" s="218">
        <f>ROUND(I127*H127,2)</f>
        <v>0</v>
      </c>
      <c r="BL127" s="19" t="s">
        <v>134</v>
      </c>
      <c r="BM127" s="217" t="s">
        <v>1008</v>
      </c>
    </row>
    <row r="128" spans="1:47" s="2" customFormat="1" ht="12">
      <c r="A128" s="40"/>
      <c r="B128" s="41"/>
      <c r="C128" s="42"/>
      <c r="D128" s="219" t="s">
        <v>136</v>
      </c>
      <c r="E128" s="42"/>
      <c r="F128" s="220" t="s">
        <v>1009</v>
      </c>
      <c r="G128" s="42"/>
      <c r="H128" s="42"/>
      <c r="I128" s="221"/>
      <c r="J128" s="42"/>
      <c r="K128" s="42"/>
      <c r="L128" s="46"/>
      <c r="M128" s="222"/>
      <c r="N128" s="223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136</v>
      </c>
      <c r="AU128" s="19" t="s">
        <v>86</v>
      </c>
    </row>
    <row r="129" spans="1:47" s="2" customFormat="1" ht="12">
      <c r="A129" s="40"/>
      <c r="B129" s="41"/>
      <c r="C129" s="42"/>
      <c r="D129" s="224" t="s">
        <v>138</v>
      </c>
      <c r="E129" s="42"/>
      <c r="F129" s="225" t="s">
        <v>1010</v>
      </c>
      <c r="G129" s="42"/>
      <c r="H129" s="42"/>
      <c r="I129" s="221"/>
      <c r="J129" s="42"/>
      <c r="K129" s="42"/>
      <c r="L129" s="46"/>
      <c r="M129" s="222"/>
      <c r="N129" s="223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138</v>
      </c>
      <c r="AU129" s="19" t="s">
        <v>86</v>
      </c>
    </row>
    <row r="130" spans="1:51" s="15" customFormat="1" ht="12">
      <c r="A130" s="15"/>
      <c r="B130" s="248"/>
      <c r="C130" s="249"/>
      <c r="D130" s="219" t="s">
        <v>140</v>
      </c>
      <c r="E130" s="250" t="s">
        <v>19</v>
      </c>
      <c r="F130" s="251" t="s">
        <v>975</v>
      </c>
      <c r="G130" s="249"/>
      <c r="H130" s="250" t="s">
        <v>19</v>
      </c>
      <c r="I130" s="252"/>
      <c r="J130" s="249"/>
      <c r="K130" s="249"/>
      <c r="L130" s="253"/>
      <c r="M130" s="254"/>
      <c r="N130" s="255"/>
      <c r="O130" s="255"/>
      <c r="P130" s="255"/>
      <c r="Q130" s="255"/>
      <c r="R130" s="255"/>
      <c r="S130" s="255"/>
      <c r="T130" s="256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57" t="s">
        <v>140</v>
      </c>
      <c r="AU130" s="257" t="s">
        <v>86</v>
      </c>
      <c r="AV130" s="15" t="s">
        <v>84</v>
      </c>
      <c r="AW130" s="15" t="s">
        <v>37</v>
      </c>
      <c r="AX130" s="15" t="s">
        <v>76</v>
      </c>
      <c r="AY130" s="257" t="s">
        <v>127</v>
      </c>
    </row>
    <row r="131" spans="1:51" s="15" customFormat="1" ht="12">
      <c r="A131" s="15"/>
      <c r="B131" s="248"/>
      <c r="C131" s="249"/>
      <c r="D131" s="219" t="s">
        <v>140</v>
      </c>
      <c r="E131" s="250" t="s">
        <v>19</v>
      </c>
      <c r="F131" s="251" t="s">
        <v>1011</v>
      </c>
      <c r="G131" s="249"/>
      <c r="H131" s="250" t="s">
        <v>19</v>
      </c>
      <c r="I131" s="252"/>
      <c r="J131" s="249"/>
      <c r="K131" s="249"/>
      <c r="L131" s="253"/>
      <c r="M131" s="254"/>
      <c r="N131" s="255"/>
      <c r="O131" s="255"/>
      <c r="P131" s="255"/>
      <c r="Q131" s="255"/>
      <c r="R131" s="255"/>
      <c r="S131" s="255"/>
      <c r="T131" s="256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57" t="s">
        <v>140</v>
      </c>
      <c r="AU131" s="257" t="s">
        <v>86</v>
      </c>
      <c r="AV131" s="15" t="s">
        <v>84</v>
      </c>
      <c r="AW131" s="15" t="s">
        <v>37</v>
      </c>
      <c r="AX131" s="15" t="s">
        <v>76</v>
      </c>
      <c r="AY131" s="257" t="s">
        <v>127</v>
      </c>
    </row>
    <row r="132" spans="1:51" s="13" customFormat="1" ht="12">
      <c r="A132" s="13"/>
      <c r="B132" s="226"/>
      <c r="C132" s="227"/>
      <c r="D132" s="219" t="s">
        <v>140</v>
      </c>
      <c r="E132" s="228" t="s">
        <v>19</v>
      </c>
      <c r="F132" s="229" t="s">
        <v>1012</v>
      </c>
      <c r="G132" s="227"/>
      <c r="H132" s="230">
        <v>421</v>
      </c>
      <c r="I132" s="231"/>
      <c r="J132" s="227"/>
      <c r="K132" s="227"/>
      <c r="L132" s="232"/>
      <c r="M132" s="233"/>
      <c r="N132" s="234"/>
      <c r="O132" s="234"/>
      <c r="P132" s="234"/>
      <c r="Q132" s="234"/>
      <c r="R132" s="234"/>
      <c r="S132" s="234"/>
      <c r="T132" s="23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6" t="s">
        <v>140</v>
      </c>
      <c r="AU132" s="236" t="s">
        <v>86</v>
      </c>
      <c r="AV132" s="13" t="s">
        <v>86</v>
      </c>
      <c r="AW132" s="13" t="s">
        <v>37</v>
      </c>
      <c r="AX132" s="13" t="s">
        <v>76</v>
      </c>
      <c r="AY132" s="236" t="s">
        <v>127</v>
      </c>
    </row>
    <row r="133" spans="1:51" s="13" customFormat="1" ht="12">
      <c r="A133" s="13"/>
      <c r="B133" s="226"/>
      <c r="C133" s="227"/>
      <c r="D133" s="219" t="s">
        <v>140</v>
      </c>
      <c r="E133" s="228" t="s">
        <v>19</v>
      </c>
      <c r="F133" s="229" t="s">
        <v>1013</v>
      </c>
      <c r="G133" s="227"/>
      <c r="H133" s="230">
        <v>-54.748</v>
      </c>
      <c r="I133" s="231"/>
      <c r="J133" s="227"/>
      <c r="K133" s="227"/>
      <c r="L133" s="232"/>
      <c r="M133" s="233"/>
      <c r="N133" s="234"/>
      <c r="O133" s="234"/>
      <c r="P133" s="234"/>
      <c r="Q133" s="234"/>
      <c r="R133" s="234"/>
      <c r="S133" s="234"/>
      <c r="T133" s="23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6" t="s">
        <v>140</v>
      </c>
      <c r="AU133" s="236" t="s">
        <v>86</v>
      </c>
      <c r="AV133" s="13" t="s">
        <v>86</v>
      </c>
      <c r="AW133" s="13" t="s">
        <v>37</v>
      </c>
      <c r="AX133" s="13" t="s">
        <v>76</v>
      </c>
      <c r="AY133" s="236" t="s">
        <v>127</v>
      </c>
    </row>
    <row r="134" spans="1:51" s="13" customFormat="1" ht="12">
      <c r="A134" s="13"/>
      <c r="B134" s="226"/>
      <c r="C134" s="227"/>
      <c r="D134" s="219" t="s">
        <v>140</v>
      </c>
      <c r="E134" s="228" t="s">
        <v>19</v>
      </c>
      <c r="F134" s="229" t="s">
        <v>1014</v>
      </c>
      <c r="G134" s="227"/>
      <c r="H134" s="230">
        <v>-20.7</v>
      </c>
      <c r="I134" s="231"/>
      <c r="J134" s="227"/>
      <c r="K134" s="227"/>
      <c r="L134" s="232"/>
      <c r="M134" s="233"/>
      <c r="N134" s="234"/>
      <c r="O134" s="234"/>
      <c r="P134" s="234"/>
      <c r="Q134" s="234"/>
      <c r="R134" s="234"/>
      <c r="S134" s="234"/>
      <c r="T134" s="23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6" t="s">
        <v>140</v>
      </c>
      <c r="AU134" s="236" t="s">
        <v>86</v>
      </c>
      <c r="AV134" s="13" t="s">
        <v>86</v>
      </c>
      <c r="AW134" s="13" t="s">
        <v>37</v>
      </c>
      <c r="AX134" s="13" t="s">
        <v>76</v>
      </c>
      <c r="AY134" s="236" t="s">
        <v>127</v>
      </c>
    </row>
    <row r="135" spans="1:51" s="14" customFormat="1" ht="12">
      <c r="A135" s="14"/>
      <c r="B135" s="237"/>
      <c r="C135" s="238"/>
      <c r="D135" s="219" t="s">
        <v>140</v>
      </c>
      <c r="E135" s="239" t="s">
        <v>19</v>
      </c>
      <c r="F135" s="240" t="s">
        <v>148</v>
      </c>
      <c r="G135" s="238"/>
      <c r="H135" s="241">
        <v>345.552</v>
      </c>
      <c r="I135" s="242"/>
      <c r="J135" s="238"/>
      <c r="K135" s="238"/>
      <c r="L135" s="243"/>
      <c r="M135" s="244"/>
      <c r="N135" s="245"/>
      <c r="O135" s="245"/>
      <c r="P135" s="245"/>
      <c r="Q135" s="245"/>
      <c r="R135" s="245"/>
      <c r="S135" s="245"/>
      <c r="T135" s="246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7" t="s">
        <v>140</v>
      </c>
      <c r="AU135" s="247" t="s">
        <v>86</v>
      </c>
      <c r="AV135" s="14" t="s">
        <v>134</v>
      </c>
      <c r="AW135" s="14" t="s">
        <v>37</v>
      </c>
      <c r="AX135" s="14" t="s">
        <v>84</v>
      </c>
      <c r="AY135" s="247" t="s">
        <v>127</v>
      </c>
    </row>
    <row r="136" spans="1:65" s="2" customFormat="1" ht="16.5" customHeight="1">
      <c r="A136" s="40"/>
      <c r="B136" s="41"/>
      <c r="C136" s="206" t="s">
        <v>162</v>
      </c>
      <c r="D136" s="206" t="s">
        <v>129</v>
      </c>
      <c r="E136" s="207" t="s">
        <v>251</v>
      </c>
      <c r="F136" s="208" t="s">
        <v>252</v>
      </c>
      <c r="G136" s="209" t="s">
        <v>132</v>
      </c>
      <c r="H136" s="210">
        <v>10.54</v>
      </c>
      <c r="I136" s="211"/>
      <c r="J136" s="212">
        <f>ROUND(I136*H136,2)</f>
        <v>0</v>
      </c>
      <c r="K136" s="208" t="s">
        <v>133</v>
      </c>
      <c r="L136" s="46"/>
      <c r="M136" s="213" t="s">
        <v>19</v>
      </c>
      <c r="N136" s="214" t="s">
        <v>47</v>
      </c>
      <c r="O136" s="86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134</v>
      </c>
      <c r="AT136" s="217" t="s">
        <v>129</v>
      </c>
      <c r="AU136" s="217" t="s">
        <v>86</v>
      </c>
      <c r="AY136" s="19" t="s">
        <v>127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84</v>
      </c>
      <c r="BK136" s="218">
        <f>ROUND(I136*H136,2)</f>
        <v>0</v>
      </c>
      <c r="BL136" s="19" t="s">
        <v>134</v>
      </c>
      <c r="BM136" s="217" t="s">
        <v>1015</v>
      </c>
    </row>
    <row r="137" spans="1:47" s="2" customFormat="1" ht="12">
      <c r="A137" s="40"/>
      <c r="B137" s="41"/>
      <c r="C137" s="42"/>
      <c r="D137" s="219" t="s">
        <v>136</v>
      </c>
      <c r="E137" s="42"/>
      <c r="F137" s="220" t="s">
        <v>254</v>
      </c>
      <c r="G137" s="42"/>
      <c r="H137" s="42"/>
      <c r="I137" s="221"/>
      <c r="J137" s="42"/>
      <c r="K137" s="42"/>
      <c r="L137" s="46"/>
      <c r="M137" s="222"/>
      <c r="N137" s="223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136</v>
      </c>
      <c r="AU137" s="19" t="s">
        <v>86</v>
      </c>
    </row>
    <row r="138" spans="1:47" s="2" customFormat="1" ht="12">
      <c r="A138" s="40"/>
      <c r="B138" s="41"/>
      <c r="C138" s="42"/>
      <c r="D138" s="224" t="s">
        <v>138</v>
      </c>
      <c r="E138" s="42"/>
      <c r="F138" s="225" t="s">
        <v>255</v>
      </c>
      <c r="G138" s="42"/>
      <c r="H138" s="42"/>
      <c r="I138" s="221"/>
      <c r="J138" s="42"/>
      <c r="K138" s="42"/>
      <c r="L138" s="46"/>
      <c r="M138" s="222"/>
      <c r="N138" s="223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138</v>
      </c>
      <c r="AU138" s="19" t="s">
        <v>86</v>
      </c>
    </row>
    <row r="139" spans="1:51" s="15" customFormat="1" ht="12">
      <c r="A139" s="15"/>
      <c r="B139" s="248"/>
      <c r="C139" s="249"/>
      <c r="D139" s="219" t="s">
        <v>140</v>
      </c>
      <c r="E139" s="250" t="s">
        <v>19</v>
      </c>
      <c r="F139" s="251" t="s">
        <v>975</v>
      </c>
      <c r="G139" s="249"/>
      <c r="H139" s="250" t="s">
        <v>19</v>
      </c>
      <c r="I139" s="252"/>
      <c r="J139" s="249"/>
      <c r="K139" s="249"/>
      <c r="L139" s="253"/>
      <c r="M139" s="254"/>
      <c r="N139" s="255"/>
      <c r="O139" s="255"/>
      <c r="P139" s="255"/>
      <c r="Q139" s="255"/>
      <c r="R139" s="255"/>
      <c r="S139" s="255"/>
      <c r="T139" s="256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57" t="s">
        <v>140</v>
      </c>
      <c r="AU139" s="257" t="s">
        <v>86</v>
      </c>
      <c r="AV139" s="15" t="s">
        <v>84</v>
      </c>
      <c r="AW139" s="15" t="s">
        <v>37</v>
      </c>
      <c r="AX139" s="15" t="s">
        <v>76</v>
      </c>
      <c r="AY139" s="257" t="s">
        <v>127</v>
      </c>
    </row>
    <row r="140" spans="1:51" s="13" customFormat="1" ht="12">
      <c r="A140" s="13"/>
      <c r="B140" s="226"/>
      <c r="C140" s="227"/>
      <c r="D140" s="219" t="s">
        <v>140</v>
      </c>
      <c r="E140" s="228" t="s">
        <v>19</v>
      </c>
      <c r="F140" s="229" t="s">
        <v>1016</v>
      </c>
      <c r="G140" s="227"/>
      <c r="H140" s="230">
        <v>13</v>
      </c>
      <c r="I140" s="231"/>
      <c r="J140" s="227"/>
      <c r="K140" s="227"/>
      <c r="L140" s="232"/>
      <c r="M140" s="233"/>
      <c r="N140" s="234"/>
      <c r="O140" s="234"/>
      <c r="P140" s="234"/>
      <c r="Q140" s="234"/>
      <c r="R140" s="234"/>
      <c r="S140" s="234"/>
      <c r="T140" s="23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6" t="s">
        <v>140</v>
      </c>
      <c r="AU140" s="236" t="s">
        <v>86</v>
      </c>
      <c r="AV140" s="13" t="s">
        <v>86</v>
      </c>
      <c r="AW140" s="13" t="s">
        <v>37</v>
      </c>
      <c r="AX140" s="13" t="s">
        <v>76</v>
      </c>
      <c r="AY140" s="236" t="s">
        <v>127</v>
      </c>
    </row>
    <row r="141" spans="1:51" s="13" customFormat="1" ht="12">
      <c r="A141" s="13"/>
      <c r="B141" s="226"/>
      <c r="C141" s="227"/>
      <c r="D141" s="219" t="s">
        <v>140</v>
      </c>
      <c r="E141" s="228" t="s">
        <v>19</v>
      </c>
      <c r="F141" s="229" t="s">
        <v>1017</v>
      </c>
      <c r="G141" s="227"/>
      <c r="H141" s="230">
        <v>-2.46</v>
      </c>
      <c r="I141" s="231"/>
      <c r="J141" s="227"/>
      <c r="K141" s="227"/>
      <c r="L141" s="232"/>
      <c r="M141" s="233"/>
      <c r="N141" s="234"/>
      <c r="O141" s="234"/>
      <c r="P141" s="234"/>
      <c r="Q141" s="234"/>
      <c r="R141" s="234"/>
      <c r="S141" s="234"/>
      <c r="T141" s="23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6" t="s">
        <v>140</v>
      </c>
      <c r="AU141" s="236" t="s">
        <v>86</v>
      </c>
      <c r="AV141" s="13" t="s">
        <v>86</v>
      </c>
      <c r="AW141" s="13" t="s">
        <v>37</v>
      </c>
      <c r="AX141" s="13" t="s">
        <v>76</v>
      </c>
      <c r="AY141" s="236" t="s">
        <v>127</v>
      </c>
    </row>
    <row r="142" spans="1:51" s="14" customFormat="1" ht="12">
      <c r="A142" s="14"/>
      <c r="B142" s="237"/>
      <c r="C142" s="238"/>
      <c r="D142" s="219" t="s">
        <v>140</v>
      </c>
      <c r="E142" s="239" t="s">
        <v>19</v>
      </c>
      <c r="F142" s="240" t="s">
        <v>148</v>
      </c>
      <c r="G142" s="238"/>
      <c r="H142" s="241">
        <v>10.54</v>
      </c>
      <c r="I142" s="242"/>
      <c r="J142" s="238"/>
      <c r="K142" s="238"/>
      <c r="L142" s="243"/>
      <c r="M142" s="244"/>
      <c r="N142" s="245"/>
      <c r="O142" s="245"/>
      <c r="P142" s="245"/>
      <c r="Q142" s="245"/>
      <c r="R142" s="245"/>
      <c r="S142" s="245"/>
      <c r="T142" s="246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7" t="s">
        <v>140</v>
      </c>
      <c r="AU142" s="247" t="s">
        <v>86</v>
      </c>
      <c r="AV142" s="14" t="s">
        <v>134</v>
      </c>
      <c r="AW142" s="14" t="s">
        <v>37</v>
      </c>
      <c r="AX142" s="14" t="s">
        <v>84</v>
      </c>
      <c r="AY142" s="247" t="s">
        <v>127</v>
      </c>
    </row>
    <row r="143" spans="1:65" s="2" customFormat="1" ht="21.75" customHeight="1">
      <c r="A143" s="40"/>
      <c r="B143" s="41"/>
      <c r="C143" s="206" t="s">
        <v>173</v>
      </c>
      <c r="D143" s="206" t="s">
        <v>129</v>
      </c>
      <c r="E143" s="207" t="s">
        <v>1018</v>
      </c>
      <c r="F143" s="208" t="s">
        <v>1019</v>
      </c>
      <c r="G143" s="209" t="s">
        <v>261</v>
      </c>
      <c r="H143" s="210">
        <v>3.9</v>
      </c>
      <c r="I143" s="211"/>
      <c r="J143" s="212">
        <f>ROUND(I143*H143,2)</f>
        <v>0</v>
      </c>
      <c r="K143" s="208" t="s">
        <v>133</v>
      </c>
      <c r="L143" s="46"/>
      <c r="M143" s="213" t="s">
        <v>19</v>
      </c>
      <c r="N143" s="214" t="s">
        <v>47</v>
      </c>
      <c r="O143" s="86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7" t="s">
        <v>134</v>
      </c>
      <c r="AT143" s="217" t="s">
        <v>129</v>
      </c>
      <c r="AU143" s="217" t="s">
        <v>86</v>
      </c>
      <c r="AY143" s="19" t="s">
        <v>127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9" t="s">
        <v>84</v>
      </c>
      <c r="BK143" s="218">
        <f>ROUND(I143*H143,2)</f>
        <v>0</v>
      </c>
      <c r="BL143" s="19" t="s">
        <v>134</v>
      </c>
      <c r="BM143" s="217" t="s">
        <v>1020</v>
      </c>
    </row>
    <row r="144" spans="1:47" s="2" customFormat="1" ht="12">
      <c r="A144" s="40"/>
      <c r="B144" s="41"/>
      <c r="C144" s="42"/>
      <c r="D144" s="219" t="s">
        <v>136</v>
      </c>
      <c r="E144" s="42"/>
      <c r="F144" s="220" t="s">
        <v>1021</v>
      </c>
      <c r="G144" s="42"/>
      <c r="H144" s="42"/>
      <c r="I144" s="221"/>
      <c r="J144" s="42"/>
      <c r="K144" s="42"/>
      <c r="L144" s="46"/>
      <c r="M144" s="222"/>
      <c r="N144" s="223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136</v>
      </c>
      <c r="AU144" s="19" t="s">
        <v>86</v>
      </c>
    </row>
    <row r="145" spans="1:47" s="2" customFormat="1" ht="12">
      <c r="A145" s="40"/>
      <c r="B145" s="41"/>
      <c r="C145" s="42"/>
      <c r="D145" s="224" t="s">
        <v>138</v>
      </c>
      <c r="E145" s="42"/>
      <c r="F145" s="225" t="s">
        <v>1022</v>
      </c>
      <c r="G145" s="42"/>
      <c r="H145" s="42"/>
      <c r="I145" s="221"/>
      <c r="J145" s="42"/>
      <c r="K145" s="42"/>
      <c r="L145" s="46"/>
      <c r="M145" s="222"/>
      <c r="N145" s="223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138</v>
      </c>
      <c r="AU145" s="19" t="s">
        <v>86</v>
      </c>
    </row>
    <row r="146" spans="1:51" s="15" customFormat="1" ht="12">
      <c r="A146" s="15"/>
      <c r="B146" s="248"/>
      <c r="C146" s="249"/>
      <c r="D146" s="219" t="s">
        <v>140</v>
      </c>
      <c r="E146" s="250" t="s">
        <v>19</v>
      </c>
      <c r="F146" s="251" t="s">
        <v>975</v>
      </c>
      <c r="G146" s="249"/>
      <c r="H146" s="250" t="s">
        <v>19</v>
      </c>
      <c r="I146" s="252"/>
      <c r="J146" s="249"/>
      <c r="K146" s="249"/>
      <c r="L146" s="253"/>
      <c r="M146" s="254"/>
      <c r="N146" s="255"/>
      <c r="O146" s="255"/>
      <c r="P146" s="255"/>
      <c r="Q146" s="255"/>
      <c r="R146" s="255"/>
      <c r="S146" s="255"/>
      <c r="T146" s="256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57" t="s">
        <v>140</v>
      </c>
      <c r="AU146" s="257" t="s">
        <v>86</v>
      </c>
      <c r="AV146" s="15" t="s">
        <v>84</v>
      </c>
      <c r="AW146" s="15" t="s">
        <v>37</v>
      </c>
      <c r="AX146" s="15" t="s">
        <v>76</v>
      </c>
      <c r="AY146" s="257" t="s">
        <v>127</v>
      </c>
    </row>
    <row r="147" spans="1:51" s="15" customFormat="1" ht="12">
      <c r="A147" s="15"/>
      <c r="B147" s="248"/>
      <c r="C147" s="249"/>
      <c r="D147" s="219" t="s">
        <v>140</v>
      </c>
      <c r="E147" s="250" t="s">
        <v>19</v>
      </c>
      <c r="F147" s="251" t="s">
        <v>1023</v>
      </c>
      <c r="G147" s="249"/>
      <c r="H147" s="250" t="s">
        <v>19</v>
      </c>
      <c r="I147" s="252"/>
      <c r="J147" s="249"/>
      <c r="K147" s="249"/>
      <c r="L147" s="253"/>
      <c r="M147" s="254"/>
      <c r="N147" s="255"/>
      <c r="O147" s="255"/>
      <c r="P147" s="255"/>
      <c r="Q147" s="255"/>
      <c r="R147" s="255"/>
      <c r="S147" s="255"/>
      <c r="T147" s="256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57" t="s">
        <v>140</v>
      </c>
      <c r="AU147" s="257" t="s">
        <v>86</v>
      </c>
      <c r="AV147" s="15" t="s">
        <v>84</v>
      </c>
      <c r="AW147" s="15" t="s">
        <v>37</v>
      </c>
      <c r="AX147" s="15" t="s">
        <v>76</v>
      </c>
      <c r="AY147" s="257" t="s">
        <v>127</v>
      </c>
    </row>
    <row r="148" spans="1:51" s="13" customFormat="1" ht="12">
      <c r="A148" s="13"/>
      <c r="B148" s="226"/>
      <c r="C148" s="227"/>
      <c r="D148" s="219" t="s">
        <v>140</v>
      </c>
      <c r="E148" s="228" t="s">
        <v>19</v>
      </c>
      <c r="F148" s="229" t="s">
        <v>1024</v>
      </c>
      <c r="G148" s="227"/>
      <c r="H148" s="230">
        <v>3.9</v>
      </c>
      <c r="I148" s="231"/>
      <c r="J148" s="227"/>
      <c r="K148" s="227"/>
      <c r="L148" s="232"/>
      <c r="M148" s="233"/>
      <c r="N148" s="234"/>
      <c r="O148" s="234"/>
      <c r="P148" s="234"/>
      <c r="Q148" s="234"/>
      <c r="R148" s="234"/>
      <c r="S148" s="234"/>
      <c r="T148" s="23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6" t="s">
        <v>140</v>
      </c>
      <c r="AU148" s="236" t="s">
        <v>86</v>
      </c>
      <c r="AV148" s="13" t="s">
        <v>86</v>
      </c>
      <c r="AW148" s="13" t="s">
        <v>37</v>
      </c>
      <c r="AX148" s="13" t="s">
        <v>84</v>
      </c>
      <c r="AY148" s="236" t="s">
        <v>127</v>
      </c>
    </row>
    <row r="149" spans="1:65" s="2" customFormat="1" ht="16.5" customHeight="1">
      <c r="A149" s="40"/>
      <c r="B149" s="41"/>
      <c r="C149" s="206" t="s">
        <v>182</v>
      </c>
      <c r="D149" s="206" t="s">
        <v>129</v>
      </c>
      <c r="E149" s="207" t="s">
        <v>1025</v>
      </c>
      <c r="F149" s="208" t="s">
        <v>1026</v>
      </c>
      <c r="G149" s="209" t="s">
        <v>261</v>
      </c>
      <c r="H149" s="210">
        <v>3.9</v>
      </c>
      <c r="I149" s="211"/>
      <c r="J149" s="212">
        <f>ROUND(I149*H149,2)</f>
        <v>0</v>
      </c>
      <c r="K149" s="208" t="s">
        <v>133</v>
      </c>
      <c r="L149" s="46"/>
      <c r="M149" s="213" t="s">
        <v>19</v>
      </c>
      <c r="N149" s="214" t="s">
        <v>47</v>
      </c>
      <c r="O149" s="86"/>
      <c r="P149" s="215">
        <f>O149*H149</f>
        <v>0</v>
      </c>
      <c r="Q149" s="215">
        <v>0</v>
      </c>
      <c r="R149" s="215">
        <f>Q149*H149</f>
        <v>0</v>
      </c>
      <c r="S149" s="215">
        <v>0</v>
      </c>
      <c r="T149" s="21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7" t="s">
        <v>134</v>
      </c>
      <c r="AT149" s="217" t="s">
        <v>129</v>
      </c>
      <c r="AU149" s="217" t="s">
        <v>86</v>
      </c>
      <c r="AY149" s="19" t="s">
        <v>127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84</v>
      </c>
      <c r="BK149" s="218">
        <f>ROUND(I149*H149,2)</f>
        <v>0</v>
      </c>
      <c r="BL149" s="19" t="s">
        <v>134</v>
      </c>
      <c r="BM149" s="217" t="s">
        <v>1027</v>
      </c>
    </row>
    <row r="150" spans="1:47" s="2" customFormat="1" ht="12">
      <c r="A150" s="40"/>
      <c r="B150" s="41"/>
      <c r="C150" s="42"/>
      <c r="D150" s="219" t="s">
        <v>136</v>
      </c>
      <c r="E150" s="42"/>
      <c r="F150" s="220" t="s">
        <v>1028</v>
      </c>
      <c r="G150" s="42"/>
      <c r="H150" s="42"/>
      <c r="I150" s="221"/>
      <c r="J150" s="42"/>
      <c r="K150" s="42"/>
      <c r="L150" s="46"/>
      <c r="M150" s="222"/>
      <c r="N150" s="223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136</v>
      </c>
      <c r="AU150" s="19" t="s">
        <v>86</v>
      </c>
    </row>
    <row r="151" spans="1:47" s="2" customFormat="1" ht="12">
      <c r="A151" s="40"/>
      <c r="B151" s="41"/>
      <c r="C151" s="42"/>
      <c r="D151" s="224" t="s">
        <v>138</v>
      </c>
      <c r="E151" s="42"/>
      <c r="F151" s="225" t="s">
        <v>1029</v>
      </c>
      <c r="G151" s="42"/>
      <c r="H151" s="42"/>
      <c r="I151" s="221"/>
      <c r="J151" s="42"/>
      <c r="K151" s="42"/>
      <c r="L151" s="46"/>
      <c r="M151" s="222"/>
      <c r="N151" s="223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138</v>
      </c>
      <c r="AU151" s="19" t="s">
        <v>86</v>
      </c>
    </row>
    <row r="152" spans="1:51" s="13" customFormat="1" ht="12">
      <c r="A152" s="13"/>
      <c r="B152" s="226"/>
      <c r="C152" s="227"/>
      <c r="D152" s="219" t="s">
        <v>140</v>
      </c>
      <c r="E152" s="228" t="s">
        <v>19</v>
      </c>
      <c r="F152" s="229" t="s">
        <v>1030</v>
      </c>
      <c r="G152" s="227"/>
      <c r="H152" s="230">
        <v>3.9</v>
      </c>
      <c r="I152" s="231"/>
      <c r="J152" s="227"/>
      <c r="K152" s="227"/>
      <c r="L152" s="232"/>
      <c r="M152" s="233"/>
      <c r="N152" s="234"/>
      <c r="O152" s="234"/>
      <c r="P152" s="234"/>
      <c r="Q152" s="234"/>
      <c r="R152" s="234"/>
      <c r="S152" s="234"/>
      <c r="T152" s="23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6" t="s">
        <v>140</v>
      </c>
      <c r="AU152" s="236" t="s">
        <v>86</v>
      </c>
      <c r="AV152" s="13" t="s">
        <v>86</v>
      </c>
      <c r="AW152" s="13" t="s">
        <v>37</v>
      </c>
      <c r="AX152" s="13" t="s">
        <v>84</v>
      </c>
      <c r="AY152" s="236" t="s">
        <v>127</v>
      </c>
    </row>
    <row r="153" spans="1:65" s="2" customFormat="1" ht="21.75" customHeight="1">
      <c r="A153" s="40"/>
      <c r="B153" s="41"/>
      <c r="C153" s="206" t="s">
        <v>189</v>
      </c>
      <c r="D153" s="206" t="s">
        <v>129</v>
      </c>
      <c r="E153" s="207" t="s">
        <v>1031</v>
      </c>
      <c r="F153" s="208" t="s">
        <v>1032</v>
      </c>
      <c r="G153" s="209" t="s">
        <v>132</v>
      </c>
      <c r="H153" s="210">
        <v>13</v>
      </c>
      <c r="I153" s="211"/>
      <c r="J153" s="212">
        <f>ROUND(I153*H153,2)</f>
        <v>0</v>
      </c>
      <c r="K153" s="208" t="s">
        <v>133</v>
      </c>
      <c r="L153" s="46"/>
      <c r="M153" s="213" t="s">
        <v>19</v>
      </c>
      <c r="N153" s="214" t="s">
        <v>47</v>
      </c>
      <c r="O153" s="86"/>
      <c r="P153" s="215">
        <f>O153*H153</f>
        <v>0</v>
      </c>
      <c r="Q153" s="215">
        <v>0</v>
      </c>
      <c r="R153" s="215">
        <f>Q153*H153</f>
        <v>0</v>
      </c>
      <c r="S153" s="215">
        <v>0</v>
      </c>
      <c r="T153" s="21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7" t="s">
        <v>134</v>
      </c>
      <c r="AT153" s="217" t="s">
        <v>129</v>
      </c>
      <c r="AU153" s="217" t="s">
        <v>86</v>
      </c>
      <c r="AY153" s="19" t="s">
        <v>127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9" t="s">
        <v>84</v>
      </c>
      <c r="BK153" s="218">
        <f>ROUND(I153*H153,2)</f>
        <v>0</v>
      </c>
      <c r="BL153" s="19" t="s">
        <v>134</v>
      </c>
      <c r="BM153" s="217" t="s">
        <v>1033</v>
      </c>
    </row>
    <row r="154" spans="1:47" s="2" customFormat="1" ht="12">
      <c r="A154" s="40"/>
      <c r="B154" s="41"/>
      <c r="C154" s="42"/>
      <c r="D154" s="219" t="s">
        <v>136</v>
      </c>
      <c r="E154" s="42"/>
      <c r="F154" s="220" t="s">
        <v>1034</v>
      </c>
      <c r="G154" s="42"/>
      <c r="H154" s="42"/>
      <c r="I154" s="221"/>
      <c r="J154" s="42"/>
      <c r="K154" s="42"/>
      <c r="L154" s="46"/>
      <c r="M154" s="222"/>
      <c r="N154" s="223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136</v>
      </c>
      <c r="AU154" s="19" t="s">
        <v>86</v>
      </c>
    </row>
    <row r="155" spans="1:47" s="2" customFormat="1" ht="12">
      <c r="A155" s="40"/>
      <c r="B155" s="41"/>
      <c r="C155" s="42"/>
      <c r="D155" s="224" t="s">
        <v>138</v>
      </c>
      <c r="E155" s="42"/>
      <c r="F155" s="225" t="s">
        <v>1035</v>
      </c>
      <c r="G155" s="42"/>
      <c r="H155" s="42"/>
      <c r="I155" s="221"/>
      <c r="J155" s="42"/>
      <c r="K155" s="42"/>
      <c r="L155" s="46"/>
      <c r="M155" s="222"/>
      <c r="N155" s="223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138</v>
      </c>
      <c r="AU155" s="19" t="s">
        <v>86</v>
      </c>
    </row>
    <row r="156" spans="1:51" s="15" customFormat="1" ht="12">
      <c r="A156" s="15"/>
      <c r="B156" s="248"/>
      <c r="C156" s="249"/>
      <c r="D156" s="219" t="s">
        <v>140</v>
      </c>
      <c r="E156" s="250" t="s">
        <v>19</v>
      </c>
      <c r="F156" s="251" t="s">
        <v>975</v>
      </c>
      <c r="G156" s="249"/>
      <c r="H156" s="250" t="s">
        <v>19</v>
      </c>
      <c r="I156" s="252"/>
      <c r="J156" s="249"/>
      <c r="K156" s="249"/>
      <c r="L156" s="253"/>
      <c r="M156" s="254"/>
      <c r="N156" s="255"/>
      <c r="O156" s="255"/>
      <c r="P156" s="255"/>
      <c r="Q156" s="255"/>
      <c r="R156" s="255"/>
      <c r="S156" s="255"/>
      <c r="T156" s="256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57" t="s">
        <v>140</v>
      </c>
      <c r="AU156" s="257" t="s">
        <v>86</v>
      </c>
      <c r="AV156" s="15" t="s">
        <v>84</v>
      </c>
      <c r="AW156" s="15" t="s">
        <v>37</v>
      </c>
      <c r="AX156" s="15" t="s">
        <v>76</v>
      </c>
      <c r="AY156" s="257" t="s">
        <v>127</v>
      </c>
    </row>
    <row r="157" spans="1:51" s="13" customFormat="1" ht="12">
      <c r="A157" s="13"/>
      <c r="B157" s="226"/>
      <c r="C157" s="227"/>
      <c r="D157" s="219" t="s">
        <v>140</v>
      </c>
      <c r="E157" s="228" t="s">
        <v>19</v>
      </c>
      <c r="F157" s="229" t="s">
        <v>1016</v>
      </c>
      <c r="G157" s="227"/>
      <c r="H157" s="230">
        <v>13</v>
      </c>
      <c r="I157" s="231"/>
      <c r="J157" s="227"/>
      <c r="K157" s="227"/>
      <c r="L157" s="232"/>
      <c r="M157" s="233"/>
      <c r="N157" s="234"/>
      <c r="O157" s="234"/>
      <c r="P157" s="234"/>
      <c r="Q157" s="234"/>
      <c r="R157" s="234"/>
      <c r="S157" s="234"/>
      <c r="T157" s="23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6" t="s">
        <v>140</v>
      </c>
      <c r="AU157" s="236" t="s">
        <v>86</v>
      </c>
      <c r="AV157" s="13" t="s">
        <v>86</v>
      </c>
      <c r="AW157" s="13" t="s">
        <v>37</v>
      </c>
      <c r="AX157" s="13" t="s">
        <v>84</v>
      </c>
      <c r="AY157" s="236" t="s">
        <v>127</v>
      </c>
    </row>
    <row r="158" spans="1:65" s="2" customFormat="1" ht="16.5" customHeight="1">
      <c r="A158" s="40"/>
      <c r="B158" s="41"/>
      <c r="C158" s="206" t="s">
        <v>199</v>
      </c>
      <c r="D158" s="206" t="s">
        <v>129</v>
      </c>
      <c r="E158" s="207" t="s">
        <v>1036</v>
      </c>
      <c r="F158" s="208" t="s">
        <v>1037</v>
      </c>
      <c r="G158" s="209" t="s">
        <v>132</v>
      </c>
      <c r="H158" s="210">
        <v>13</v>
      </c>
      <c r="I158" s="211"/>
      <c r="J158" s="212">
        <f>ROUND(I158*H158,2)</f>
        <v>0</v>
      </c>
      <c r="K158" s="208" t="s">
        <v>133</v>
      </c>
      <c r="L158" s="46"/>
      <c r="M158" s="213" t="s">
        <v>19</v>
      </c>
      <c r="N158" s="214" t="s">
        <v>47</v>
      </c>
      <c r="O158" s="86"/>
      <c r="P158" s="215">
        <f>O158*H158</f>
        <v>0</v>
      </c>
      <c r="Q158" s="215">
        <v>0</v>
      </c>
      <c r="R158" s="215">
        <f>Q158*H158</f>
        <v>0</v>
      </c>
      <c r="S158" s="215">
        <v>0</v>
      </c>
      <c r="T158" s="21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7" t="s">
        <v>134</v>
      </c>
      <c r="AT158" s="217" t="s">
        <v>129</v>
      </c>
      <c r="AU158" s="217" t="s">
        <v>86</v>
      </c>
      <c r="AY158" s="19" t="s">
        <v>127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9" t="s">
        <v>84</v>
      </c>
      <c r="BK158" s="218">
        <f>ROUND(I158*H158,2)</f>
        <v>0</v>
      </c>
      <c r="BL158" s="19" t="s">
        <v>134</v>
      </c>
      <c r="BM158" s="217" t="s">
        <v>1038</v>
      </c>
    </row>
    <row r="159" spans="1:47" s="2" customFormat="1" ht="12">
      <c r="A159" s="40"/>
      <c r="B159" s="41"/>
      <c r="C159" s="42"/>
      <c r="D159" s="219" t="s">
        <v>136</v>
      </c>
      <c r="E159" s="42"/>
      <c r="F159" s="220" t="s">
        <v>1039</v>
      </c>
      <c r="G159" s="42"/>
      <c r="H159" s="42"/>
      <c r="I159" s="221"/>
      <c r="J159" s="42"/>
      <c r="K159" s="42"/>
      <c r="L159" s="46"/>
      <c r="M159" s="222"/>
      <c r="N159" s="223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136</v>
      </c>
      <c r="AU159" s="19" t="s">
        <v>86</v>
      </c>
    </row>
    <row r="160" spans="1:47" s="2" customFormat="1" ht="12">
      <c r="A160" s="40"/>
      <c r="B160" s="41"/>
      <c r="C160" s="42"/>
      <c r="D160" s="224" t="s">
        <v>138</v>
      </c>
      <c r="E160" s="42"/>
      <c r="F160" s="225" t="s">
        <v>1040</v>
      </c>
      <c r="G160" s="42"/>
      <c r="H160" s="42"/>
      <c r="I160" s="221"/>
      <c r="J160" s="42"/>
      <c r="K160" s="42"/>
      <c r="L160" s="46"/>
      <c r="M160" s="222"/>
      <c r="N160" s="223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138</v>
      </c>
      <c r="AU160" s="19" t="s">
        <v>86</v>
      </c>
    </row>
    <row r="161" spans="1:51" s="15" customFormat="1" ht="12">
      <c r="A161" s="15"/>
      <c r="B161" s="248"/>
      <c r="C161" s="249"/>
      <c r="D161" s="219" t="s">
        <v>140</v>
      </c>
      <c r="E161" s="250" t="s">
        <v>19</v>
      </c>
      <c r="F161" s="251" t="s">
        <v>975</v>
      </c>
      <c r="G161" s="249"/>
      <c r="H161" s="250" t="s">
        <v>19</v>
      </c>
      <c r="I161" s="252"/>
      <c r="J161" s="249"/>
      <c r="K161" s="249"/>
      <c r="L161" s="253"/>
      <c r="M161" s="254"/>
      <c r="N161" s="255"/>
      <c r="O161" s="255"/>
      <c r="P161" s="255"/>
      <c r="Q161" s="255"/>
      <c r="R161" s="255"/>
      <c r="S161" s="255"/>
      <c r="T161" s="256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57" t="s">
        <v>140</v>
      </c>
      <c r="AU161" s="257" t="s">
        <v>86</v>
      </c>
      <c r="AV161" s="15" t="s">
        <v>84</v>
      </c>
      <c r="AW161" s="15" t="s">
        <v>37</v>
      </c>
      <c r="AX161" s="15" t="s">
        <v>76</v>
      </c>
      <c r="AY161" s="257" t="s">
        <v>127</v>
      </c>
    </row>
    <row r="162" spans="1:51" s="13" customFormat="1" ht="12">
      <c r="A162" s="13"/>
      <c r="B162" s="226"/>
      <c r="C162" s="227"/>
      <c r="D162" s="219" t="s">
        <v>140</v>
      </c>
      <c r="E162" s="228" t="s">
        <v>19</v>
      </c>
      <c r="F162" s="229" t="s">
        <v>1016</v>
      </c>
      <c r="G162" s="227"/>
      <c r="H162" s="230">
        <v>13</v>
      </c>
      <c r="I162" s="231"/>
      <c r="J162" s="227"/>
      <c r="K162" s="227"/>
      <c r="L162" s="232"/>
      <c r="M162" s="233"/>
      <c r="N162" s="234"/>
      <c r="O162" s="234"/>
      <c r="P162" s="234"/>
      <c r="Q162" s="234"/>
      <c r="R162" s="234"/>
      <c r="S162" s="234"/>
      <c r="T162" s="23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6" t="s">
        <v>140</v>
      </c>
      <c r="AU162" s="236" t="s">
        <v>86</v>
      </c>
      <c r="AV162" s="13" t="s">
        <v>86</v>
      </c>
      <c r="AW162" s="13" t="s">
        <v>37</v>
      </c>
      <c r="AX162" s="13" t="s">
        <v>84</v>
      </c>
      <c r="AY162" s="236" t="s">
        <v>127</v>
      </c>
    </row>
    <row r="163" spans="1:65" s="2" customFormat="1" ht="16.5" customHeight="1">
      <c r="A163" s="40"/>
      <c r="B163" s="41"/>
      <c r="C163" s="258" t="s">
        <v>205</v>
      </c>
      <c r="D163" s="258" t="s">
        <v>371</v>
      </c>
      <c r="E163" s="259" t="s">
        <v>1041</v>
      </c>
      <c r="F163" s="260" t="s">
        <v>1042</v>
      </c>
      <c r="G163" s="261" t="s">
        <v>1043</v>
      </c>
      <c r="H163" s="262">
        <v>0.404</v>
      </c>
      <c r="I163" s="263"/>
      <c r="J163" s="264">
        <f>ROUND(I163*H163,2)</f>
        <v>0</v>
      </c>
      <c r="K163" s="260" t="s">
        <v>133</v>
      </c>
      <c r="L163" s="265"/>
      <c r="M163" s="266" t="s">
        <v>19</v>
      </c>
      <c r="N163" s="267" t="s">
        <v>47</v>
      </c>
      <c r="O163" s="86"/>
      <c r="P163" s="215">
        <f>O163*H163</f>
        <v>0</v>
      </c>
      <c r="Q163" s="215">
        <v>0.001</v>
      </c>
      <c r="R163" s="215">
        <f>Q163*H163</f>
        <v>0.000404</v>
      </c>
      <c r="S163" s="215">
        <v>0</v>
      </c>
      <c r="T163" s="21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7" t="s">
        <v>189</v>
      </c>
      <c r="AT163" s="217" t="s">
        <v>371</v>
      </c>
      <c r="AU163" s="217" t="s">
        <v>86</v>
      </c>
      <c r="AY163" s="19" t="s">
        <v>127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9" t="s">
        <v>84</v>
      </c>
      <c r="BK163" s="218">
        <f>ROUND(I163*H163,2)</f>
        <v>0</v>
      </c>
      <c r="BL163" s="19" t="s">
        <v>134</v>
      </c>
      <c r="BM163" s="217" t="s">
        <v>1044</v>
      </c>
    </row>
    <row r="164" spans="1:47" s="2" customFormat="1" ht="12">
      <c r="A164" s="40"/>
      <c r="B164" s="41"/>
      <c r="C164" s="42"/>
      <c r="D164" s="219" t="s">
        <v>136</v>
      </c>
      <c r="E164" s="42"/>
      <c r="F164" s="220" t="s">
        <v>1042</v>
      </c>
      <c r="G164" s="42"/>
      <c r="H164" s="42"/>
      <c r="I164" s="221"/>
      <c r="J164" s="42"/>
      <c r="K164" s="42"/>
      <c r="L164" s="46"/>
      <c r="M164" s="222"/>
      <c r="N164" s="223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136</v>
      </c>
      <c r="AU164" s="19" t="s">
        <v>86</v>
      </c>
    </row>
    <row r="165" spans="1:51" s="13" customFormat="1" ht="12">
      <c r="A165" s="13"/>
      <c r="B165" s="226"/>
      <c r="C165" s="227"/>
      <c r="D165" s="219" t="s">
        <v>140</v>
      </c>
      <c r="E165" s="228" t="s">
        <v>19</v>
      </c>
      <c r="F165" s="229" t="s">
        <v>1045</v>
      </c>
      <c r="G165" s="227"/>
      <c r="H165" s="230">
        <v>0.404</v>
      </c>
      <c r="I165" s="231"/>
      <c r="J165" s="227"/>
      <c r="K165" s="227"/>
      <c r="L165" s="232"/>
      <c r="M165" s="233"/>
      <c r="N165" s="234"/>
      <c r="O165" s="234"/>
      <c r="P165" s="234"/>
      <c r="Q165" s="234"/>
      <c r="R165" s="234"/>
      <c r="S165" s="234"/>
      <c r="T165" s="23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6" t="s">
        <v>140</v>
      </c>
      <c r="AU165" s="236" t="s">
        <v>86</v>
      </c>
      <c r="AV165" s="13" t="s">
        <v>86</v>
      </c>
      <c r="AW165" s="13" t="s">
        <v>37</v>
      </c>
      <c r="AX165" s="13" t="s">
        <v>84</v>
      </c>
      <c r="AY165" s="236" t="s">
        <v>127</v>
      </c>
    </row>
    <row r="166" spans="1:65" s="2" customFormat="1" ht="16.5" customHeight="1">
      <c r="A166" s="40"/>
      <c r="B166" s="41"/>
      <c r="C166" s="206" t="s">
        <v>214</v>
      </c>
      <c r="D166" s="206" t="s">
        <v>129</v>
      </c>
      <c r="E166" s="207" t="s">
        <v>1046</v>
      </c>
      <c r="F166" s="208" t="s">
        <v>1047</v>
      </c>
      <c r="G166" s="209" t="s">
        <v>132</v>
      </c>
      <c r="H166" s="210">
        <v>13</v>
      </c>
      <c r="I166" s="211"/>
      <c r="J166" s="212">
        <f>ROUND(I166*H166,2)</f>
        <v>0</v>
      </c>
      <c r="K166" s="208" t="s">
        <v>133</v>
      </c>
      <c r="L166" s="46"/>
      <c r="M166" s="213" t="s">
        <v>19</v>
      </c>
      <c r="N166" s="214" t="s">
        <v>47</v>
      </c>
      <c r="O166" s="86"/>
      <c r="P166" s="215">
        <f>O166*H166</f>
        <v>0</v>
      </c>
      <c r="Q166" s="215">
        <v>0</v>
      </c>
      <c r="R166" s="215">
        <f>Q166*H166</f>
        <v>0</v>
      </c>
      <c r="S166" s="215">
        <v>0</v>
      </c>
      <c r="T166" s="21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7" t="s">
        <v>134</v>
      </c>
      <c r="AT166" s="217" t="s">
        <v>129</v>
      </c>
      <c r="AU166" s="217" t="s">
        <v>86</v>
      </c>
      <c r="AY166" s="19" t="s">
        <v>127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84</v>
      </c>
      <c r="BK166" s="218">
        <f>ROUND(I166*H166,2)</f>
        <v>0</v>
      </c>
      <c r="BL166" s="19" t="s">
        <v>134</v>
      </c>
      <c r="BM166" s="217" t="s">
        <v>1048</v>
      </c>
    </row>
    <row r="167" spans="1:47" s="2" customFormat="1" ht="12">
      <c r="A167" s="40"/>
      <c r="B167" s="41"/>
      <c r="C167" s="42"/>
      <c r="D167" s="219" t="s">
        <v>136</v>
      </c>
      <c r="E167" s="42"/>
      <c r="F167" s="220" t="s">
        <v>1049</v>
      </c>
      <c r="G167" s="42"/>
      <c r="H167" s="42"/>
      <c r="I167" s="221"/>
      <c r="J167" s="42"/>
      <c r="K167" s="42"/>
      <c r="L167" s="46"/>
      <c r="M167" s="222"/>
      <c r="N167" s="223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136</v>
      </c>
      <c r="AU167" s="19" t="s">
        <v>86</v>
      </c>
    </row>
    <row r="168" spans="1:47" s="2" customFormat="1" ht="12">
      <c r="A168" s="40"/>
      <c r="B168" s="41"/>
      <c r="C168" s="42"/>
      <c r="D168" s="224" t="s">
        <v>138</v>
      </c>
      <c r="E168" s="42"/>
      <c r="F168" s="225" t="s">
        <v>1050</v>
      </c>
      <c r="G168" s="42"/>
      <c r="H168" s="42"/>
      <c r="I168" s="221"/>
      <c r="J168" s="42"/>
      <c r="K168" s="42"/>
      <c r="L168" s="46"/>
      <c r="M168" s="222"/>
      <c r="N168" s="223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138</v>
      </c>
      <c r="AU168" s="19" t="s">
        <v>86</v>
      </c>
    </row>
    <row r="169" spans="1:65" s="2" customFormat="1" ht="16.5" customHeight="1">
      <c r="A169" s="40"/>
      <c r="B169" s="41"/>
      <c r="C169" s="206" t="s">
        <v>222</v>
      </c>
      <c r="D169" s="206" t="s">
        <v>129</v>
      </c>
      <c r="E169" s="207" t="s">
        <v>1051</v>
      </c>
      <c r="F169" s="208" t="s">
        <v>1052</v>
      </c>
      <c r="G169" s="209" t="s">
        <v>132</v>
      </c>
      <c r="H169" s="210">
        <v>117.448</v>
      </c>
      <c r="I169" s="211"/>
      <c r="J169" s="212">
        <f>ROUND(I169*H169,2)</f>
        <v>0</v>
      </c>
      <c r="K169" s="208" t="s">
        <v>133</v>
      </c>
      <c r="L169" s="46"/>
      <c r="M169" s="213" t="s">
        <v>19</v>
      </c>
      <c r="N169" s="214" t="s">
        <v>47</v>
      </c>
      <c r="O169" s="86"/>
      <c r="P169" s="215">
        <f>O169*H169</f>
        <v>0</v>
      </c>
      <c r="Q169" s="215">
        <v>0</v>
      </c>
      <c r="R169" s="215">
        <f>Q169*H169</f>
        <v>0</v>
      </c>
      <c r="S169" s="215">
        <v>0</v>
      </c>
      <c r="T169" s="216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7" t="s">
        <v>134</v>
      </c>
      <c r="AT169" s="217" t="s">
        <v>129</v>
      </c>
      <c r="AU169" s="217" t="s">
        <v>86</v>
      </c>
      <c r="AY169" s="19" t="s">
        <v>127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9" t="s">
        <v>84</v>
      </c>
      <c r="BK169" s="218">
        <f>ROUND(I169*H169,2)</f>
        <v>0</v>
      </c>
      <c r="BL169" s="19" t="s">
        <v>134</v>
      </c>
      <c r="BM169" s="217" t="s">
        <v>1053</v>
      </c>
    </row>
    <row r="170" spans="1:47" s="2" customFormat="1" ht="12">
      <c r="A170" s="40"/>
      <c r="B170" s="41"/>
      <c r="C170" s="42"/>
      <c r="D170" s="219" t="s">
        <v>136</v>
      </c>
      <c r="E170" s="42"/>
      <c r="F170" s="220" t="s">
        <v>1054</v>
      </c>
      <c r="G170" s="42"/>
      <c r="H170" s="42"/>
      <c r="I170" s="221"/>
      <c r="J170" s="42"/>
      <c r="K170" s="42"/>
      <c r="L170" s="46"/>
      <c r="M170" s="222"/>
      <c r="N170" s="223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136</v>
      </c>
      <c r="AU170" s="19" t="s">
        <v>86</v>
      </c>
    </row>
    <row r="171" spans="1:47" s="2" customFormat="1" ht="12">
      <c r="A171" s="40"/>
      <c r="B171" s="41"/>
      <c r="C171" s="42"/>
      <c r="D171" s="224" t="s">
        <v>138</v>
      </c>
      <c r="E171" s="42"/>
      <c r="F171" s="225" t="s">
        <v>1055</v>
      </c>
      <c r="G171" s="42"/>
      <c r="H171" s="42"/>
      <c r="I171" s="221"/>
      <c r="J171" s="42"/>
      <c r="K171" s="42"/>
      <c r="L171" s="46"/>
      <c r="M171" s="222"/>
      <c r="N171" s="223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138</v>
      </c>
      <c r="AU171" s="19" t="s">
        <v>86</v>
      </c>
    </row>
    <row r="172" spans="1:51" s="13" customFormat="1" ht="12">
      <c r="A172" s="13"/>
      <c r="B172" s="226"/>
      <c r="C172" s="227"/>
      <c r="D172" s="219" t="s">
        <v>140</v>
      </c>
      <c r="E172" s="228" t="s">
        <v>19</v>
      </c>
      <c r="F172" s="229" t="s">
        <v>1056</v>
      </c>
      <c r="G172" s="227"/>
      <c r="H172" s="230">
        <v>75.448</v>
      </c>
      <c r="I172" s="231"/>
      <c r="J172" s="227"/>
      <c r="K172" s="227"/>
      <c r="L172" s="232"/>
      <c r="M172" s="233"/>
      <c r="N172" s="234"/>
      <c r="O172" s="234"/>
      <c r="P172" s="234"/>
      <c r="Q172" s="234"/>
      <c r="R172" s="234"/>
      <c r="S172" s="234"/>
      <c r="T172" s="23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6" t="s">
        <v>140</v>
      </c>
      <c r="AU172" s="236" t="s">
        <v>86</v>
      </c>
      <c r="AV172" s="13" t="s">
        <v>86</v>
      </c>
      <c r="AW172" s="13" t="s">
        <v>37</v>
      </c>
      <c r="AX172" s="13" t="s">
        <v>76</v>
      </c>
      <c r="AY172" s="236" t="s">
        <v>127</v>
      </c>
    </row>
    <row r="173" spans="1:51" s="13" customFormat="1" ht="12">
      <c r="A173" s="13"/>
      <c r="B173" s="226"/>
      <c r="C173" s="227"/>
      <c r="D173" s="219" t="s">
        <v>140</v>
      </c>
      <c r="E173" s="228" t="s">
        <v>19</v>
      </c>
      <c r="F173" s="229" t="s">
        <v>976</v>
      </c>
      <c r="G173" s="227"/>
      <c r="H173" s="230">
        <v>42</v>
      </c>
      <c r="I173" s="231"/>
      <c r="J173" s="227"/>
      <c r="K173" s="227"/>
      <c r="L173" s="232"/>
      <c r="M173" s="233"/>
      <c r="N173" s="234"/>
      <c r="O173" s="234"/>
      <c r="P173" s="234"/>
      <c r="Q173" s="234"/>
      <c r="R173" s="234"/>
      <c r="S173" s="234"/>
      <c r="T173" s="23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6" t="s">
        <v>140</v>
      </c>
      <c r="AU173" s="236" t="s">
        <v>86</v>
      </c>
      <c r="AV173" s="13" t="s">
        <v>86</v>
      </c>
      <c r="AW173" s="13" t="s">
        <v>37</v>
      </c>
      <c r="AX173" s="13" t="s">
        <v>76</v>
      </c>
      <c r="AY173" s="236" t="s">
        <v>127</v>
      </c>
    </row>
    <row r="174" spans="1:51" s="14" customFormat="1" ht="12">
      <c r="A174" s="14"/>
      <c r="B174" s="237"/>
      <c r="C174" s="238"/>
      <c r="D174" s="219" t="s">
        <v>140</v>
      </c>
      <c r="E174" s="239" t="s">
        <v>19</v>
      </c>
      <c r="F174" s="240" t="s">
        <v>148</v>
      </c>
      <c r="G174" s="238"/>
      <c r="H174" s="241">
        <v>117.448</v>
      </c>
      <c r="I174" s="242"/>
      <c r="J174" s="238"/>
      <c r="K174" s="238"/>
      <c r="L174" s="243"/>
      <c r="M174" s="244"/>
      <c r="N174" s="245"/>
      <c r="O174" s="245"/>
      <c r="P174" s="245"/>
      <c r="Q174" s="245"/>
      <c r="R174" s="245"/>
      <c r="S174" s="245"/>
      <c r="T174" s="246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7" t="s">
        <v>140</v>
      </c>
      <c r="AU174" s="247" t="s">
        <v>86</v>
      </c>
      <c r="AV174" s="14" t="s">
        <v>134</v>
      </c>
      <c r="AW174" s="14" t="s">
        <v>37</v>
      </c>
      <c r="AX174" s="14" t="s">
        <v>84</v>
      </c>
      <c r="AY174" s="247" t="s">
        <v>127</v>
      </c>
    </row>
    <row r="175" spans="1:63" s="12" customFormat="1" ht="22.8" customHeight="1">
      <c r="A175" s="12"/>
      <c r="B175" s="190"/>
      <c r="C175" s="191"/>
      <c r="D175" s="192" t="s">
        <v>75</v>
      </c>
      <c r="E175" s="204" t="s">
        <v>162</v>
      </c>
      <c r="F175" s="204" t="s">
        <v>1057</v>
      </c>
      <c r="G175" s="191"/>
      <c r="H175" s="191"/>
      <c r="I175" s="194"/>
      <c r="J175" s="205">
        <f>BK175</f>
        <v>0</v>
      </c>
      <c r="K175" s="191"/>
      <c r="L175" s="196"/>
      <c r="M175" s="197"/>
      <c r="N175" s="198"/>
      <c r="O175" s="198"/>
      <c r="P175" s="199">
        <f>SUM(P176:P235)</f>
        <v>0</v>
      </c>
      <c r="Q175" s="198"/>
      <c r="R175" s="199">
        <f>SUM(R176:R235)</f>
        <v>5.08624</v>
      </c>
      <c r="S175" s="198"/>
      <c r="T175" s="200">
        <f>SUM(T176:T235)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1" t="s">
        <v>84</v>
      </c>
      <c r="AT175" s="202" t="s">
        <v>75</v>
      </c>
      <c r="AU175" s="202" t="s">
        <v>84</v>
      </c>
      <c r="AY175" s="201" t="s">
        <v>127</v>
      </c>
      <c r="BK175" s="203">
        <f>SUM(BK176:BK235)</f>
        <v>0</v>
      </c>
    </row>
    <row r="176" spans="1:65" s="2" customFormat="1" ht="16.5" customHeight="1">
      <c r="A176" s="40"/>
      <c r="B176" s="41"/>
      <c r="C176" s="206" t="s">
        <v>233</v>
      </c>
      <c r="D176" s="206" t="s">
        <v>129</v>
      </c>
      <c r="E176" s="207" t="s">
        <v>1058</v>
      </c>
      <c r="F176" s="208" t="s">
        <v>1059</v>
      </c>
      <c r="G176" s="209" t="s">
        <v>132</v>
      </c>
      <c r="H176" s="210">
        <v>42</v>
      </c>
      <c r="I176" s="211"/>
      <c r="J176" s="212">
        <f>ROUND(I176*H176,2)</f>
        <v>0</v>
      </c>
      <c r="K176" s="208" t="s">
        <v>133</v>
      </c>
      <c r="L176" s="46"/>
      <c r="M176" s="213" t="s">
        <v>19</v>
      </c>
      <c r="N176" s="214" t="s">
        <v>47</v>
      </c>
      <c r="O176" s="86"/>
      <c r="P176" s="215">
        <f>O176*H176</f>
        <v>0</v>
      </c>
      <c r="Q176" s="215">
        <v>0</v>
      </c>
      <c r="R176" s="215">
        <f>Q176*H176</f>
        <v>0</v>
      </c>
      <c r="S176" s="215">
        <v>0</v>
      </c>
      <c r="T176" s="216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7" t="s">
        <v>134</v>
      </c>
      <c r="AT176" s="217" t="s">
        <v>129</v>
      </c>
      <c r="AU176" s="217" t="s">
        <v>86</v>
      </c>
      <c r="AY176" s="19" t="s">
        <v>127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9" t="s">
        <v>84</v>
      </c>
      <c r="BK176" s="218">
        <f>ROUND(I176*H176,2)</f>
        <v>0</v>
      </c>
      <c r="BL176" s="19" t="s">
        <v>134</v>
      </c>
      <c r="BM176" s="217" t="s">
        <v>1060</v>
      </c>
    </row>
    <row r="177" spans="1:47" s="2" customFormat="1" ht="12">
      <c r="A177" s="40"/>
      <c r="B177" s="41"/>
      <c r="C177" s="42"/>
      <c r="D177" s="219" t="s">
        <v>136</v>
      </c>
      <c r="E177" s="42"/>
      <c r="F177" s="220" t="s">
        <v>1061</v>
      </c>
      <c r="G177" s="42"/>
      <c r="H177" s="42"/>
      <c r="I177" s="221"/>
      <c r="J177" s="42"/>
      <c r="K177" s="42"/>
      <c r="L177" s="46"/>
      <c r="M177" s="222"/>
      <c r="N177" s="223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136</v>
      </c>
      <c r="AU177" s="19" t="s">
        <v>86</v>
      </c>
    </row>
    <row r="178" spans="1:47" s="2" customFormat="1" ht="12">
      <c r="A178" s="40"/>
      <c r="B178" s="41"/>
      <c r="C178" s="42"/>
      <c r="D178" s="224" t="s">
        <v>138</v>
      </c>
      <c r="E178" s="42"/>
      <c r="F178" s="225" t="s">
        <v>1062</v>
      </c>
      <c r="G178" s="42"/>
      <c r="H178" s="42"/>
      <c r="I178" s="221"/>
      <c r="J178" s="42"/>
      <c r="K178" s="42"/>
      <c r="L178" s="46"/>
      <c r="M178" s="222"/>
      <c r="N178" s="223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138</v>
      </c>
      <c r="AU178" s="19" t="s">
        <v>86</v>
      </c>
    </row>
    <row r="179" spans="1:47" s="2" customFormat="1" ht="12">
      <c r="A179" s="40"/>
      <c r="B179" s="41"/>
      <c r="C179" s="42"/>
      <c r="D179" s="219" t="s">
        <v>375</v>
      </c>
      <c r="E179" s="42"/>
      <c r="F179" s="268" t="s">
        <v>1063</v>
      </c>
      <c r="G179" s="42"/>
      <c r="H179" s="42"/>
      <c r="I179" s="221"/>
      <c r="J179" s="42"/>
      <c r="K179" s="42"/>
      <c r="L179" s="46"/>
      <c r="M179" s="222"/>
      <c r="N179" s="223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375</v>
      </c>
      <c r="AU179" s="19" t="s">
        <v>86</v>
      </c>
    </row>
    <row r="180" spans="1:51" s="13" customFormat="1" ht="12">
      <c r="A180" s="13"/>
      <c r="B180" s="226"/>
      <c r="C180" s="227"/>
      <c r="D180" s="219" t="s">
        <v>140</v>
      </c>
      <c r="E180" s="228" t="s">
        <v>19</v>
      </c>
      <c r="F180" s="229" t="s">
        <v>1064</v>
      </c>
      <c r="G180" s="227"/>
      <c r="H180" s="230">
        <v>42</v>
      </c>
      <c r="I180" s="231"/>
      <c r="J180" s="227"/>
      <c r="K180" s="227"/>
      <c r="L180" s="232"/>
      <c r="M180" s="233"/>
      <c r="N180" s="234"/>
      <c r="O180" s="234"/>
      <c r="P180" s="234"/>
      <c r="Q180" s="234"/>
      <c r="R180" s="234"/>
      <c r="S180" s="234"/>
      <c r="T180" s="23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6" t="s">
        <v>140</v>
      </c>
      <c r="AU180" s="236" t="s">
        <v>86</v>
      </c>
      <c r="AV180" s="13" t="s">
        <v>86</v>
      </c>
      <c r="AW180" s="13" t="s">
        <v>37</v>
      </c>
      <c r="AX180" s="13" t="s">
        <v>84</v>
      </c>
      <c r="AY180" s="236" t="s">
        <v>127</v>
      </c>
    </row>
    <row r="181" spans="1:65" s="2" customFormat="1" ht="16.5" customHeight="1">
      <c r="A181" s="40"/>
      <c r="B181" s="41"/>
      <c r="C181" s="206" t="s">
        <v>241</v>
      </c>
      <c r="D181" s="206" t="s">
        <v>129</v>
      </c>
      <c r="E181" s="207" t="s">
        <v>1065</v>
      </c>
      <c r="F181" s="208" t="s">
        <v>1066</v>
      </c>
      <c r="G181" s="209" t="s">
        <v>132</v>
      </c>
      <c r="H181" s="210">
        <v>75.448</v>
      </c>
      <c r="I181" s="211"/>
      <c r="J181" s="212">
        <f>ROUND(I181*H181,2)</f>
        <v>0</v>
      </c>
      <c r="K181" s="208" t="s">
        <v>133</v>
      </c>
      <c r="L181" s="46"/>
      <c r="M181" s="213" t="s">
        <v>19</v>
      </c>
      <c r="N181" s="214" t="s">
        <v>47</v>
      </c>
      <c r="O181" s="86"/>
      <c r="P181" s="215">
        <f>O181*H181</f>
        <v>0</v>
      </c>
      <c r="Q181" s="215">
        <v>0</v>
      </c>
      <c r="R181" s="215">
        <f>Q181*H181</f>
        <v>0</v>
      </c>
      <c r="S181" s="215">
        <v>0</v>
      </c>
      <c r="T181" s="216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17" t="s">
        <v>134</v>
      </c>
      <c r="AT181" s="217" t="s">
        <v>129</v>
      </c>
      <c r="AU181" s="217" t="s">
        <v>86</v>
      </c>
      <c r="AY181" s="19" t="s">
        <v>127</v>
      </c>
      <c r="BE181" s="218">
        <f>IF(N181="základní",J181,0)</f>
        <v>0</v>
      </c>
      <c r="BF181" s="218">
        <f>IF(N181="snížená",J181,0)</f>
        <v>0</v>
      </c>
      <c r="BG181" s="218">
        <f>IF(N181="zákl. přenesená",J181,0)</f>
        <v>0</v>
      </c>
      <c r="BH181" s="218">
        <f>IF(N181="sníž. přenesená",J181,0)</f>
        <v>0</v>
      </c>
      <c r="BI181" s="218">
        <f>IF(N181="nulová",J181,0)</f>
        <v>0</v>
      </c>
      <c r="BJ181" s="19" t="s">
        <v>84</v>
      </c>
      <c r="BK181" s="218">
        <f>ROUND(I181*H181,2)</f>
        <v>0</v>
      </c>
      <c r="BL181" s="19" t="s">
        <v>134</v>
      </c>
      <c r="BM181" s="217" t="s">
        <v>1067</v>
      </c>
    </row>
    <row r="182" spans="1:47" s="2" customFormat="1" ht="12">
      <c r="A182" s="40"/>
      <c r="B182" s="41"/>
      <c r="C182" s="42"/>
      <c r="D182" s="219" t="s">
        <v>136</v>
      </c>
      <c r="E182" s="42"/>
      <c r="F182" s="220" t="s">
        <v>1068</v>
      </c>
      <c r="G182" s="42"/>
      <c r="H182" s="42"/>
      <c r="I182" s="221"/>
      <c r="J182" s="42"/>
      <c r="K182" s="42"/>
      <c r="L182" s="46"/>
      <c r="M182" s="222"/>
      <c r="N182" s="223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136</v>
      </c>
      <c r="AU182" s="19" t="s">
        <v>86</v>
      </c>
    </row>
    <row r="183" spans="1:47" s="2" customFormat="1" ht="12">
      <c r="A183" s="40"/>
      <c r="B183" s="41"/>
      <c r="C183" s="42"/>
      <c r="D183" s="224" t="s">
        <v>138</v>
      </c>
      <c r="E183" s="42"/>
      <c r="F183" s="225" t="s">
        <v>1069</v>
      </c>
      <c r="G183" s="42"/>
      <c r="H183" s="42"/>
      <c r="I183" s="221"/>
      <c r="J183" s="42"/>
      <c r="K183" s="42"/>
      <c r="L183" s="46"/>
      <c r="M183" s="222"/>
      <c r="N183" s="223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138</v>
      </c>
      <c r="AU183" s="19" t="s">
        <v>86</v>
      </c>
    </row>
    <row r="184" spans="1:47" s="2" customFormat="1" ht="12">
      <c r="A184" s="40"/>
      <c r="B184" s="41"/>
      <c r="C184" s="42"/>
      <c r="D184" s="219" t="s">
        <v>375</v>
      </c>
      <c r="E184" s="42"/>
      <c r="F184" s="268" t="s">
        <v>1070</v>
      </c>
      <c r="G184" s="42"/>
      <c r="H184" s="42"/>
      <c r="I184" s="221"/>
      <c r="J184" s="42"/>
      <c r="K184" s="42"/>
      <c r="L184" s="46"/>
      <c r="M184" s="222"/>
      <c r="N184" s="223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375</v>
      </c>
      <c r="AU184" s="19" t="s">
        <v>86</v>
      </c>
    </row>
    <row r="185" spans="1:51" s="15" customFormat="1" ht="12">
      <c r="A185" s="15"/>
      <c r="B185" s="248"/>
      <c r="C185" s="249"/>
      <c r="D185" s="219" t="s">
        <v>140</v>
      </c>
      <c r="E185" s="250" t="s">
        <v>19</v>
      </c>
      <c r="F185" s="251" t="s">
        <v>1071</v>
      </c>
      <c r="G185" s="249"/>
      <c r="H185" s="250" t="s">
        <v>19</v>
      </c>
      <c r="I185" s="252"/>
      <c r="J185" s="249"/>
      <c r="K185" s="249"/>
      <c r="L185" s="253"/>
      <c r="M185" s="254"/>
      <c r="N185" s="255"/>
      <c r="O185" s="255"/>
      <c r="P185" s="255"/>
      <c r="Q185" s="255"/>
      <c r="R185" s="255"/>
      <c r="S185" s="255"/>
      <c r="T185" s="256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57" t="s">
        <v>140</v>
      </c>
      <c r="AU185" s="257" t="s">
        <v>86</v>
      </c>
      <c r="AV185" s="15" t="s">
        <v>84</v>
      </c>
      <c r="AW185" s="15" t="s">
        <v>37</v>
      </c>
      <c r="AX185" s="15" t="s">
        <v>76</v>
      </c>
      <c r="AY185" s="257" t="s">
        <v>127</v>
      </c>
    </row>
    <row r="186" spans="1:51" s="13" customFormat="1" ht="12">
      <c r="A186" s="13"/>
      <c r="B186" s="226"/>
      <c r="C186" s="227"/>
      <c r="D186" s="219" t="s">
        <v>140</v>
      </c>
      <c r="E186" s="228" t="s">
        <v>19</v>
      </c>
      <c r="F186" s="229" t="s">
        <v>1072</v>
      </c>
      <c r="G186" s="227"/>
      <c r="H186" s="230">
        <v>54.748</v>
      </c>
      <c r="I186" s="231"/>
      <c r="J186" s="227"/>
      <c r="K186" s="227"/>
      <c r="L186" s="232"/>
      <c r="M186" s="233"/>
      <c r="N186" s="234"/>
      <c r="O186" s="234"/>
      <c r="P186" s="234"/>
      <c r="Q186" s="234"/>
      <c r="R186" s="234"/>
      <c r="S186" s="234"/>
      <c r="T186" s="23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6" t="s">
        <v>140</v>
      </c>
      <c r="AU186" s="236" t="s">
        <v>86</v>
      </c>
      <c r="AV186" s="13" t="s">
        <v>86</v>
      </c>
      <c r="AW186" s="13" t="s">
        <v>37</v>
      </c>
      <c r="AX186" s="13" t="s">
        <v>76</v>
      </c>
      <c r="AY186" s="236" t="s">
        <v>127</v>
      </c>
    </row>
    <row r="187" spans="1:51" s="13" customFormat="1" ht="12">
      <c r="A187" s="13"/>
      <c r="B187" s="226"/>
      <c r="C187" s="227"/>
      <c r="D187" s="219" t="s">
        <v>140</v>
      </c>
      <c r="E187" s="228" t="s">
        <v>19</v>
      </c>
      <c r="F187" s="229" t="s">
        <v>1073</v>
      </c>
      <c r="G187" s="227"/>
      <c r="H187" s="230">
        <v>20.7</v>
      </c>
      <c r="I187" s="231"/>
      <c r="J187" s="227"/>
      <c r="K187" s="227"/>
      <c r="L187" s="232"/>
      <c r="M187" s="233"/>
      <c r="N187" s="234"/>
      <c r="O187" s="234"/>
      <c r="P187" s="234"/>
      <c r="Q187" s="234"/>
      <c r="R187" s="234"/>
      <c r="S187" s="234"/>
      <c r="T187" s="23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6" t="s">
        <v>140</v>
      </c>
      <c r="AU187" s="236" t="s">
        <v>86</v>
      </c>
      <c r="AV187" s="13" t="s">
        <v>86</v>
      </c>
      <c r="AW187" s="13" t="s">
        <v>37</v>
      </c>
      <c r="AX187" s="13" t="s">
        <v>76</v>
      </c>
      <c r="AY187" s="236" t="s">
        <v>127</v>
      </c>
    </row>
    <row r="188" spans="1:51" s="14" customFormat="1" ht="12">
      <c r="A188" s="14"/>
      <c r="B188" s="237"/>
      <c r="C188" s="238"/>
      <c r="D188" s="219" t="s">
        <v>140</v>
      </c>
      <c r="E188" s="239" t="s">
        <v>19</v>
      </c>
      <c r="F188" s="240" t="s">
        <v>148</v>
      </c>
      <c r="G188" s="238"/>
      <c r="H188" s="241">
        <v>75.448</v>
      </c>
      <c r="I188" s="242"/>
      <c r="J188" s="238"/>
      <c r="K188" s="238"/>
      <c r="L188" s="243"/>
      <c r="M188" s="244"/>
      <c r="N188" s="245"/>
      <c r="O188" s="245"/>
      <c r="P188" s="245"/>
      <c r="Q188" s="245"/>
      <c r="R188" s="245"/>
      <c r="S188" s="245"/>
      <c r="T188" s="246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7" t="s">
        <v>140</v>
      </c>
      <c r="AU188" s="247" t="s">
        <v>86</v>
      </c>
      <c r="AV188" s="14" t="s">
        <v>134</v>
      </c>
      <c r="AW188" s="14" t="s">
        <v>37</v>
      </c>
      <c r="AX188" s="14" t="s">
        <v>84</v>
      </c>
      <c r="AY188" s="247" t="s">
        <v>127</v>
      </c>
    </row>
    <row r="189" spans="1:65" s="2" customFormat="1" ht="16.5" customHeight="1">
      <c r="A189" s="40"/>
      <c r="B189" s="41"/>
      <c r="C189" s="206" t="s">
        <v>8</v>
      </c>
      <c r="D189" s="206" t="s">
        <v>129</v>
      </c>
      <c r="E189" s="207" t="s">
        <v>1074</v>
      </c>
      <c r="F189" s="208" t="s">
        <v>1075</v>
      </c>
      <c r="G189" s="209" t="s">
        <v>132</v>
      </c>
      <c r="H189" s="210">
        <v>101.473</v>
      </c>
      <c r="I189" s="211"/>
      <c r="J189" s="212">
        <f>ROUND(I189*H189,2)</f>
        <v>0</v>
      </c>
      <c r="K189" s="208" t="s">
        <v>133</v>
      </c>
      <c r="L189" s="46"/>
      <c r="M189" s="213" t="s">
        <v>19</v>
      </c>
      <c r="N189" s="214" t="s">
        <v>47</v>
      </c>
      <c r="O189" s="86"/>
      <c r="P189" s="215">
        <f>O189*H189</f>
        <v>0</v>
      </c>
      <c r="Q189" s="215">
        <v>0</v>
      </c>
      <c r="R189" s="215">
        <f>Q189*H189</f>
        <v>0</v>
      </c>
      <c r="S189" s="215">
        <v>0</v>
      </c>
      <c r="T189" s="216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17" t="s">
        <v>134</v>
      </c>
      <c r="AT189" s="217" t="s">
        <v>129</v>
      </c>
      <c r="AU189" s="217" t="s">
        <v>86</v>
      </c>
      <c r="AY189" s="19" t="s">
        <v>127</v>
      </c>
      <c r="BE189" s="218">
        <f>IF(N189="základní",J189,0)</f>
        <v>0</v>
      </c>
      <c r="BF189" s="218">
        <f>IF(N189="snížená",J189,0)</f>
        <v>0</v>
      </c>
      <c r="BG189" s="218">
        <f>IF(N189="zákl. přenesená",J189,0)</f>
        <v>0</v>
      </c>
      <c r="BH189" s="218">
        <f>IF(N189="sníž. přenesená",J189,0)</f>
        <v>0</v>
      </c>
      <c r="BI189" s="218">
        <f>IF(N189="nulová",J189,0)</f>
        <v>0</v>
      </c>
      <c r="BJ189" s="19" t="s">
        <v>84</v>
      </c>
      <c r="BK189" s="218">
        <f>ROUND(I189*H189,2)</f>
        <v>0</v>
      </c>
      <c r="BL189" s="19" t="s">
        <v>134</v>
      </c>
      <c r="BM189" s="217" t="s">
        <v>1076</v>
      </c>
    </row>
    <row r="190" spans="1:47" s="2" customFormat="1" ht="12">
      <c r="A190" s="40"/>
      <c r="B190" s="41"/>
      <c r="C190" s="42"/>
      <c r="D190" s="219" t="s">
        <v>136</v>
      </c>
      <c r="E190" s="42"/>
      <c r="F190" s="220" t="s">
        <v>1077</v>
      </c>
      <c r="G190" s="42"/>
      <c r="H190" s="42"/>
      <c r="I190" s="221"/>
      <c r="J190" s="42"/>
      <c r="K190" s="42"/>
      <c r="L190" s="46"/>
      <c r="M190" s="222"/>
      <c r="N190" s="223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136</v>
      </c>
      <c r="AU190" s="19" t="s">
        <v>86</v>
      </c>
    </row>
    <row r="191" spans="1:47" s="2" customFormat="1" ht="12">
      <c r="A191" s="40"/>
      <c r="B191" s="41"/>
      <c r="C191" s="42"/>
      <c r="D191" s="224" t="s">
        <v>138</v>
      </c>
      <c r="E191" s="42"/>
      <c r="F191" s="225" t="s">
        <v>1078</v>
      </c>
      <c r="G191" s="42"/>
      <c r="H191" s="42"/>
      <c r="I191" s="221"/>
      <c r="J191" s="42"/>
      <c r="K191" s="42"/>
      <c r="L191" s="46"/>
      <c r="M191" s="222"/>
      <c r="N191" s="223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138</v>
      </c>
      <c r="AU191" s="19" t="s">
        <v>86</v>
      </c>
    </row>
    <row r="192" spans="1:51" s="15" customFormat="1" ht="12">
      <c r="A192" s="15"/>
      <c r="B192" s="248"/>
      <c r="C192" s="249"/>
      <c r="D192" s="219" t="s">
        <v>140</v>
      </c>
      <c r="E192" s="250" t="s">
        <v>19</v>
      </c>
      <c r="F192" s="251" t="s">
        <v>988</v>
      </c>
      <c r="G192" s="249"/>
      <c r="H192" s="250" t="s">
        <v>19</v>
      </c>
      <c r="I192" s="252"/>
      <c r="J192" s="249"/>
      <c r="K192" s="249"/>
      <c r="L192" s="253"/>
      <c r="M192" s="254"/>
      <c r="N192" s="255"/>
      <c r="O192" s="255"/>
      <c r="P192" s="255"/>
      <c r="Q192" s="255"/>
      <c r="R192" s="255"/>
      <c r="S192" s="255"/>
      <c r="T192" s="256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57" t="s">
        <v>140</v>
      </c>
      <c r="AU192" s="257" t="s">
        <v>86</v>
      </c>
      <c r="AV192" s="15" t="s">
        <v>84</v>
      </c>
      <c r="AW192" s="15" t="s">
        <v>37</v>
      </c>
      <c r="AX192" s="15" t="s">
        <v>76</v>
      </c>
      <c r="AY192" s="257" t="s">
        <v>127</v>
      </c>
    </row>
    <row r="193" spans="1:51" s="15" customFormat="1" ht="12">
      <c r="A193" s="15"/>
      <c r="B193" s="248"/>
      <c r="C193" s="249"/>
      <c r="D193" s="219" t="s">
        <v>140</v>
      </c>
      <c r="E193" s="250" t="s">
        <v>19</v>
      </c>
      <c r="F193" s="251" t="s">
        <v>272</v>
      </c>
      <c r="G193" s="249"/>
      <c r="H193" s="250" t="s">
        <v>19</v>
      </c>
      <c r="I193" s="252"/>
      <c r="J193" s="249"/>
      <c r="K193" s="249"/>
      <c r="L193" s="253"/>
      <c r="M193" s="254"/>
      <c r="N193" s="255"/>
      <c r="O193" s="255"/>
      <c r="P193" s="255"/>
      <c r="Q193" s="255"/>
      <c r="R193" s="255"/>
      <c r="S193" s="255"/>
      <c r="T193" s="256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57" t="s">
        <v>140</v>
      </c>
      <c r="AU193" s="257" t="s">
        <v>86</v>
      </c>
      <c r="AV193" s="15" t="s">
        <v>84</v>
      </c>
      <c r="AW193" s="15" t="s">
        <v>37</v>
      </c>
      <c r="AX193" s="15" t="s">
        <v>76</v>
      </c>
      <c r="AY193" s="257" t="s">
        <v>127</v>
      </c>
    </row>
    <row r="194" spans="1:51" s="13" customFormat="1" ht="12">
      <c r="A194" s="13"/>
      <c r="B194" s="226"/>
      <c r="C194" s="227"/>
      <c r="D194" s="219" t="s">
        <v>140</v>
      </c>
      <c r="E194" s="228" t="s">
        <v>19</v>
      </c>
      <c r="F194" s="229" t="s">
        <v>1079</v>
      </c>
      <c r="G194" s="227"/>
      <c r="H194" s="230">
        <v>101.473</v>
      </c>
      <c r="I194" s="231"/>
      <c r="J194" s="227"/>
      <c r="K194" s="227"/>
      <c r="L194" s="232"/>
      <c r="M194" s="233"/>
      <c r="N194" s="234"/>
      <c r="O194" s="234"/>
      <c r="P194" s="234"/>
      <c r="Q194" s="234"/>
      <c r="R194" s="234"/>
      <c r="S194" s="234"/>
      <c r="T194" s="23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6" t="s">
        <v>140</v>
      </c>
      <c r="AU194" s="236" t="s">
        <v>86</v>
      </c>
      <c r="AV194" s="13" t="s">
        <v>86</v>
      </c>
      <c r="AW194" s="13" t="s">
        <v>37</v>
      </c>
      <c r="AX194" s="13" t="s">
        <v>84</v>
      </c>
      <c r="AY194" s="236" t="s">
        <v>127</v>
      </c>
    </row>
    <row r="195" spans="1:65" s="2" customFormat="1" ht="16.5" customHeight="1">
      <c r="A195" s="40"/>
      <c r="B195" s="41"/>
      <c r="C195" s="206" t="s">
        <v>258</v>
      </c>
      <c r="D195" s="206" t="s">
        <v>129</v>
      </c>
      <c r="E195" s="207" t="s">
        <v>1080</v>
      </c>
      <c r="F195" s="208" t="s">
        <v>1081</v>
      </c>
      <c r="G195" s="209" t="s">
        <v>132</v>
      </c>
      <c r="H195" s="210">
        <v>75.448</v>
      </c>
      <c r="I195" s="211"/>
      <c r="J195" s="212">
        <f>ROUND(I195*H195,2)</f>
        <v>0</v>
      </c>
      <c r="K195" s="208" t="s">
        <v>133</v>
      </c>
      <c r="L195" s="46"/>
      <c r="M195" s="213" t="s">
        <v>19</v>
      </c>
      <c r="N195" s="214" t="s">
        <v>47</v>
      </c>
      <c r="O195" s="86"/>
      <c r="P195" s="215">
        <f>O195*H195</f>
        <v>0</v>
      </c>
      <c r="Q195" s="215">
        <v>0</v>
      </c>
      <c r="R195" s="215">
        <f>Q195*H195</f>
        <v>0</v>
      </c>
      <c r="S195" s="215">
        <v>0</v>
      </c>
      <c r="T195" s="216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7" t="s">
        <v>134</v>
      </c>
      <c r="AT195" s="217" t="s">
        <v>129</v>
      </c>
      <c r="AU195" s="217" t="s">
        <v>86</v>
      </c>
      <c r="AY195" s="19" t="s">
        <v>127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9" t="s">
        <v>84</v>
      </c>
      <c r="BK195" s="218">
        <f>ROUND(I195*H195,2)</f>
        <v>0</v>
      </c>
      <c r="BL195" s="19" t="s">
        <v>134</v>
      </c>
      <c r="BM195" s="217" t="s">
        <v>1082</v>
      </c>
    </row>
    <row r="196" spans="1:47" s="2" customFormat="1" ht="12">
      <c r="A196" s="40"/>
      <c r="B196" s="41"/>
      <c r="C196" s="42"/>
      <c r="D196" s="219" t="s">
        <v>136</v>
      </c>
      <c r="E196" s="42"/>
      <c r="F196" s="220" t="s">
        <v>1083</v>
      </c>
      <c r="G196" s="42"/>
      <c r="H196" s="42"/>
      <c r="I196" s="221"/>
      <c r="J196" s="42"/>
      <c r="K196" s="42"/>
      <c r="L196" s="46"/>
      <c r="M196" s="222"/>
      <c r="N196" s="223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136</v>
      </c>
      <c r="AU196" s="19" t="s">
        <v>86</v>
      </c>
    </row>
    <row r="197" spans="1:47" s="2" customFormat="1" ht="12">
      <c r="A197" s="40"/>
      <c r="B197" s="41"/>
      <c r="C197" s="42"/>
      <c r="D197" s="224" t="s">
        <v>138</v>
      </c>
      <c r="E197" s="42"/>
      <c r="F197" s="225" t="s">
        <v>1084</v>
      </c>
      <c r="G197" s="42"/>
      <c r="H197" s="42"/>
      <c r="I197" s="221"/>
      <c r="J197" s="42"/>
      <c r="K197" s="42"/>
      <c r="L197" s="46"/>
      <c r="M197" s="222"/>
      <c r="N197" s="223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138</v>
      </c>
      <c r="AU197" s="19" t="s">
        <v>86</v>
      </c>
    </row>
    <row r="198" spans="1:51" s="13" customFormat="1" ht="12">
      <c r="A198" s="13"/>
      <c r="B198" s="226"/>
      <c r="C198" s="227"/>
      <c r="D198" s="219" t="s">
        <v>140</v>
      </c>
      <c r="E198" s="228" t="s">
        <v>19</v>
      </c>
      <c r="F198" s="229" t="s">
        <v>1085</v>
      </c>
      <c r="G198" s="227"/>
      <c r="H198" s="230">
        <v>75.448</v>
      </c>
      <c r="I198" s="231"/>
      <c r="J198" s="227"/>
      <c r="K198" s="227"/>
      <c r="L198" s="232"/>
      <c r="M198" s="233"/>
      <c r="N198" s="234"/>
      <c r="O198" s="234"/>
      <c r="P198" s="234"/>
      <c r="Q198" s="234"/>
      <c r="R198" s="234"/>
      <c r="S198" s="234"/>
      <c r="T198" s="23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6" t="s">
        <v>140</v>
      </c>
      <c r="AU198" s="236" t="s">
        <v>86</v>
      </c>
      <c r="AV198" s="13" t="s">
        <v>86</v>
      </c>
      <c r="AW198" s="13" t="s">
        <v>37</v>
      </c>
      <c r="AX198" s="13" t="s">
        <v>84</v>
      </c>
      <c r="AY198" s="236" t="s">
        <v>127</v>
      </c>
    </row>
    <row r="199" spans="1:65" s="2" customFormat="1" ht="16.5" customHeight="1">
      <c r="A199" s="40"/>
      <c r="B199" s="41"/>
      <c r="C199" s="206" t="s">
        <v>291</v>
      </c>
      <c r="D199" s="206" t="s">
        <v>129</v>
      </c>
      <c r="E199" s="207" t="s">
        <v>1086</v>
      </c>
      <c r="F199" s="208" t="s">
        <v>1087</v>
      </c>
      <c r="G199" s="209" t="s">
        <v>132</v>
      </c>
      <c r="H199" s="210">
        <v>101.473</v>
      </c>
      <c r="I199" s="211"/>
      <c r="J199" s="212">
        <f>ROUND(I199*H199,2)</f>
        <v>0</v>
      </c>
      <c r="K199" s="208" t="s">
        <v>19</v>
      </c>
      <c r="L199" s="46"/>
      <c r="M199" s="213" t="s">
        <v>19</v>
      </c>
      <c r="N199" s="214" t="s">
        <v>47</v>
      </c>
      <c r="O199" s="86"/>
      <c r="P199" s="215">
        <f>O199*H199</f>
        <v>0</v>
      </c>
      <c r="Q199" s="215">
        <v>0</v>
      </c>
      <c r="R199" s="215">
        <f>Q199*H199</f>
        <v>0</v>
      </c>
      <c r="S199" s="215">
        <v>0</v>
      </c>
      <c r="T199" s="216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17" t="s">
        <v>134</v>
      </c>
      <c r="AT199" s="217" t="s">
        <v>129</v>
      </c>
      <c r="AU199" s="217" t="s">
        <v>86</v>
      </c>
      <c r="AY199" s="19" t="s">
        <v>127</v>
      </c>
      <c r="BE199" s="218">
        <f>IF(N199="základní",J199,0)</f>
        <v>0</v>
      </c>
      <c r="BF199" s="218">
        <f>IF(N199="snížená",J199,0)</f>
        <v>0</v>
      </c>
      <c r="BG199" s="218">
        <f>IF(N199="zákl. přenesená",J199,0)</f>
        <v>0</v>
      </c>
      <c r="BH199" s="218">
        <f>IF(N199="sníž. přenesená",J199,0)</f>
        <v>0</v>
      </c>
      <c r="BI199" s="218">
        <f>IF(N199="nulová",J199,0)</f>
        <v>0</v>
      </c>
      <c r="BJ199" s="19" t="s">
        <v>84</v>
      </c>
      <c r="BK199" s="218">
        <f>ROUND(I199*H199,2)</f>
        <v>0</v>
      </c>
      <c r="BL199" s="19" t="s">
        <v>134</v>
      </c>
      <c r="BM199" s="217" t="s">
        <v>1088</v>
      </c>
    </row>
    <row r="200" spans="1:47" s="2" customFormat="1" ht="12">
      <c r="A200" s="40"/>
      <c r="B200" s="41"/>
      <c r="C200" s="42"/>
      <c r="D200" s="219" t="s">
        <v>136</v>
      </c>
      <c r="E200" s="42"/>
      <c r="F200" s="220" t="s">
        <v>1089</v>
      </c>
      <c r="G200" s="42"/>
      <c r="H200" s="42"/>
      <c r="I200" s="221"/>
      <c r="J200" s="42"/>
      <c r="K200" s="42"/>
      <c r="L200" s="46"/>
      <c r="M200" s="222"/>
      <c r="N200" s="223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136</v>
      </c>
      <c r="AU200" s="19" t="s">
        <v>86</v>
      </c>
    </row>
    <row r="201" spans="1:51" s="15" customFormat="1" ht="12">
      <c r="A201" s="15"/>
      <c r="B201" s="248"/>
      <c r="C201" s="249"/>
      <c r="D201" s="219" t="s">
        <v>140</v>
      </c>
      <c r="E201" s="250" t="s">
        <v>19</v>
      </c>
      <c r="F201" s="251" t="s">
        <v>988</v>
      </c>
      <c r="G201" s="249"/>
      <c r="H201" s="250" t="s">
        <v>19</v>
      </c>
      <c r="I201" s="252"/>
      <c r="J201" s="249"/>
      <c r="K201" s="249"/>
      <c r="L201" s="253"/>
      <c r="M201" s="254"/>
      <c r="N201" s="255"/>
      <c r="O201" s="255"/>
      <c r="P201" s="255"/>
      <c r="Q201" s="255"/>
      <c r="R201" s="255"/>
      <c r="S201" s="255"/>
      <c r="T201" s="256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57" t="s">
        <v>140</v>
      </c>
      <c r="AU201" s="257" t="s">
        <v>86</v>
      </c>
      <c r="AV201" s="15" t="s">
        <v>84</v>
      </c>
      <c r="AW201" s="15" t="s">
        <v>37</v>
      </c>
      <c r="AX201" s="15" t="s">
        <v>76</v>
      </c>
      <c r="AY201" s="257" t="s">
        <v>127</v>
      </c>
    </row>
    <row r="202" spans="1:51" s="15" customFormat="1" ht="12">
      <c r="A202" s="15"/>
      <c r="B202" s="248"/>
      <c r="C202" s="249"/>
      <c r="D202" s="219" t="s">
        <v>140</v>
      </c>
      <c r="E202" s="250" t="s">
        <v>19</v>
      </c>
      <c r="F202" s="251" t="s">
        <v>272</v>
      </c>
      <c r="G202" s="249"/>
      <c r="H202" s="250" t="s">
        <v>19</v>
      </c>
      <c r="I202" s="252"/>
      <c r="J202" s="249"/>
      <c r="K202" s="249"/>
      <c r="L202" s="253"/>
      <c r="M202" s="254"/>
      <c r="N202" s="255"/>
      <c r="O202" s="255"/>
      <c r="P202" s="255"/>
      <c r="Q202" s="255"/>
      <c r="R202" s="255"/>
      <c r="S202" s="255"/>
      <c r="T202" s="256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57" t="s">
        <v>140</v>
      </c>
      <c r="AU202" s="257" t="s">
        <v>86</v>
      </c>
      <c r="AV202" s="15" t="s">
        <v>84</v>
      </c>
      <c r="AW202" s="15" t="s">
        <v>37</v>
      </c>
      <c r="AX202" s="15" t="s">
        <v>76</v>
      </c>
      <c r="AY202" s="257" t="s">
        <v>127</v>
      </c>
    </row>
    <row r="203" spans="1:51" s="13" customFormat="1" ht="12">
      <c r="A203" s="13"/>
      <c r="B203" s="226"/>
      <c r="C203" s="227"/>
      <c r="D203" s="219" t="s">
        <v>140</v>
      </c>
      <c r="E203" s="228" t="s">
        <v>19</v>
      </c>
      <c r="F203" s="229" t="s">
        <v>1090</v>
      </c>
      <c r="G203" s="227"/>
      <c r="H203" s="230">
        <v>101.473</v>
      </c>
      <c r="I203" s="231"/>
      <c r="J203" s="227"/>
      <c r="K203" s="227"/>
      <c r="L203" s="232"/>
      <c r="M203" s="233"/>
      <c r="N203" s="234"/>
      <c r="O203" s="234"/>
      <c r="P203" s="234"/>
      <c r="Q203" s="234"/>
      <c r="R203" s="234"/>
      <c r="S203" s="234"/>
      <c r="T203" s="23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6" t="s">
        <v>140</v>
      </c>
      <c r="AU203" s="236" t="s">
        <v>86</v>
      </c>
      <c r="AV203" s="13" t="s">
        <v>86</v>
      </c>
      <c r="AW203" s="13" t="s">
        <v>37</v>
      </c>
      <c r="AX203" s="13" t="s">
        <v>76</v>
      </c>
      <c r="AY203" s="236" t="s">
        <v>127</v>
      </c>
    </row>
    <row r="204" spans="1:51" s="14" customFormat="1" ht="12">
      <c r="A204" s="14"/>
      <c r="B204" s="237"/>
      <c r="C204" s="238"/>
      <c r="D204" s="219" t="s">
        <v>140</v>
      </c>
      <c r="E204" s="239" t="s">
        <v>19</v>
      </c>
      <c r="F204" s="240" t="s">
        <v>148</v>
      </c>
      <c r="G204" s="238"/>
      <c r="H204" s="241">
        <v>101.473</v>
      </c>
      <c r="I204" s="242"/>
      <c r="J204" s="238"/>
      <c r="K204" s="238"/>
      <c r="L204" s="243"/>
      <c r="M204" s="244"/>
      <c r="N204" s="245"/>
      <c r="O204" s="245"/>
      <c r="P204" s="245"/>
      <c r="Q204" s="245"/>
      <c r="R204" s="245"/>
      <c r="S204" s="245"/>
      <c r="T204" s="246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7" t="s">
        <v>140</v>
      </c>
      <c r="AU204" s="247" t="s">
        <v>86</v>
      </c>
      <c r="AV204" s="14" t="s">
        <v>134</v>
      </c>
      <c r="AW204" s="14" t="s">
        <v>37</v>
      </c>
      <c r="AX204" s="14" t="s">
        <v>84</v>
      </c>
      <c r="AY204" s="247" t="s">
        <v>127</v>
      </c>
    </row>
    <row r="205" spans="1:65" s="2" customFormat="1" ht="16.5" customHeight="1">
      <c r="A205" s="40"/>
      <c r="B205" s="41"/>
      <c r="C205" s="206" t="s">
        <v>299</v>
      </c>
      <c r="D205" s="206" t="s">
        <v>129</v>
      </c>
      <c r="E205" s="207" t="s">
        <v>1091</v>
      </c>
      <c r="F205" s="208" t="s">
        <v>1092</v>
      </c>
      <c r="G205" s="209" t="s">
        <v>132</v>
      </c>
      <c r="H205" s="210">
        <v>548.498</v>
      </c>
      <c r="I205" s="211"/>
      <c r="J205" s="212">
        <f>ROUND(I205*H205,2)</f>
        <v>0</v>
      </c>
      <c r="K205" s="208" t="s">
        <v>19</v>
      </c>
      <c r="L205" s="46"/>
      <c r="M205" s="213" t="s">
        <v>19</v>
      </c>
      <c r="N205" s="214" t="s">
        <v>47</v>
      </c>
      <c r="O205" s="86"/>
      <c r="P205" s="215">
        <f>O205*H205</f>
        <v>0</v>
      </c>
      <c r="Q205" s="215">
        <v>0</v>
      </c>
      <c r="R205" s="215">
        <f>Q205*H205</f>
        <v>0</v>
      </c>
      <c r="S205" s="215">
        <v>0</v>
      </c>
      <c r="T205" s="216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17" t="s">
        <v>134</v>
      </c>
      <c r="AT205" s="217" t="s">
        <v>129</v>
      </c>
      <c r="AU205" s="217" t="s">
        <v>86</v>
      </c>
      <c r="AY205" s="19" t="s">
        <v>127</v>
      </c>
      <c r="BE205" s="218">
        <f>IF(N205="základní",J205,0)</f>
        <v>0</v>
      </c>
      <c r="BF205" s="218">
        <f>IF(N205="snížená",J205,0)</f>
        <v>0</v>
      </c>
      <c r="BG205" s="218">
        <f>IF(N205="zákl. přenesená",J205,0)</f>
        <v>0</v>
      </c>
      <c r="BH205" s="218">
        <f>IF(N205="sníž. přenesená",J205,0)</f>
        <v>0</v>
      </c>
      <c r="BI205" s="218">
        <f>IF(N205="nulová",J205,0)</f>
        <v>0</v>
      </c>
      <c r="BJ205" s="19" t="s">
        <v>84</v>
      </c>
      <c r="BK205" s="218">
        <f>ROUND(I205*H205,2)</f>
        <v>0</v>
      </c>
      <c r="BL205" s="19" t="s">
        <v>134</v>
      </c>
      <c r="BM205" s="217" t="s">
        <v>1093</v>
      </c>
    </row>
    <row r="206" spans="1:47" s="2" customFormat="1" ht="12">
      <c r="A206" s="40"/>
      <c r="B206" s="41"/>
      <c r="C206" s="42"/>
      <c r="D206" s="219" t="s">
        <v>136</v>
      </c>
      <c r="E206" s="42"/>
      <c r="F206" s="220" t="s">
        <v>1092</v>
      </c>
      <c r="G206" s="42"/>
      <c r="H206" s="42"/>
      <c r="I206" s="221"/>
      <c r="J206" s="42"/>
      <c r="K206" s="42"/>
      <c r="L206" s="46"/>
      <c r="M206" s="222"/>
      <c r="N206" s="223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136</v>
      </c>
      <c r="AU206" s="19" t="s">
        <v>86</v>
      </c>
    </row>
    <row r="207" spans="1:51" s="15" customFormat="1" ht="12">
      <c r="A207" s="15"/>
      <c r="B207" s="248"/>
      <c r="C207" s="249"/>
      <c r="D207" s="219" t="s">
        <v>140</v>
      </c>
      <c r="E207" s="250" t="s">
        <v>19</v>
      </c>
      <c r="F207" s="251" t="s">
        <v>1094</v>
      </c>
      <c r="G207" s="249"/>
      <c r="H207" s="250" t="s">
        <v>19</v>
      </c>
      <c r="I207" s="252"/>
      <c r="J207" s="249"/>
      <c r="K207" s="249"/>
      <c r="L207" s="253"/>
      <c r="M207" s="254"/>
      <c r="N207" s="255"/>
      <c r="O207" s="255"/>
      <c r="P207" s="255"/>
      <c r="Q207" s="255"/>
      <c r="R207" s="255"/>
      <c r="S207" s="255"/>
      <c r="T207" s="256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57" t="s">
        <v>140</v>
      </c>
      <c r="AU207" s="257" t="s">
        <v>86</v>
      </c>
      <c r="AV207" s="15" t="s">
        <v>84</v>
      </c>
      <c r="AW207" s="15" t="s">
        <v>37</v>
      </c>
      <c r="AX207" s="15" t="s">
        <v>76</v>
      </c>
      <c r="AY207" s="257" t="s">
        <v>127</v>
      </c>
    </row>
    <row r="208" spans="1:51" s="15" customFormat="1" ht="12">
      <c r="A208" s="15"/>
      <c r="B208" s="248"/>
      <c r="C208" s="249"/>
      <c r="D208" s="219" t="s">
        <v>140</v>
      </c>
      <c r="E208" s="250" t="s">
        <v>19</v>
      </c>
      <c r="F208" s="251" t="s">
        <v>272</v>
      </c>
      <c r="G208" s="249"/>
      <c r="H208" s="250" t="s">
        <v>19</v>
      </c>
      <c r="I208" s="252"/>
      <c r="J208" s="249"/>
      <c r="K208" s="249"/>
      <c r="L208" s="253"/>
      <c r="M208" s="254"/>
      <c r="N208" s="255"/>
      <c r="O208" s="255"/>
      <c r="P208" s="255"/>
      <c r="Q208" s="255"/>
      <c r="R208" s="255"/>
      <c r="S208" s="255"/>
      <c r="T208" s="256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57" t="s">
        <v>140</v>
      </c>
      <c r="AU208" s="257" t="s">
        <v>86</v>
      </c>
      <c r="AV208" s="15" t="s">
        <v>84</v>
      </c>
      <c r="AW208" s="15" t="s">
        <v>37</v>
      </c>
      <c r="AX208" s="15" t="s">
        <v>76</v>
      </c>
      <c r="AY208" s="257" t="s">
        <v>127</v>
      </c>
    </row>
    <row r="209" spans="1:51" s="13" customFormat="1" ht="12">
      <c r="A209" s="13"/>
      <c r="B209" s="226"/>
      <c r="C209" s="227"/>
      <c r="D209" s="219" t="s">
        <v>140</v>
      </c>
      <c r="E209" s="228" t="s">
        <v>19</v>
      </c>
      <c r="F209" s="229" t="s">
        <v>1095</v>
      </c>
      <c r="G209" s="227"/>
      <c r="H209" s="230">
        <v>421</v>
      </c>
      <c r="I209" s="231"/>
      <c r="J209" s="227"/>
      <c r="K209" s="227"/>
      <c r="L209" s="232"/>
      <c r="M209" s="233"/>
      <c r="N209" s="234"/>
      <c r="O209" s="234"/>
      <c r="P209" s="234"/>
      <c r="Q209" s="234"/>
      <c r="R209" s="234"/>
      <c r="S209" s="234"/>
      <c r="T209" s="23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6" t="s">
        <v>140</v>
      </c>
      <c r="AU209" s="236" t="s">
        <v>86</v>
      </c>
      <c r="AV209" s="13" t="s">
        <v>86</v>
      </c>
      <c r="AW209" s="13" t="s">
        <v>37</v>
      </c>
      <c r="AX209" s="13" t="s">
        <v>76</v>
      </c>
      <c r="AY209" s="236" t="s">
        <v>127</v>
      </c>
    </row>
    <row r="210" spans="1:51" s="13" customFormat="1" ht="12">
      <c r="A210" s="13"/>
      <c r="B210" s="226"/>
      <c r="C210" s="227"/>
      <c r="D210" s="219" t="s">
        <v>140</v>
      </c>
      <c r="E210" s="228" t="s">
        <v>19</v>
      </c>
      <c r="F210" s="229" t="s">
        <v>1096</v>
      </c>
      <c r="G210" s="227"/>
      <c r="H210" s="230">
        <v>127.498</v>
      </c>
      <c r="I210" s="231"/>
      <c r="J210" s="227"/>
      <c r="K210" s="227"/>
      <c r="L210" s="232"/>
      <c r="M210" s="233"/>
      <c r="N210" s="234"/>
      <c r="O210" s="234"/>
      <c r="P210" s="234"/>
      <c r="Q210" s="234"/>
      <c r="R210" s="234"/>
      <c r="S210" s="234"/>
      <c r="T210" s="23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6" t="s">
        <v>140</v>
      </c>
      <c r="AU210" s="236" t="s">
        <v>86</v>
      </c>
      <c r="AV210" s="13" t="s">
        <v>86</v>
      </c>
      <c r="AW210" s="13" t="s">
        <v>37</v>
      </c>
      <c r="AX210" s="13" t="s">
        <v>76</v>
      </c>
      <c r="AY210" s="236" t="s">
        <v>127</v>
      </c>
    </row>
    <row r="211" spans="1:51" s="14" customFormat="1" ht="12">
      <c r="A211" s="14"/>
      <c r="B211" s="237"/>
      <c r="C211" s="238"/>
      <c r="D211" s="219" t="s">
        <v>140</v>
      </c>
      <c r="E211" s="239" t="s">
        <v>19</v>
      </c>
      <c r="F211" s="240" t="s">
        <v>148</v>
      </c>
      <c r="G211" s="238"/>
      <c r="H211" s="241">
        <v>548.498</v>
      </c>
      <c r="I211" s="242"/>
      <c r="J211" s="238"/>
      <c r="K211" s="238"/>
      <c r="L211" s="243"/>
      <c r="M211" s="244"/>
      <c r="N211" s="245"/>
      <c r="O211" s="245"/>
      <c r="P211" s="245"/>
      <c r="Q211" s="245"/>
      <c r="R211" s="245"/>
      <c r="S211" s="245"/>
      <c r="T211" s="246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7" t="s">
        <v>140</v>
      </c>
      <c r="AU211" s="247" t="s">
        <v>86</v>
      </c>
      <c r="AV211" s="14" t="s">
        <v>134</v>
      </c>
      <c r="AW211" s="14" t="s">
        <v>37</v>
      </c>
      <c r="AX211" s="14" t="s">
        <v>84</v>
      </c>
      <c r="AY211" s="247" t="s">
        <v>127</v>
      </c>
    </row>
    <row r="212" spans="1:65" s="2" customFormat="1" ht="16.5" customHeight="1">
      <c r="A212" s="40"/>
      <c r="B212" s="41"/>
      <c r="C212" s="206" t="s">
        <v>316</v>
      </c>
      <c r="D212" s="206" t="s">
        <v>129</v>
      </c>
      <c r="E212" s="207" t="s">
        <v>1097</v>
      </c>
      <c r="F212" s="208" t="s">
        <v>1098</v>
      </c>
      <c r="G212" s="209" t="s">
        <v>132</v>
      </c>
      <c r="H212" s="210">
        <v>421</v>
      </c>
      <c r="I212" s="211"/>
      <c r="J212" s="212">
        <f>ROUND(I212*H212,2)</f>
        <v>0</v>
      </c>
      <c r="K212" s="208" t="s">
        <v>19</v>
      </c>
      <c r="L212" s="46"/>
      <c r="M212" s="213" t="s">
        <v>19</v>
      </c>
      <c r="N212" s="214" t="s">
        <v>47</v>
      </c>
      <c r="O212" s="86"/>
      <c r="P212" s="215">
        <f>O212*H212</f>
        <v>0</v>
      </c>
      <c r="Q212" s="215">
        <v>0</v>
      </c>
      <c r="R212" s="215">
        <f>Q212*H212</f>
        <v>0</v>
      </c>
      <c r="S212" s="215">
        <v>0</v>
      </c>
      <c r="T212" s="216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17" t="s">
        <v>134</v>
      </c>
      <c r="AT212" s="217" t="s">
        <v>129</v>
      </c>
      <c r="AU212" s="217" t="s">
        <v>86</v>
      </c>
      <c r="AY212" s="19" t="s">
        <v>127</v>
      </c>
      <c r="BE212" s="218">
        <f>IF(N212="základní",J212,0)</f>
        <v>0</v>
      </c>
      <c r="BF212" s="218">
        <f>IF(N212="snížená",J212,0)</f>
        <v>0</v>
      </c>
      <c r="BG212" s="218">
        <f>IF(N212="zákl. přenesená",J212,0)</f>
        <v>0</v>
      </c>
      <c r="BH212" s="218">
        <f>IF(N212="sníž. přenesená",J212,0)</f>
        <v>0</v>
      </c>
      <c r="BI212" s="218">
        <f>IF(N212="nulová",J212,0)</f>
        <v>0</v>
      </c>
      <c r="BJ212" s="19" t="s">
        <v>84</v>
      </c>
      <c r="BK212" s="218">
        <f>ROUND(I212*H212,2)</f>
        <v>0</v>
      </c>
      <c r="BL212" s="19" t="s">
        <v>134</v>
      </c>
      <c r="BM212" s="217" t="s">
        <v>1099</v>
      </c>
    </row>
    <row r="213" spans="1:47" s="2" customFormat="1" ht="12">
      <c r="A213" s="40"/>
      <c r="B213" s="41"/>
      <c r="C213" s="42"/>
      <c r="D213" s="219" t="s">
        <v>136</v>
      </c>
      <c r="E213" s="42"/>
      <c r="F213" s="220" t="s">
        <v>1100</v>
      </c>
      <c r="G213" s="42"/>
      <c r="H213" s="42"/>
      <c r="I213" s="221"/>
      <c r="J213" s="42"/>
      <c r="K213" s="42"/>
      <c r="L213" s="46"/>
      <c r="M213" s="222"/>
      <c r="N213" s="223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136</v>
      </c>
      <c r="AU213" s="19" t="s">
        <v>86</v>
      </c>
    </row>
    <row r="214" spans="1:51" s="15" customFormat="1" ht="12">
      <c r="A214" s="15"/>
      <c r="B214" s="248"/>
      <c r="C214" s="249"/>
      <c r="D214" s="219" t="s">
        <v>140</v>
      </c>
      <c r="E214" s="250" t="s">
        <v>19</v>
      </c>
      <c r="F214" s="251" t="s">
        <v>1094</v>
      </c>
      <c r="G214" s="249"/>
      <c r="H214" s="250" t="s">
        <v>19</v>
      </c>
      <c r="I214" s="252"/>
      <c r="J214" s="249"/>
      <c r="K214" s="249"/>
      <c r="L214" s="253"/>
      <c r="M214" s="254"/>
      <c r="N214" s="255"/>
      <c r="O214" s="255"/>
      <c r="P214" s="255"/>
      <c r="Q214" s="255"/>
      <c r="R214" s="255"/>
      <c r="S214" s="255"/>
      <c r="T214" s="256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57" t="s">
        <v>140</v>
      </c>
      <c r="AU214" s="257" t="s">
        <v>86</v>
      </c>
      <c r="AV214" s="15" t="s">
        <v>84</v>
      </c>
      <c r="AW214" s="15" t="s">
        <v>37</v>
      </c>
      <c r="AX214" s="15" t="s">
        <v>76</v>
      </c>
      <c r="AY214" s="257" t="s">
        <v>127</v>
      </c>
    </row>
    <row r="215" spans="1:51" s="13" customFormat="1" ht="12">
      <c r="A215" s="13"/>
      <c r="B215" s="226"/>
      <c r="C215" s="227"/>
      <c r="D215" s="219" t="s">
        <v>140</v>
      </c>
      <c r="E215" s="228" t="s">
        <v>19</v>
      </c>
      <c r="F215" s="229" t="s">
        <v>1101</v>
      </c>
      <c r="G215" s="227"/>
      <c r="H215" s="230">
        <v>421</v>
      </c>
      <c r="I215" s="231"/>
      <c r="J215" s="227"/>
      <c r="K215" s="227"/>
      <c r="L215" s="232"/>
      <c r="M215" s="233"/>
      <c r="N215" s="234"/>
      <c r="O215" s="234"/>
      <c r="P215" s="234"/>
      <c r="Q215" s="234"/>
      <c r="R215" s="234"/>
      <c r="S215" s="234"/>
      <c r="T215" s="23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6" t="s">
        <v>140</v>
      </c>
      <c r="AU215" s="236" t="s">
        <v>86</v>
      </c>
      <c r="AV215" s="13" t="s">
        <v>86</v>
      </c>
      <c r="AW215" s="13" t="s">
        <v>37</v>
      </c>
      <c r="AX215" s="13" t="s">
        <v>84</v>
      </c>
      <c r="AY215" s="236" t="s">
        <v>127</v>
      </c>
    </row>
    <row r="216" spans="1:65" s="2" customFormat="1" ht="16.5" customHeight="1">
      <c r="A216" s="40"/>
      <c r="B216" s="41"/>
      <c r="C216" s="206" t="s">
        <v>326</v>
      </c>
      <c r="D216" s="206" t="s">
        <v>129</v>
      </c>
      <c r="E216" s="207" t="s">
        <v>1102</v>
      </c>
      <c r="F216" s="208" t="s">
        <v>1103</v>
      </c>
      <c r="G216" s="209" t="s">
        <v>132</v>
      </c>
      <c r="H216" s="210">
        <v>127.498</v>
      </c>
      <c r="I216" s="211"/>
      <c r="J216" s="212">
        <f>ROUND(I216*H216,2)</f>
        <v>0</v>
      </c>
      <c r="K216" s="208" t="s">
        <v>133</v>
      </c>
      <c r="L216" s="46"/>
      <c r="M216" s="213" t="s">
        <v>19</v>
      </c>
      <c r="N216" s="214" t="s">
        <v>47</v>
      </c>
      <c r="O216" s="86"/>
      <c r="P216" s="215">
        <f>O216*H216</f>
        <v>0</v>
      </c>
      <c r="Q216" s="215">
        <v>0</v>
      </c>
      <c r="R216" s="215">
        <f>Q216*H216</f>
        <v>0</v>
      </c>
      <c r="S216" s="215">
        <v>0</v>
      </c>
      <c r="T216" s="216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17" t="s">
        <v>134</v>
      </c>
      <c r="AT216" s="217" t="s">
        <v>129</v>
      </c>
      <c r="AU216" s="217" t="s">
        <v>86</v>
      </c>
      <c r="AY216" s="19" t="s">
        <v>127</v>
      </c>
      <c r="BE216" s="218">
        <f>IF(N216="základní",J216,0)</f>
        <v>0</v>
      </c>
      <c r="BF216" s="218">
        <f>IF(N216="snížená",J216,0)</f>
        <v>0</v>
      </c>
      <c r="BG216" s="218">
        <f>IF(N216="zákl. přenesená",J216,0)</f>
        <v>0</v>
      </c>
      <c r="BH216" s="218">
        <f>IF(N216="sníž. přenesená",J216,0)</f>
        <v>0</v>
      </c>
      <c r="BI216" s="218">
        <f>IF(N216="nulová",J216,0)</f>
        <v>0</v>
      </c>
      <c r="BJ216" s="19" t="s">
        <v>84</v>
      </c>
      <c r="BK216" s="218">
        <f>ROUND(I216*H216,2)</f>
        <v>0</v>
      </c>
      <c r="BL216" s="19" t="s">
        <v>134</v>
      </c>
      <c r="BM216" s="217" t="s">
        <v>1104</v>
      </c>
    </row>
    <row r="217" spans="1:47" s="2" customFormat="1" ht="12">
      <c r="A217" s="40"/>
      <c r="B217" s="41"/>
      <c r="C217" s="42"/>
      <c r="D217" s="219" t="s">
        <v>136</v>
      </c>
      <c r="E217" s="42"/>
      <c r="F217" s="220" t="s">
        <v>1105</v>
      </c>
      <c r="G217" s="42"/>
      <c r="H217" s="42"/>
      <c r="I217" s="221"/>
      <c r="J217" s="42"/>
      <c r="K217" s="42"/>
      <c r="L217" s="46"/>
      <c r="M217" s="222"/>
      <c r="N217" s="223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136</v>
      </c>
      <c r="AU217" s="19" t="s">
        <v>86</v>
      </c>
    </row>
    <row r="218" spans="1:47" s="2" customFormat="1" ht="12">
      <c r="A218" s="40"/>
      <c r="B218" s="41"/>
      <c r="C218" s="42"/>
      <c r="D218" s="224" t="s">
        <v>138</v>
      </c>
      <c r="E218" s="42"/>
      <c r="F218" s="225" t="s">
        <v>1106</v>
      </c>
      <c r="G218" s="42"/>
      <c r="H218" s="42"/>
      <c r="I218" s="221"/>
      <c r="J218" s="42"/>
      <c r="K218" s="42"/>
      <c r="L218" s="46"/>
      <c r="M218" s="222"/>
      <c r="N218" s="223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138</v>
      </c>
      <c r="AU218" s="19" t="s">
        <v>86</v>
      </c>
    </row>
    <row r="219" spans="1:51" s="15" customFormat="1" ht="12">
      <c r="A219" s="15"/>
      <c r="B219" s="248"/>
      <c r="C219" s="249"/>
      <c r="D219" s="219" t="s">
        <v>140</v>
      </c>
      <c r="E219" s="250" t="s">
        <v>19</v>
      </c>
      <c r="F219" s="251" t="s">
        <v>988</v>
      </c>
      <c r="G219" s="249"/>
      <c r="H219" s="250" t="s">
        <v>19</v>
      </c>
      <c r="I219" s="252"/>
      <c r="J219" s="249"/>
      <c r="K219" s="249"/>
      <c r="L219" s="253"/>
      <c r="M219" s="254"/>
      <c r="N219" s="255"/>
      <c r="O219" s="255"/>
      <c r="P219" s="255"/>
      <c r="Q219" s="255"/>
      <c r="R219" s="255"/>
      <c r="S219" s="255"/>
      <c r="T219" s="256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57" t="s">
        <v>140</v>
      </c>
      <c r="AU219" s="257" t="s">
        <v>86</v>
      </c>
      <c r="AV219" s="15" t="s">
        <v>84</v>
      </c>
      <c r="AW219" s="15" t="s">
        <v>37</v>
      </c>
      <c r="AX219" s="15" t="s">
        <v>76</v>
      </c>
      <c r="AY219" s="257" t="s">
        <v>127</v>
      </c>
    </row>
    <row r="220" spans="1:51" s="15" customFormat="1" ht="12">
      <c r="A220" s="15"/>
      <c r="B220" s="248"/>
      <c r="C220" s="249"/>
      <c r="D220" s="219" t="s">
        <v>140</v>
      </c>
      <c r="E220" s="250" t="s">
        <v>19</v>
      </c>
      <c r="F220" s="251" t="s">
        <v>272</v>
      </c>
      <c r="G220" s="249"/>
      <c r="H220" s="250" t="s">
        <v>19</v>
      </c>
      <c r="I220" s="252"/>
      <c r="J220" s="249"/>
      <c r="K220" s="249"/>
      <c r="L220" s="253"/>
      <c r="M220" s="254"/>
      <c r="N220" s="255"/>
      <c r="O220" s="255"/>
      <c r="P220" s="255"/>
      <c r="Q220" s="255"/>
      <c r="R220" s="255"/>
      <c r="S220" s="255"/>
      <c r="T220" s="256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57" t="s">
        <v>140</v>
      </c>
      <c r="AU220" s="257" t="s">
        <v>86</v>
      </c>
      <c r="AV220" s="15" t="s">
        <v>84</v>
      </c>
      <c r="AW220" s="15" t="s">
        <v>37</v>
      </c>
      <c r="AX220" s="15" t="s">
        <v>76</v>
      </c>
      <c r="AY220" s="257" t="s">
        <v>127</v>
      </c>
    </row>
    <row r="221" spans="1:51" s="13" customFormat="1" ht="12">
      <c r="A221" s="13"/>
      <c r="B221" s="226"/>
      <c r="C221" s="227"/>
      <c r="D221" s="219" t="s">
        <v>140</v>
      </c>
      <c r="E221" s="228" t="s">
        <v>19</v>
      </c>
      <c r="F221" s="229" t="s">
        <v>1107</v>
      </c>
      <c r="G221" s="227"/>
      <c r="H221" s="230">
        <v>127.498</v>
      </c>
      <c r="I221" s="231"/>
      <c r="J221" s="227"/>
      <c r="K221" s="227"/>
      <c r="L221" s="232"/>
      <c r="M221" s="233"/>
      <c r="N221" s="234"/>
      <c r="O221" s="234"/>
      <c r="P221" s="234"/>
      <c r="Q221" s="234"/>
      <c r="R221" s="234"/>
      <c r="S221" s="234"/>
      <c r="T221" s="23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6" t="s">
        <v>140</v>
      </c>
      <c r="AU221" s="236" t="s">
        <v>86</v>
      </c>
      <c r="AV221" s="13" t="s">
        <v>86</v>
      </c>
      <c r="AW221" s="13" t="s">
        <v>37</v>
      </c>
      <c r="AX221" s="13" t="s">
        <v>84</v>
      </c>
      <c r="AY221" s="236" t="s">
        <v>127</v>
      </c>
    </row>
    <row r="222" spans="1:65" s="2" customFormat="1" ht="16.5" customHeight="1">
      <c r="A222" s="40"/>
      <c r="B222" s="41"/>
      <c r="C222" s="206" t="s">
        <v>7</v>
      </c>
      <c r="D222" s="206" t="s">
        <v>129</v>
      </c>
      <c r="E222" s="207" t="s">
        <v>1108</v>
      </c>
      <c r="F222" s="208" t="s">
        <v>1109</v>
      </c>
      <c r="G222" s="209" t="s">
        <v>132</v>
      </c>
      <c r="H222" s="210">
        <v>42</v>
      </c>
      <c r="I222" s="211"/>
      <c r="J222" s="212">
        <f>ROUND(I222*H222,2)</f>
        <v>0</v>
      </c>
      <c r="K222" s="208" t="s">
        <v>133</v>
      </c>
      <c r="L222" s="46"/>
      <c r="M222" s="213" t="s">
        <v>19</v>
      </c>
      <c r="N222" s="214" t="s">
        <v>47</v>
      </c>
      <c r="O222" s="86"/>
      <c r="P222" s="215">
        <f>O222*H222</f>
        <v>0</v>
      </c>
      <c r="Q222" s="215">
        <v>0.08922</v>
      </c>
      <c r="R222" s="215">
        <f>Q222*H222</f>
        <v>3.7472399999999997</v>
      </c>
      <c r="S222" s="215">
        <v>0</v>
      </c>
      <c r="T222" s="216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17" t="s">
        <v>134</v>
      </c>
      <c r="AT222" s="217" t="s">
        <v>129</v>
      </c>
      <c r="AU222" s="217" t="s">
        <v>86</v>
      </c>
      <c r="AY222" s="19" t="s">
        <v>127</v>
      </c>
      <c r="BE222" s="218">
        <f>IF(N222="základní",J222,0)</f>
        <v>0</v>
      </c>
      <c r="BF222" s="218">
        <f>IF(N222="snížená",J222,0)</f>
        <v>0</v>
      </c>
      <c r="BG222" s="218">
        <f>IF(N222="zákl. přenesená",J222,0)</f>
        <v>0</v>
      </c>
      <c r="BH222" s="218">
        <f>IF(N222="sníž. přenesená",J222,0)</f>
        <v>0</v>
      </c>
      <c r="BI222" s="218">
        <f>IF(N222="nulová",J222,0)</f>
        <v>0</v>
      </c>
      <c r="BJ222" s="19" t="s">
        <v>84</v>
      </c>
      <c r="BK222" s="218">
        <f>ROUND(I222*H222,2)</f>
        <v>0</v>
      </c>
      <c r="BL222" s="19" t="s">
        <v>134</v>
      </c>
      <c r="BM222" s="217" t="s">
        <v>1110</v>
      </c>
    </row>
    <row r="223" spans="1:47" s="2" customFormat="1" ht="12">
      <c r="A223" s="40"/>
      <c r="B223" s="41"/>
      <c r="C223" s="42"/>
      <c r="D223" s="219" t="s">
        <v>136</v>
      </c>
      <c r="E223" s="42"/>
      <c r="F223" s="220" t="s">
        <v>1111</v>
      </c>
      <c r="G223" s="42"/>
      <c r="H223" s="42"/>
      <c r="I223" s="221"/>
      <c r="J223" s="42"/>
      <c r="K223" s="42"/>
      <c r="L223" s="46"/>
      <c r="M223" s="222"/>
      <c r="N223" s="223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136</v>
      </c>
      <c r="AU223" s="19" t="s">
        <v>86</v>
      </c>
    </row>
    <row r="224" spans="1:47" s="2" customFormat="1" ht="12">
      <c r="A224" s="40"/>
      <c r="B224" s="41"/>
      <c r="C224" s="42"/>
      <c r="D224" s="224" t="s">
        <v>138</v>
      </c>
      <c r="E224" s="42"/>
      <c r="F224" s="225" t="s">
        <v>1112</v>
      </c>
      <c r="G224" s="42"/>
      <c r="H224" s="42"/>
      <c r="I224" s="221"/>
      <c r="J224" s="42"/>
      <c r="K224" s="42"/>
      <c r="L224" s="46"/>
      <c r="M224" s="222"/>
      <c r="N224" s="223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138</v>
      </c>
      <c r="AU224" s="19" t="s">
        <v>86</v>
      </c>
    </row>
    <row r="225" spans="1:51" s="15" customFormat="1" ht="12">
      <c r="A225" s="15"/>
      <c r="B225" s="248"/>
      <c r="C225" s="249"/>
      <c r="D225" s="219" t="s">
        <v>140</v>
      </c>
      <c r="E225" s="250" t="s">
        <v>19</v>
      </c>
      <c r="F225" s="251" t="s">
        <v>1113</v>
      </c>
      <c r="G225" s="249"/>
      <c r="H225" s="250" t="s">
        <v>19</v>
      </c>
      <c r="I225" s="252"/>
      <c r="J225" s="249"/>
      <c r="K225" s="249"/>
      <c r="L225" s="253"/>
      <c r="M225" s="254"/>
      <c r="N225" s="255"/>
      <c r="O225" s="255"/>
      <c r="P225" s="255"/>
      <c r="Q225" s="255"/>
      <c r="R225" s="255"/>
      <c r="S225" s="255"/>
      <c r="T225" s="256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57" t="s">
        <v>140</v>
      </c>
      <c r="AU225" s="257" t="s">
        <v>86</v>
      </c>
      <c r="AV225" s="15" t="s">
        <v>84</v>
      </c>
      <c r="AW225" s="15" t="s">
        <v>37</v>
      </c>
      <c r="AX225" s="15" t="s">
        <v>76</v>
      </c>
      <c r="AY225" s="257" t="s">
        <v>127</v>
      </c>
    </row>
    <row r="226" spans="1:51" s="13" customFormat="1" ht="12">
      <c r="A226" s="13"/>
      <c r="B226" s="226"/>
      <c r="C226" s="227"/>
      <c r="D226" s="219" t="s">
        <v>140</v>
      </c>
      <c r="E226" s="228" t="s">
        <v>19</v>
      </c>
      <c r="F226" s="229" t="s">
        <v>1114</v>
      </c>
      <c r="G226" s="227"/>
      <c r="H226" s="230">
        <v>32</v>
      </c>
      <c r="I226" s="231"/>
      <c r="J226" s="227"/>
      <c r="K226" s="227"/>
      <c r="L226" s="232"/>
      <c r="M226" s="233"/>
      <c r="N226" s="234"/>
      <c r="O226" s="234"/>
      <c r="P226" s="234"/>
      <c r="Q226" s="234"/>
      <c r="R226" s="234"/>
      <c r="S226" s="234"/>
      <c r="T226" s="23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6" t="s">
        <v>140</v>
      </c>
      <c r="AU226" s="236" t="s">
        <v>86</v>
      </c>
      <c r="AV226" s="13" t="s">
        <v>86</v>
      </c>
      <c r="AW226" s="13" t="s">
        <v>37</v>
      </c>
      <c r="AX226" s="13" t="s">
        <v>76</v>
      </c>
      <c r="AY226" s="236" t="s">
        <v>127</v>
      </c>
    </row>
    <row r="227" spans="1:51" s="13" customFormat="1" ht="12">
      <c r="A227" s="13"/>
      <c r="B227" s="226"/>
      <c r="C227" s="227"/>
      <c r="D227" s="219" t="s">
        <v>140</v>
      </c>
      <c r="E227" s="228" t="s">
        <v>19</v>
      </c>
      <c r="F227" s="229" t="s">
        <v>1115</v>
      </c>
      <c r="G227" s="227"/>
      <c r="H227" s="230">
        <v>10</v>
      </c>
      <c r="I227" s="231"/>
      <c r="J227" s="227"/>
      <c r="K227" s="227"/>
      <c r="L227" s="232"/>
      <c r="M227" s="233"/>
      <c r="N227" s="234"/>
      <c r="O227" s="234"/>
      <c r="P227" s="234"/>
      <c r="Q227" s="234"/>
      <c r="R227" s="234"/>
      <c r="S227" s="234"/>
      <c r="T227" s="23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6" t="s">
        <v>140</v>
      </c>
      <c r="AU227" s="236" t="s">
        <v>86</v>
      </c>
      <c r="AV227" s="13" t="s">
        <v>86</v>
      </c>
      <c r="AW227" s="13" t="s">
        <v>37</v>
      </c>
      <c r="AX227" s="13" t="s">
        <v>76</v>
      </c>
      <c r="AY227" s="236" t="s">
        <v>127</v>
      </c>
    </row>
    <row r="228" spans="1:51" s="14" customFormat="1" ht="12">
      <c r="A228" s="14"/>
      <c r="B228" s="237"/>
      <c r="C228" s="238"/>
      <c r="D228" s="219" t="s">
        <v>140</v>
      </c>
      <c r="E228" s="239" t="s">
        <v>19</v>
      </c>
      <c r="F228" s="240" t="s">
        <v>148</v>
      </c>
      <c r="G228" s="238"/>
      <c r="H228" s="241">
        <v>42</v>
      </c>
      <c r="I228" s="242"/>
      <c r="J228" s="238"/>
      <c r="K228" s="238"/>
      <c r="L228" s="243"/>
      <c r="M228" s="244"/>
      <c r="N228" s="245"/>
      <c r="O228" s="245"/>
      <c r="P228" s="245"/>
      <c r="Q228" s="245"/>
      <c r="R228" s="245"/>
      <c r="S228" s="245"/>
      <c r="T228" s="246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7" t="s">
        <v>140</v>
      </c>
      <c r="AU228" s="247" t="s">
        <v>86</v>
      </c>
      <c r="AV228" s="14" t="s">
        <v>134</v>
      </c>
      <c r="AW228" s="14" t="s">
        <v>37</v>
      </c>
      <c r="AX228" s="14" t="s">
        <v>84</v>
      </c>
      <c r="AY228" s="247" t="s">
        <v>127</v>
      </c>
    </row>
    <row r="229" spans="1:65" s="2" customFormat="1" ht="16.5" customHeight="1">
      <c r="A229" s="40"/>
      <c r="B229" s="41"/>
      <c r="C229" s="258" t="s">
        <v>337</v>
      </c>
      <c r="D229" s="258" t="s">
        <v>371</v>
      </c>
      <c r="E229" s="259" t="s">
        <v>1116</v>
      </c>
      <c r="F229" s="260" t="s">
        <v>1117</v>
      </c>
      <c r="G229" s="261" t="s">
        <v>132</v>
      </c>
      <c r="H229" s="262">
        <v>10.3</v>
      </c>
      <c r="I229" s="263"/>
      <c r="J229" s="264">
        <f>ROUND(I229*H229,2)</f>
        <v>0</v>
      </c>
      <c r="K229" s="260" t="s">
        <v>19</v>
      </c>
      <c r="L229" s="265"/>
      <c r="M229" s="266" t="s">
        <v>19</v>
      </c>
      <c r="N229" s="267" t="s">
        <v>47</v>
      </c>
      <c r="O229" s="86"/>
      <c r="P229" s="215">
        <f>O229*H229</f>
        <v>0</v>
      </c>
      <c r="Q229" s="215">
        <v>0.13</v>
      </c>
      <c r="R229" s="215">
        <f>Q229*H229</f>
        <v>1.3390000000000002</v>
      </c>
      <c r="S229" s="215">
        <v>0</v>
      </c>
      <c r="T229" s="216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17" t="s">
        <v>189</v>
      </c>
      <c r="AT229" s="217" t="s">
        <v>371</v>
      </c>
      <c r="AU229" s="217" t="s">
        <v>86</v>
      </c>
      <c r="AY229" s="19" t="s">
        <v>127</v>
      </c>
      <c r="BE229" s="218">
        <f>IF(N229="základní",J229,0)</f>
        <v>0</v>
      </c>
      <c r="BF229" s="218">
        <f>IF(N229="snížená",J229,0)</f>
        <v>0</v>
      </c>
      <c r="BG229" s="218">
        <f>IF(N229="zákl. přenesená",J229,0)</f>
        <v>0</v>
      </c>
      <c r="BH229" s="218">
        <f>IF(N229="sníž. přenesená",J229,0)</f>
        <v>0</v>
      </c>
      <c r="BI229" s="218">
        <f>IF(N229="nulová",J229,0)</f>
        <v>0</v>
      </c>
      <c r="BJ229" s="19" t="s">
        <v>84</v>
      </c>
      <c r="BK229" s="218">
        <f>ROUND(I229*H229,2)</f>
        <v>0</v>
      </c>
      <c r="BL229" s="19" t="s">
        <v>134</v>
      </c>
      <c r="BM229" s="217" t="s">
        <v>1118</v>
      </c>
    </row>
    <row r="230" spans="1:47" s="2" customFormat="1" ht="12">
      <c r="A230" s="40"/>
      <c r="B230" s="41"/>
      <c r="C230" s="42"/>
      <c r="D230" s="219" t="s">
        <v>136</v>
      </c>
      <c r="E230" s="42"/>
      <c r="F230" s="220" t="s">
        <v>1117</v>
      </c>
      <c r="G230" s="42"/>
      <c r="H230" s="42"/>
      <c r="I230" s="221"/>
      <c r="J230" s="42"/>
      <c r="K230" s="42"/>
      <c r="L230" s="46"/>
      <c r="M230" s="222"/>
      <c r="N230" s="223"/>
      <c r="O230" s="86"/>
      <c r="P230" s="86"/>
      <c r="Q230" s="86"/>
      <c r="R230" s="86"/>
      <c r="S230" s="86"/>
      <c r="T230" s="87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136</v>
      </c>
      <c r="AU230" s="19" t="s">
        <v>86</v>
      </c>
    </row>
    <row r="231" spans="1:51" s="13" customFormat="1" ht="12">
      <c r="A231" s="13"/>
      <c r="B231" s="226"/>
      <c r="C231" s="227"/>
      <c r="D231" s="219" t="s">
        <v>140</v>
      </c>
      <c r="E231" s="228" t="s">
        <v>19</v>
      </c>
      <c r="F231" s="229" t="s">
        <v>1115</v>
      </c>
      <c r="G231" s="227"/>
      <c r="H231" s="230">
        <v>10</v>
      </c>
      <c r="I231" s="231"/>
      <c r="J231" s="227"/>
      <c r="K231" s="227"/>
      <c r="L231" s="232"/>
      <c r="M231" s="233"/>
      <c r="N231" s="234"/>
      <c r="O231" s="234"/>
      <c r="P231" s="234"/>
      <c r="Q231" s="234"/>
      <c r="R231" s="234"/>
      <c r="S231" s="234"/>
      <c r="T231" s="23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6" t="s">
        <v>140</v>
      </c>
      <c r="AU231" s="236" t="s">
        <v>86</v>
      </c>
      <c r="AV231" s="13" t="s">
        <v>86</v>
      </c>
      <c r="AW231" s="13" t="s">
        <v>37</v>
      </c>
      <c r="AX231" s="13" t="s">
        <v>84</v>
      </c>
      <c r="AY231" s="236" t="s">
        <v>127</v>
      </c>
    </row>
    <row r="232" spans="1:51" s="13" customFormat="1" ht="12">
      <c r="A232" s="13"/>
      <c r="B232" s="226"/>
      <c r="C232" s="227"/>
      <c r="D232" s="219" t="s">
        <v>140</v>
      </c>
      <c r="E232" s="227"/>
      <c r="F232" s="229" t="s">
        <v>1119</v>
      </c>
      <c r="G232" s="227"/>
      <c r="H232" s="230">
        <v>10.3</v>
      </c>
      <c r="I232" s="231"/>
      <c r="J232" s="227"/>
      <c r="K232" s="227"/>
      <c r="L232" s="232"/>
      <c r="M232" s="233"/>
      <c r="N232" s="234"/>
      <c r="O232" s="234"/>
      <c r="P232" s="234"/>
      <c r="Q232" s="234"/>
      <c r="R232" s="234"/>
      <c r="S232" s="234"/>
      <c r="T232" s="235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6" t="s">
        <v>140</v>
      </c>
      <c r="AU232" s="236" t="s">
        <v>86</v>
      </c>
      <c r="AV232" s="13" t="s">
        <v>86</v>
      </c>
      <c r="AW232" s="13" t="s">
        <v>4</v>
      </c>
      <c r="AX232" s="13" t="s">
        <v>84</v>
      </c>
      <c r="AY232" s="236" t="s">
        <v>127</v>
      </c>
    </row>
    <row r="233" spans="1:65" s="2" customFormat="1" ht="21.75" customHeight="1">
      <c r="A233" s="40"/>
      <c r="B233" s="41"/>
      <c r="C233" s="206" t="s">
        <v>343</v>
      </c>
      <c r="D233" s="206" t="s">
        <v>129</v>
      </c>
      <c r="E233" s="207" t="s">
        <v>1120</v>
      </c>
      <c r="F233" s="208" t="s">
        <v>1121</v>
      </c>
      <c r="G233" s="209" t="s">
        <v>132</v>
      </c>
      <c r="H233" s="210">
        <v>42</v>
      </c>
      <c r="I233" s="211"/>
      <c r="J233" s="212">
        <f>ROUND(I233*H233,2)</f>
        <v>0</v>
      </c>
      <c r="K233" s="208" t="s">
        <v>133</v>
      </c>
      <c r="L233" s="46"/>
      <c r="M233" s="213" t="s">
        <v>19</v>
      </c>
      <c r="N233" s="214" t="s">
        <v>47</v>
      </c>
      <c r="O233" s="86"/>
      <c r="P233" s="215">
        <f>O233*H233</f>
        <v>0</v>
      </c>
      <c r="Q233" s="215">
        <v>0</v>
      </c>
      <c r="R233" s="215">
        <f>Q233*H233</f>
        <v>0</v>
      </c>
      <c r="S233" s="215">
        <v>0</v>
      </c>
      <c r="T233" s="216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17" t="s">
        <v>134</v>
      </c>
      <c r="AT233" s="217" t="s">
        <v>129</v>
      </c>
      <c r="AU233" s="217" t="s">
        <v>86</v>
      </c>
      <c r="AY233" s="19" t="s">
        <v>127</v>
      </c>
      <c r="BE233" s="218">
        <f>IF(N233="základní",J233,0)</f>
        <v>0</v>
      </c>
      <c r="BF233" s="218">
        <f>IF(N233="snížená",J233,0)</f>
        <v>0</v>
      </c>
      <c r="BG233" s="218">
        <f>IF(N233="zákl. přenesená",J233,0)</f>
        <v>0</v>
      </c>
      <c r="BH233" s="218">
        <f>IF(N233="sníž. přenesená",J233,0)</f>
        <v>0</v>
      </c>
      <c r="BI233" s="218">
        <f>IF(N233="nulová",J233,0)</f>
        <v>0</v>
      </c>
      <c r="BJ233" s="19" t="s">
        <v>84</v>
      </c>
      <c r="BK233" s="218">
        <f>ROUND(I233*H233,2)</f>
        <v>0</v>
      </c>
      <c r="BL233" s="19" t="s">
        <v>134</v>
      </c>
      <c r="BM233" s="217" t="s">
        <v>1122</v>
      </c>
    </row>
    <row r="234" spans="1:47" s="2" customFormat="1" ht="12">
      <c r="A234" s="40"/>
      <c r="B234" s="41"/>
      <c r="C234" s="42"/>
      <c r="D234" s="219" t="s">
        <v>136</v>
      </c>
      <c r="E234" s="42"/>
      <c r="F234" s="220" t="s">
        <v>1123</v>
      </c>
      <c r="G234" s="42"/>
      <c r="H234" s="42"/>
      <c r="I234" s="221"/>
      <c r="J234" s="42"/>
      <c r="K234" s="42"/>
      <c r="L234" s="46"/>
      <c r="M234" s="222"/>
      <c r="N234" s="223"/>
      <c r="O234" s="86"/>
      <c r="P234" s="86"/>
      <c r="Q234" s="86"/>
      <c r="R234" s="86"/>
      <c r="S234" s="86"/>
      <c r="T234" s="87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9" t="s">
        <v>136</v>
      </c>
      <c r="AU234" s="19" t="s">
        <v>86</v>
      </c>
    </row>
    <row r="235" spans="1:47" s="2" customFormat="1" ht="12">
      <c r="A235" s="40"/>
      <c r="B235" s="41"/>
      <c r="C235" s="42"/>
      <c r="D235" s="224" t="s">
        <v>138</v>
      </c>
      <c r="E235" s="42"/>
      <c r="F235" s="225" t="s">
        <v>1124</v>
      </c>
      <c r="G235" s="42"/>
      <c r="H235" s="42"/>
      <c r="I235" s="221"/>
      <c r="J235" s="42"/>
      <c r="K235" s="42"/>
      <c r="L235" s="46"/>
      <c r="M235" s="222"/>
      <c r="N235" s="223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138</v>
      </c>
      <c r="AU235" s="19" t="s">
        <v>86</v>
      </c>
    </row>
    <row r="236" spans="1:63" s="12" customFormat="1" ht="22.8" customHeight="1">
      <c r="A236" s="12"/>
      <c r="B236" s="190"/>
      <c r="C236" s="191"/>
      <c r="D236" s="192" t="s">
        <v>75</v>
      </c>
      <c r="E236" s="204" t="s">
        <v>199</v>
      </c>
      <c r="F236" s="204" t="s">
        <v>604</v>
      </c>
      <c r="G236" s="191"/>
      <c r="H236" s="191"/>
      <c r="I236" s="194"/>
      <c r="J236" s="205">
        <f>BK236</f>
        <v>0</v>
      </c>
      <c r="K236" s="191"/>
      <c r="L236" s="196"/>
      <c r="M236" s="197"/>
      <c r="N236" s="198"/>
      <c r="O236" s="198"/>
      <c r="P236" s="199">
        <f>SUM(P237:P333)</f>
        <v>0</v>
      </c>
      <c r="Q236" s="198"/>
      <c r="R236" s="199">
        <f>SUM(R237:R333)</f>
        <v>8.7747638</v>
      </c>
      <c r="S236" s="198"/>
      <c r="T236" s="200">
        <f>SUM(T237:T333)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01" t="s">
        <v>84</v>
      </c>
      <c r="AT236" s="202" t="s">
        <v>75</v>
      </c>
      <c r="AU236" s="202" t="s">
        <v>84</v>
      </c>
      <c r="AY236" s="201" t="s">
        <v>127</v>
      </c>
      <c r="BK236" s="203">
        <f>SUM(BK237:BK333)</f>
        <v>0</v>
      </c>
    </row>
    <row r="237" spans="1:65" s="2" customFormat="1" ht="16.5" customHeight="1">
      <c r="A237" s="40"/>
      <c r="B237" s="41"/>
      <c r="C237" s="206" t="s">
        <v>353</v>
      </c>
      <c r="D237" s="206" t="s">
        <v>129</v>
      </c>
      <c r="E237" s="207" t="s">
        <v>1125</v>
      </c>
      <c r="F237" s="208" t="s">
        <v>1126</v>
      </c>
      <c r="G237" s="209" t="s">
        <v>132</v>
      </c>
      <c r="H237" s="210">
        <v>42.5</v>
      </c>
      <c r="I237" s="211"/>
      <c r="J237" s="212">
        <f>ROUND(I237*H237,2)</f>
        <v>0</v>
      </c>
      <c r="K237" s="208" t="s">
        <v>133</v>
      </c>
      <c r="L237" s="46"/>
      <c r="M237" s="213" t="s">
        <v>19</v>
      </c>
      <c r="N237" s="214" t="s">
        <v>47</v>
      </c>
      <c r="O237" s="86"/>
      <c r="P237" s="215">
        <f>O237*H237</f>
        <v>0</v>
      </c>
      <c r="Q237" s="215">
        <v>0.0012</v>
      </c>
      <c r="R237" s="215">
        <f>Q237*H237</f>
        <v>0.051</v>
      </c>
      <c r="S237" s="215">
        <v>0</v>
      </c>
      <c r="T237" s="216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17" t="s">
        <v>134</v>
      </c>
      <c r="AT237" s="217" t="s">
        <v>129</v>
      </c>
      <c r="AU237" s="217" t="s">
        <v>86</v>
      </c>
      <c r="AY237" s="19" t="s">
        <v>127</v>
      </c>
      <c r="BE237" s="218">
        <f>IF(N237="základní",J237,0)</f>
        <v>0</v>
      </c>
      <c r="BF237" s="218">
        <f>IF(N237="snížená",J237,0)</f>
        <v>0</v>
      </c>
      <c r="BG237" s="218">
        <f>IF(N237="zákl. přenesená",J237,0)</f>
        <v>0</v>
      </c>
      <c r="BH237" s="218">
        <f>IF(N237="sníž. přenesená",J237,0)</f>
        <v>0</v>
      </c>
      <c r="BI237" s="218">
        <f>IF(N237="nulová",J237,0)</f>
        <v>0</v>
      </c>
      <c r="BJ237" s="19" t="s">
        <v>84</v>
      </c>
      <c r="BK237" s="218">
        <f>ROUND(I237*H237,2)</f>
        <v>0</v>
      </c>
      <c r="BL237" s="19" t="s">
        <v>134</v>
      </c>
      <c r="BM237" s="217" t="s">
        <v>1127</v>
      </c>
    </row>
    <row r="238" spans="1:47" s="2" customFormat="1" ht="12">
      <c r="A238" s="40"/>
      <c r="B238" s="41"/>
      <c r="C238" s="42"/>
      <c r="D238" s="219" t="s">
        <v>136</v>
      </c>
      <c r="E238" s="42"/>
      <c r="F238" s="220" t="s">
        <v>1128</v>
      </c>
      <c r="G238" s="42"/>
      <c r="H238" s="42"/>
      <c r="I238" s="221"/>
      <c r="J238" s="42"/>
      <c r="K238" s="42"/>
      <c r="L238" s="46"/>
      <c r="M238" s="222"/>
      <c r="N238" s="223"/>
      <c r="O238" s="86"/>
      <c r="P238" s="86"/>
      <c r="Q238" s="86"/>
      <c r="R238" s="86"/>
      <c r="S238" s="86"/>
      <c r="T238" s="87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T238" s="19" t="s">
        <v>136</v>
      </c>
      <c r="AU238" s="19" t="s">
        <v>86</v>
      </c>
    </row>
    <row r="239" spans="1:47" s="2" customFormat="1" ht="12">
      <c r="A239" s="40"/>
      <c r="B239" s="41"/>
      <c r="C239" s="42"/>
      <c r="D239" s="224" t="s">
        <v>138</v>
      </c>
      <c r="E239" s="42"/>
      <c r="F239" s="225" t="s">
        <v>1129</v>
      </c>
      <c r="G239" s="42"/>
      <c r="H239" s="42"/>
      <c r="I239" s="221"/>
      <c r="J239" s="42"/>
      <c r="K239" s="42"/>
      <c r="L239" s="46"/>
      <c r="M239" s="222"/>
      <c r="N239" s="223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138</v>
      </c>
      <c r="AU239" s="19" t="s">
        <v>86</v>
      </c>
    </row>
    <row r="240" spans="1:51" s="13" customFormat="1" ht="12">
      <c r="A240" s="13"/>
      <c r="B240" s="226"/>
      <c r="C240" s="227"/>
      <c r="D240" s="219" t="s">
        <v>140</v>
      </c>
      <c r="E240" s="228" t="s">
        <v>19</v>
      </c>
      <c r="F240" s="229" t="s">
        <v>1130</v>
      </c>
      <c r="G240" s="227"/>
      <c r="H240" s="230">
        <v>5.5</v>
      </c>
      <c r="I240" s="231"/>
      <c r="J240" s="227"/>
      <c r="K240" s="227"/>
      <c r="L240" s="232"/>
      <c r="M240" s="233"/>
      <c r="N240" s="234"/>
      <c r="O240" s="234"/>
      <c r="P240" s="234"/>
      <c r="Q240" s="234"/>
      <c r="R240" s="234"/>
      <c r="S240" s="234"/>
      <c r="T240" s="235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6" t="s">
        <v>140</v>
      </c>
      <c r="AU240" s="236" t="s">
        <v>86</v>
      </c>
      <c r="AV240" s="13" t="s">
        <v>86</v>
      </c>
      <c r="AW240" s="13" t="s">
        <v>37</v>
      </c>
      <c r="AX240" s="13" t="s">
        <v>76</v>
      </c>
      <c r="AY240" s="236" t="s">
        <v>127</v>
      </c>
    </row>
    <row r="241" spans="1:51" s="13" customFormat="1" ht="12">
      <c r="A241" s="13"/>
      <c r="B241" s="226"/>
      <c r="C241" s="227"/>
      <c r="D241" s="219" t="s">
        <v>140</v>
      </c>
      <c r="E241" s="228" t="s">
        <v>19</v>
      </c>
      <c r="F241" s="229" t="s">
        <v>1131</v>
      </c>
      <c r="G241" s="227"/>
      <c r="H241" s="230">
        <v>10</v>
      </c>
      <c r="I241" s="231"/>
      <c r="J241" s="227"/>
      <c r="K241" s="227"/>
      <c r="L241" s="232"/>
      <c r="M241" s="233"/>
      <c r="N241" s="234"/>
      <c r="O241" s="234"/>
      <c r="P241" s="234"/>
      <c r="Q241" s="234"/>
      <c r="R241" s="234"/>
      <c r="S241" s="234"/>
      <c r="T241" s="23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6" t="s">
        <v>140</v>
      </c>
      <c r="AU241" s="236" t="s">
        <v>86</v>
      </c>
      <c r="AV241" s="13" t="s">
        <v>86</v>
      </c>
      <c r="AW241" s="13" t="s">
        <v>37</v>
      </c>
      <c r="AX241" s="13" t="s">
        <v>76</v>
      </c>
      <c r="AY241" s="236" t="s">
        <v>127</v>
      </c>
    </row>
    <row r="242" spans="1:51" s="13" customFormat="1" ht="12">
      <c r="A242" s="13"/>
      <c r="B242" s="226"/>
      <c r="C242" s="227"/>
      <c r="D242" s="219" t="s">
        <v>140</v>
      </c>
      <c r="E242" s="228" t="s">
        <v>19</v>
      </c>
      <c r="F242" s="229" t="s">
        <v>1132</v>
      </c>
      <c r="G242" s="227"/>
      <c r="H242" s="230">
        <v>10.5</v>
      </c>
      <c r="I242" s="231"/>
      <c r="J242" s="227"/>
      <c r="K242" s="227"/>
      <c r="L242" s="232"/>
      <c r="M242" s="233"/>
      <c r="N242" s="234"/>
      <c r="O242" s="234"/>
      <c r="P242" s="234"/>
      <c r="Q242" s="234"/>
      <c r="R242" s="234"/>
      <c r="S242" s="234"/>
      <c r="T242" s="235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6" t="s">
        <v>140</v>
      </c>
      <c r="AU242" s="236" t="s">
        <v>86</v>
      </c>
      <c r="AV242" s="13" t="s">
        <v>86</v>
      </c>
      <c r="AW242" s="13" t="s">
        <v>37</v>
      </c>
      <c r="AX242" s="13" t="s">
        <v>76</v>
      </c>
      <c r="AY242" s="236" t="s">
        <v>127</v>
      </c>
    </row>
    <row r="243" spans="1:51" s="13" customFormat="1" ht="12">
      <c r="A243" s="13"/>
      <c r="B243" s="226"/>
      <c r="C243" s="227"/>
      <c r="D243" s="219" t="s">
        <v>140</v>
      </c>
      <c r="E243" s="228" t="s">
        <v>19</v>
      </c>
      <c r="F243" s="229" t="s">
        <v>1133</v>
      </c>
      <c r="G243" s="227"/>
      <c r="H243" s="230">
        <v>16.5</v>
      </c>
      <c r="I243" s="231"/>
      <c r="J243" s="227"/>
      <c r="K243" s="227"/>
      <c r="L243" s="232"/>
      <c r="M243" s="233"/>
      <c r="N243" s="234"/>
      <c r="O243" s="234"/>
      <c r="P243" s="234"/>
      <c r="Q243" s="234"/>
      <c r="R243" s="234"/>
      <c r="S243" s="234"/>
      <c r="T243" s="235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6" t="s">
        <v>140</v>
      </c>
      <c r="AU243" s="236" t="s">
        <v>86</v>
      </c>
      <c r="AV243" s="13" t="s">
        <v>86</v>
      </c>
      <c r="AW243" s="13" t="s">
        <v>37</v>
      </c>
      <c r="AX243" s="13" t="s">
        <v>76</v>
      </c>
      <c r="AY243" s="236" t="s">
        <v>127</v>
      </c>
    </row>
    <row r="244" spans="1:51" s="14" customFormat="1" ht="12">
      <c r="A244" s="14"/>
      <c r="B244" s="237"/>
      <c r="C244" s="238"/>
      <c r="D244" s="219" t="s">
        <v>140</v>
      </c>
      <c r="E244" s="239" t="s">
        <v>19</v>
      </c>
      <c r="F244" s="240" t="s">
        <v>148</v>
      </c>
      <c r="G244" s="238"/>
      <c r="H244" s="241">
        <v>42.5</v>
      </c>
      <c r="I244" s="242"/>
      <c r="J244" s="238"/>
      <c r="K244" s="238"/>
      <c r="L244" s="243"/>
      <c r="M244" s="244"/>
      <c r="N244" s="245"/>
      <c r="O244" s="245"/>
      <c r="P244" s="245"/>
      <c r="Q244" s="245"/>
      <c r="R244" s="245"/>
      <c r="S244" s="245"/>
      <c r="T244" s="246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7" t="s">
        <v>140</v>
      </c>
      <c r="AU244" s="247" t="s">
        <v>86</v>
      </c>
      <c r="AV244" s="14" t="s">
        <v>134</v>
      </c>
      <c r="AW244" s="14" t="s">
        <v>37</v>
      </c>
      <c r="AX244" s="14" t="s">
        <v>84</v>
      </c>
      <c r="AY244" s="247" t="s">
        <v>127</v>
      </c>
    </row>
    <row r="245" spans="1:65" s="2" customFormat="1" ht="16.5" customHeight="1">
      <c r="A245" s="40"/>
      <c r="B245" s="41"/>
      <c r="C245" s="206" t="s">
        <v>370</v>
      </c>
      <c r="D245" s="206" t="s">
        <v>129</v>
      </c>
      <c r="E245" s="207" t="s">
        <v>1134</v>
      </c>
      <c r="F245" s="208" t="s">
        <v>1135</v>
      </c>
      <c r="G245" s="209" t="s">
        <v>132</v>
      </c>
      <c r="H245" s="210">
        <v>42.5</v>
      </c>
      <c r="I245" s="211"/>
      <c r="J245" s="212">
        <f>ROUND(I245*H245,2)</f>
        <v>0</v>
      </c>
      <c r="K245" s="208" t="s">
        <v>133</v>
      </c>
      <c r="L245" s="46"/>
      <c r="M245" s="213" t="s">
        <v>19</v>
      </c>
      <c r="N245" s="214" t="s">
        <v>47</v>
      </c>
      <c r="O245" s="86"/>
      <c r="P245" s="215">
        <f>O245*H245</f>
        <v>0</v>
      </c>
      <c r="Q245" s="215">
        <v>1E-05</v>
      </c>
      <c r="R245" s="215">
        <f>Q245*H245</f>
        <v>0.00042500000000000003</v>
      </c>
      <c r="S245" s="215">
        <v>0</v>
      </c>
      <c r="T245" s="216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17" t="s">
        <v>134</v>
      </c>
      <c r="AT245" s="217" t="s">
        <v>129</v>
      </c>
      <c r="AU245" s="217" t="s">
        <v>86</v>
      </c>
      <c r="AY245" s="19" t="s">
        <v>127</v>
      </c>
      <c r="BE245" s="218">
        <f>IF(N245="základní",J245,0)</f>
        <v>0</v>
      </c>
      <c r="BF245" s="218">
        <f>IF(N245="snížená",J245,0)</f>
        <v>0</v>
      </c>
      <c r="BG245" s="218">
        <f>IF(N245="zákl. přenesená",J245,0)</f>
        <v>0</v>
      </c>
      <c r="BH245" s="218">
        <f>IF(N245="sníž. přenesená",J245,0)</f>
        <v>0</v>
      </c>
      <c r="BI245" s="218">
        <f>IF(N245="nulová",J245,0)</f>
        <v>0</v>
      </c>
      <c r="BJ245" s="19" t="s">
        <v>84</v>
      </c>
      <c r="BK245" s="218">
        <f>ROUND(I245*H245,2)</f>
        <v>0</v>
      </c>
      <c r="BL245" s="19" t="s">
        <v>134</v>
      </c>
      <c r="BM245" s="217" t="s">
        <v>1136</v>
      </c>
    </row>
    <row r="246" spans="1:47" s="2" customFormat="1" ht="12">
      <c r="A246" s="40"/>
      <c r="B246" s="41"/>
      <c r="C246" s="42"/>
      <c r="D246" s="219" t="s">
        <v>136</v>
      </c>
      <c r="E246" s="42"/>
      <c r="F246" s="220" t="s">
        <v>1137</v>
      </c>
      <c r="G246" s="42"/>
      <c r="H246" s="42"/>
      <c r="I246" s="221"/>
      <c r="J246" s="42"/>
      <c r="K246" s="42"/>
      <c r="L246" s="46"/>
      <c r="M246" s="222"/>
      <c r="N246" s="223"/>
      <c r="O246" s="86"/>
      <c r="P246" s="86"/>
      <c r="Q246" s="86"/>
      <c r="R246" s="86"/>
      <c r="S246" s="86"/>
      <c r="T246" s="87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9" t="s">
        <v>136</v>
      </c>
      <c r="AU246" s="19" t="s">
        <v>86</v>
      </c>
    </row>
    <row r="247" spans="1:47" s="2" customFormat="1" ht="12">
      <c r="A247" s="40"/>
      <c r="B247" s="41"/>
      <c r="C247" s="42"/>
      <c r="D247" s="224" t="s">
        <v>138</v>
      </c>
      <c r="E247" s="42"/>
      <c r="F247" s="225" t="s">
        <v>1138</v>
      </c>
      <c r="G247" s="42"/>
      <c r="H247" s="42"/>
      <c r="I247" s="221"/>
      <c r="J247" s="42"/>
      <c r="K247" s="42"/>
      <c r="L247" s="46"/>
      <c r="M247" s="222"/>
      <c r="N247" s="223"/>
      <c r="O247" s="86"/>
      <c r="P247" s="86"/>
      <c r="Q247" s="86"/>
      <c r="R247" s="86"/>
      <c r="S247" s="86"/>
      <c r="T247" s="87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19" t="s">
        <v>138</v>
      </c>
      <c r="AU247" s="19" t="s">
        <v>86</v>
      </c>
    </row>
    <row r="248" spans="1:47" s="2" customFormat="1" ht="12">
      <c r="A248" s="40"/>
      <c r="B248" s="41"/>
      <c r="C248" s="42"/>
      <c r="D248" s="219" t="s">
        <v>375</v>
      </c>
      <c r="E248" s="42"/>
      <c r="F248" s="268" t="s">
        <v>1139</v>
      </c>
      <c r="G248" s="42"/>
      <c r="H248" s="42"/>
      <c r="I248" s="221"/>
      <c r="J248" s="42"/>
      <c r="K248" s="42"/>
      <c r="L248" s="46"/>
      <c r="M248" s="222"/>
      <c r="N248" s="223"/>
      <c r="O248" s="86"/>
      <c r="P248" s="86"/>
      <c r="Q248" s="86"/>
      <c r="R248" s="86"/>
      <c r="S248" s="86"/>
      <c r="T248" s="87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9" t="s">
        <v>375</v>
      </c>
      <c r="AU248" s="19" t="s">
        <v>86</v>
      </c>
    </row>
    <row r="249" spans="1:51" s="13" customFormat="1" ht="12">
      <c r="A249" s="13"/>
      <c r="B249" s="226"/>
      <c r="C249" s="227"/>
      <c r="D249" s="219" t="s">
        <v>140</v>
      </c>
      <c r="E249" s="228" t="s">
        <v>19</v>
      </c>
      <c r="F249" s="229" t="s">
        <v>1130</v>
      </c>
      <c r="G249" s="227"/>
      <c r="H249" s="230">
        <v>5.5</v>
      </c>
      <c r="I249" s="231"/>
      <c r="J249" s="227"/>
      <c r="K249" s="227"/>
      <c r="L249" s="232"/>
      <c r="M249" s="233"/>
      <c r="N249" s="234"/>
      <c r="O249" s="234"/>
      <c r="P249" s="234"/>
      <c r="Q249" s="234"/>
      <c r="R249" s="234"/>
      <c r="S249" s="234"/>
      <c r="T249" s="235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6" t="s">
        <v>140</v>
      </c>
      <c r="AU249" s="236" t="s">
        <v>86</v>
      </c>
      <c r="AV249" s="13" t="s">
        <v>86</v>
      </c>
      <c r="AW249" s="13" t="s">
        <v>37</v>
      </c>
      <c r="AX249" s="13" t="s">
        <v>76</v>
      </c>
      <c r="AY249" s="236" t="s">
        <v>127</v>
      </c>
    </row>
    <row r="250" spans="1:51" s="13" customFormat="1" ht="12">
      <c r="A250" s="13"/>
      <c r="B250" s="226"/>
      <c r="C250" s="227"/>
      <c r="D250" s="219" t="s">
        <v>140</v>
      </c>
      <c r="E250" s="228" t="s">
        <v>19</v>
      </c>
      <c r="F250" s="229" t="s">
        <v>1131</v>
      </c>
      <c r="G250" s="227"/>
      <c r="H250" s="230">
        <v>10</v>
      </c>
      <c r="I250" s="231"/>
      <c r="J250" s="227"/>
      <c r="K250" s="227"/>
      <c r="L250" s="232"/>
      <c r="M250" s="233"/>
      <c r="N250" s="234"/>
      <c r="O250" s="234"/>
      <c r="P250" s="234"/>
      <c r="Q250" s="234"/>
      <c r="R250" s="234"/>
      <c r="S250" s="234"/>
      <c r="T250" s="235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6" t="s">
        <v>140</v>
      </c>
      <c r="AU250" s="236" t="s">
        <v>86</v>
      </c>
      <c r="AV250" s="13" t="s">
        <v>86</v>
      </c>
      <c r="AW250" s="13" t="s">
        <v>37</v>
      </c>
      <c r="AX250" s="13" t="s">
        <v>76</v>
      </c>
      <c r="AY250" s="236" t="s">
        <v>127</v>
      </c>
    </row>
    <row r="251" spans="1:51" s="13" customFormat="1" ht="12">
      <c r="A251" s="13"/>
      <c r="B251" s="226"/>
      <c r="C251" s="227"/>
      <c r="D251" s="219" t="s">
        <v>140</v>
      </c>
      <c r="E251" s="228" t="s">
        <v>19</v>
      </c>
      <c r="F251" s="229" t="s">
        <v>1132</v>
      </c>
      <c r="G251" s="227"/>
      <c r="H251" s="230">
        <v>10.5</v>
      </c>
      <c r="I251" s="231"/>
      <c r="J251" s="227"/>
      <c r="K251" s="227"/>
      <c r="L251" s="232"/>
      <c r="M251" s="233"/>
      <c r="N251" s="234"/>
      <c r="O251" s="234"/>
      <c r="P251" s="234"/>
      <c r="Q251" s="234"/>
      <c r="R251" s="234"/>
      <c r="S251" s="234"/>
      <c r="T251" s="235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6" t="s">
        <v>140</v>
      </c>
      <c r="AU251" s="236" t="s">
        <v>86</v>
      </c>
      <c r="AV251" s="13" t="s">
        <v>86</v>
      </c>
      <c r="AW251" s="13" t="s">
        <v>37</v>
      </c>
      <c r="AX251" s="13" t="s">
        <v>76</v>
      </c>
      <c r="AY251" s="236" t="s">
        <v>127</v>
      </c>
    </row>
    <row r="252" spans="1:51" s="13" customFormat="1" ht="12">
      <c r="A252" s="13"/>
      <c r="B252" s="226"/>
      <c r="C252" s="227"/>
      <c r="D252" s="219" t="s">
        <v>140</v>
      </c>
      <c r="E252" s="228" t="s">
        <v>19</v>
      </c>
      <c r="F252" s="229" t="s">
        <v>1133</v>
      </c>
      <c r="G252" s="227"/>
      <c r="H252" s="230">
        <v>16.5</v>
      </c>
      <c r="I252" s="231"/>
      <c r="J252" s="227"/>
      <c r="K252" s="227"/>
      <c r="L252" s="232"/>
      <c r="M252" s="233"/>
      <c r="N252" s="234"/>
      <c r="O252" s="234"/>
      <c r="P252" s="234"/>
      <c r="Q252" s="234"/>
      <c r="R252" s="234"/>
      <c r="S252" s="234"/>
      <c r="T252" s="235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6" t="s">
        <v>140</v>
      </c>
      <c r="AU252" s="236" t="s">
        <v>86</v>
      </c>
      <c r="AV252" s="13" t="s">
        <v>86</v>
      </c>
      <c r="AW252" s="13" t="s">
        <v>37</v>
      </c>
      <c r="AX252" s="13" t="s">
        <v>76</v>
      </c>
      <c r="AY252" s="236" t="s">
        <v>127</v>
      </c>
    </row>
    <row r="253" spans="1:51" s="14" customFormat="1" ht="12">
      <c r="A253" s="14"/>
      <c r="B253" s="237"/>
      <c r="C253" s="238"/>
      <c r="D253" s="219" t="s">
        <v>140</v>
      </c>
      <c r="E253" s="239" t="s">
        <v>19</v>
      </c>
      <c r="F253" s="240" t="s">
        <v>148</v>
      </c>
      <c r="G253" s="238"/>
      <c r="H253" s="241">
        <v>42.5</v>
      </c>
      <c r="I253" s="242"/>
      <c r="J253" s="238"/>
      <c r="K253" s="238"/>
      <c r="L253" s="243"/>
      <c r="M253" s="244"/>
      <c r="N253" s="245"/>
      <c r="O253" s="245"/>
      <c r="P253" s="245"/>
      <c r="Q253" s="245"/>
      <c r="R253" s="245"/>
      <c r="S253" s="245"/>
      <c r="T253" s="246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7" t="s">
        <v>140</v>
      </c>
      <c r="AU253" s="247" t="s">
        <v>86</v>
      </c>
      <c r="AV253" s="14" t="s">
        <v>134</v>
      </c>
      <c r="AW253" s="14" t="s">
        <v>37</v>
      </c>
      <c r="AX253" s="14" t="s">
        <v>84</v>
      </c>
      <c r="AY253" s="247" t="s">
        <v>127</v>
      </c>
    </row>
    <row r="254" spans="1:65" s="2" customFormat="1" ht="16.5" customHeight="1">
      <c r="A254" s="40"/>
      <c r="B254" s="41"/>
      <c r="C254" s="206" t="s">
        <v>379</v>
      </c>
      <c r="D254" s="206" t="s">
        <v>129</v>
      </c>
      <c r="E254" s="207" t="s">
        <v>1140</v>
      </c>
      <c r="F254" s="208" t="s">
        <v>1141</v>
      </c>
      <c r="G254" s="209" t="s">
        <v>192</v>
      </c>
      <c r="H254" s="210">
        <v>42</v>
      </c>
      <c r="I254" s="211"/>
      <c r="J254" s="212">
        <f>ROUND(I254*H254,2)</f>
        <v>0</v>
      </c>
      <c r="K254" s="208" t="s">
        <v>133</v>
      </c>
      <c r="L254" s="46"/>
      <c r="M254" s="213" t="s">
        <v>19</v>
      </c>
      <c r="N254" s="214" t="s">
        <v>47</v>
      </c>
      <c r="O254" s="86"/>
      <c r="P254" s="215">
        <f>O254*H254</f>
        <v>0</v>
      </c>
      <c r="Q254" s="215">
        <v>0.1554</v>
      </c>
      <c r="R254" s="215">
        <f>Q254*H254</f>
        <v>6.526800000000001</v>
      </c>
      <c r="S254" s="215">
        <v>0</v>
      </c>
      <c r="T254" s="216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17" t="s">
        <v>134</v>
      </c>
      <c r="AT254" s="217" t="s">
        <v>129</v>
      </c>
      <c r="AU254" s="217" t="s">
        <v>86</v>
      </c>
      <c r="AY254" s="19" t="s">
        <v>127</v>
      </c>
      <c r="BE254" s="218">
        <f>IF(N254="základní",J254,0)</f>
        <v>0</v>
      </c>
      <c r="BF254" s="218">
        <f>IF(N254="snížená",J254,0)</f>
        <v>0</v>
      </c>
      <c r="BG254" s="218">
        <f>IF(N254="zákl. přenesená",J254,0)</f>
        <v>0</v>
      </c>
      <c r="BH254" s="218">
        <f>IF(N254="sníž. přenesená",J254,0)</f>
        <v>0</v>
      </c>
      <c r="BI254" s="218">
        <f>IF(N254="nulová",J254,0)</f>
        <v>0</v>
      </c>
      <c r="BJ254" s="19" t="s">
        <v>84</v>
      </c>
      <c r="BK254" s="218">
        <f>ROUND(I254*H254,2)</f>
        <v>0</v>
      </c>
      <c r="BL254" s="19" t="s">
        <v>134</v>
      </c>
      <c r="BM254" s="217" t="s">
        <v>1142</v>
      </c>
    </row>
    <row r="255" spans="1:47" s="2" customFormat="1" ht="12">
      <c r="A255" s="40"/>
      <c r="B255" s="41"/>
      <c r="C255" s="42"/>
      <c r="D255" s="219" t="s">
        <v>136</v>
      </c>
      <c r="E255" s="42"/>
      <c r="F255" s="220" t="s">
        <v>1143</v>
      </c>
      <c r="G255" s="42"/>
      <c r="H255" s="42"/>
      <c r="I255" s="221"/>
      <c r="J255" s="42"/>
      <c r="K255" s="42"/>
      <c r="L255" s="46"/>
      <c r="M255" s="222"/>
      <c r="N255" s="223"/>
      <c r="O255" s="86"/>
      <c r="P255" s="86"/>
      <c r="Q255" s="86"/>
      <c r="R255" s="86"/>
      <c r="S255" s="86"/>
      <c r="T255" s="87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T255" s="19" t="s">
        <v>136</v>
      </c>
      <c r="AU255" s="19" t="s">
        <v>86</v>
      </c>
    </row>
    <row r="256" spans="1:47" s="2" customFormat="1" ht="12">
      <c r="A256" s="40"/>
      <c r="B256" s="41"/>
      <c r="C256" s="42"/>
      <c r="D256" s="224" t="s">
        <v>138</v>
      </c>
      <c r="E256" s="42"/>
      <c r="F256" s="225" t="s">
        <v>1144</v>
      </c>
      <c r="G256" s="42"/>
      <c r="H256" s="42"/>
      <c r="I256" s="221"/>
      <c r="J256" s="42"/>
      <c r="K256" s="42"/>
      <c r="L256" s="46"/>
      <c r="M256" s="222"/>
      <c r="N256" s="223"/>
      <c r="O256" s="86"/>
      <c r="P256" s="86"/>
      <c r="Q256" s="86"/>
      <c r="R256" s="86"/>
      <c r="S256" s="86"/>
      <c r="T256" s="87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T256" s="19" t="s">
        <v>138</v>
      </c>
      <c r="AU256" s="19" t="s">
        <v>86</v>
      </c>
    </row>
    <row r="257" spans="1:51" s="13" customFormat="1" ht="12">
      <c r="A257" s="13"/>
      <c r="B257" s="226"/>
      <c r="C257" s="227"/>
      <c r="D257" s="219" t="s">
        <v>140</v>
      </c>
      <c r="E257" s="228" t="s">
        <v>19</v>
      </c>
      <c r="F257" s="229" t="s">
        <v>1145</v>
      </c>
      <c r="G257" s="227"/>
      <c r="H257" s="230">
        <v>20</v>
      </c>
      <c r="I257" s="231"/>
      <c r="J257" s="227"/>
      <c r="K257" s="227"/>
      <c r="L257" s="232"/>
      <c r="M257" s="233"/>
      <c r="N257" s="234"/>
      <c r="O257" s="234"/>
      <c r="P257" s="234"/>
      <c r="Q257" s="234"/>
      <c r="R257" s="234"/>
      <c r="S257" s="234"/>
      <c r="T257" s="235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6" t="s">
        <v>140</v>
      </c>
      <c r="AU257" s="236" t="s">
        <v>86</v>
      </c>
      <c r="AV257" s="13" t="s">
        <v>86</v>
      </c>
      <c r="AW257" s="13" t="s">
        <v>37</v>
      </c>
      <c r="AX257" s="13" t="s">
        <v>76</v>
      </c>
      <c r="AY257" s="236" t="s">
        <v>127</v>
      </c>
    </row>
    <row r="258" spans="1:51" s="13" customFormat="1" ht="12">
      <c r="A258" s="13"/>
      <c r="B258" s="226"/>
      <c r="C258" s="227"/>
      <c r="D258" s="219" t="s">
        <v>140</v>
      </c>
      <c r="E258" s="228" t="s">
        <v>19</v>
      </c>
      <c r="F258" s="229" t="s">
        <v>1146</v>
      </c>
      <c r="G258" s="227"/>
      <c r="H258" s="230">
        <v>8</v>
      </c>
      <c r="I258" s="231"/>
      <c r="J258" s="227"/>
      <c r="K258" s="227"/>
      <c r="L258" s="232"/>
      <c r="M258" s="233"/>
      <c r="N258" s="234"/>
      <c r="O258" s="234"/>
      <c r="P258" s="234"/>
      <c r="Q258" s="234"/>
      <c r="R258" s="234"/>
      <c r="S258" s="234"/>
      <c r="T258" s="235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6" t="s">
        <v>140</v>
      </c>
      <c r="AU258" s="236" t="s">
        <v>86</v>
      </c>
      <c r="AV258" s="13" t="s">
        <v>86</v>
      </c>
      <c r="AW258" s="13" t="s">
        <v>37</v>
      </c>
      <c r="AX258" s="13" t="s">
        <v>76</v>
      </c>
      <c r="AY258" s="236" t="s">
        <v>127</v>
      </c>
    </row>
    <row r="259" spans="1:51" s="13" customFormat="1" ht="12">
      <c r="A259" s="13"/>
      <c r="B259" s="226"/>
      <c r="C259" s="227"/>
      <c r="D259" s="219" t="s">
        <v>140</v>
      </c>
      <c r="E259" s="228" t="s">
        <v>19</v>
      </c>
      <c r="F259" s="229" t="s">
        <v>1147</v>
      </c>
      <c r="G259" s="227"/>
      <c r="H259" s="230">
        <v>12</v>
      </c>
      <c r="I259" s="231"/>
      <c r="J259" s="227"/>
      <c r="K259" s="227"/>
      <c r="L259" s="232"/>
      <c r="M259" s="233"/>
      <c r="N259" s="234"/>
      <c r="O259" s="234"/>
      <c r="P259" s="234"/>
      <c r="Q259" s="234"/>
      <c r="R259" s="234"/>
      <c r="S259" s="234"/>
      <c r="T259" s="235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6" t="s">
        <v>140</v>
      </c>
      <c r="AU259" s="236" t="s">
        <v>86</v>
      </c>
      <c r="AV259" s="13" t="s">
        <v>86</v>
      </c>
      <c r="AW259" s="13" t="s">
        <v>37</v>
      </c>
      <c r="AX259" s="13" t="s">
        <v>76</v>
      </c>
      <c r="AY259" s="236" t="s">
        <v>127</v>
      </c>
    </row>
    <row r="260" spans="1:51" s="13" customFormat="1" ht="12">
      <c r="A260" s="13"/>
      <c r="B260" s="226"/>
      <c r="C260" s="227"/>
      <c r="D260" s="219" t="s">
        <v>140</v>
      </c>
      <c r="E260" s="228" t="s">
        <v>19</v>
      </c>
      <c r="F260" s="229" t="s">
        <v>1148</v>
      </c>
      <c r="G260" s="227"/>
      <c r="H260" s="230">
        <v>2</v>
      </c>
      <c r="I260" s="231"/>
      <c r="J260" s="227"/>
      <c r="K260" s="227"/>
      <c r="L260" s="232"/>
      <c r="M260" s="233"/>
      <c r="N260" s="234"/>
      <c r="O260" s="234"/>
      <c r="P260" s="234"/>
      <c r="Q260" s="234"/>
      <c r="R260" s="234"/>
      <c r="S260" s="234"/>
      <c r="T260" s="235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6" t="s">
        <v>140</v>
      </c>
      <c r="AU260" s="236" t="s">
        <v>86</v>
      </c>
      <c r="AV260" s="13" t="s">
        <v>86</v>
      </c>
      <c r="AW260" s="13" t="s">
        <v>37</v>
      </c>
      <c r="AX260" s="13" t="s">
        <v>76</v>
      </c>
      <c r="AY260" s="236" t="s">
        <v>127</v>
      </c>
    </row>
    <row r="261" spans="1:51" s="14" customFormat="1" ht="12">
      <c r="A261" s="14"/>
      <c r="B261" s="237"/>
      <c r="C261" s="238"/>
      <c r="D261" s="219" t="s">
        <v>140</v>
      </c>
      <c r="E261" s="239" t="s">
        <v>19</v>
      </c>
      <c r="F261" s="240" t="s">
        <v>148</v>
      </c>
      <c r="G261" s="238"/>
      <c r="H261" s="241">
        <v>42</v>
      </c>
      <c r="I261" s="242"/>
      <c r="J261" s="238"/>
      <c r="K261" s="238"/>
      <c r="L261" s="243"/>
      <c r="M261" s="244"/>
      <c r="N261" s="245"/>
      <c r="O261" s="245"/>
      <c r="P261" s="245"/>
      <c r="Q261" s="245"/>
      <c r="R261" s="245"/>
      <c r="S261" s="245"/>
      <c r="T261" s="246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7" t="s">
        <v>140</v>
      </c>
      <c r="AU261" s="247" t="s">
        <v>86</v>
      </c>
      <c r="AV261" s="14" t="s">
        <v>134</v>
      </c>
      <c r="AW261" s="14" t="s">
        <v>37</v>
      </c>
      <c r="AX261" s="14" t="s">
        <v>84</v>
      </c>
      <c r="AY261" s="247" t="s">
        <v>127</v>
      </c>
    </row>
    <row r="262" spans="1:65" s="2" customFormat="1" ht="16.5" customHeight="1">
      <c r="A262" s="40"/>
      <c r="B262" s="41"/>
      <c r="C262" s="258" t="s">
        <v>388</v>
      </c>
      <c r="D262" s="258" t="s">
        <v>371</v>
      </c>
      <c r="E262" s="259" t="s">
        <v>1149</v>
      </c>
      <c r="F262" s="260" t="s">
        <v>1150</v>
      </c>
      <c r="G262" s="261" t="s">
        <v>192</v>
      </c>
      <c r="H262" s="262">
        <v>8.16</v>
      </c>
      <c r="I262" s="263"/>
      <c r="J262" s="264">
        <f>ROUND(I262*H262,2)</f>
        <v>0</v>
      </c>
      <c r="K262" s="260" t="s">
        <v>133</v>
      </c>
      <c r="L262" s="265"/>
      <c r="M262" s="266" t="s">
        <v>19</v>
      </c>
      <c r="N262" s="267" t="s">
        <v>47</v>
      </c>
      <c r="O262" s="86"/>
      <c r="P262" s="215">
        <f>O262*H262</f>
        <v>0</v>
      </c>
      <c r="Q262" s="215">
        <v>0.08</v>
      </c>
      <c r="R262" s="215">
        <f>Q262*H262</f>
        <v>0.6528</v>
      </c>
      <c r="S262" s="215">
        <v>0</v>
      </c>
      <c r="T262" s="216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17" t="s">
        <v>189</v>
      </c>
      <c r="AT262" s="217" t="s">
        <v>371</v>
      </c>
      <c r="AU262" s="217" t="s">
        <v>86</v>
      </c>
      <c r="AY262" s="19" t="s">
        <v>127</v>
      </c>
      <c r="BE262" s="218">
        <f>IF(N262="základní",J262,0)</f>
        <v>0</v>
      </c>
      <c r="BF262" s="218">
        <f>IF(N262="snížená",J262,0)</f>
        <v>0</v>
      </c>
      <c r="BG262" s="218">
        <f>IF(N262="zákl. přenesená",J262,0)</f>
        <v>0</v>
      </c>
      <c r="BH262" s="218">
        <f>IF(N262="sníž. přenesená",J262,0)</f>
        <v>0</v>
      </c>
      <c r="BI262" s="218">
        <f>IF(N262="nulová",J262,0)</f>
        <v>0</v>
      </c>
      <c r="BJ262" s="19" t="s">
        <v>84</v>
      </c>
      <c r="BK262" s="218">
        <f>ROUND(I262*H262,2)</f>
        <v>0</v>
      </c>
      <c r="BL262" s="19" t="s">
        <v>134</v>
      </c>
      <c r="BM262" s="217" t="s">
        <v>1151</v>
      </c>
    </row>
    <row r="263" spans="1:47" s="2" customFormat="1" ht="12">
      <c r="A263" s="40"/>
      <c r="B263" s="41"/>
      <c r="C263" s="42"/>
      <c r="D263" s="219" t="s">
        <v>136</v>
      </c>
      <c r="E263" s="42"/>
      <c r="F263" s="220" t="s">
        <v>1150</v>
      </c>
      <c r="G263" s="42"/>
      <c r="H263" s="42"/>
      <c r="I263" s="221"/>
      <c r="J263" s="42"/>
      <c r="K263" s="42"/>
      <c r="L263" s="46"/>
      <c r="M263" s="222"/>
      <c r="N263" s="223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136</v>
      </c>
      <c r="AU263" s="19" t="s">
        <v>86</v>
      </c>
    </row>
    <row r="264" spans="1:51" s="13" customFormat="1" ht="12">
      <c r="A264" s="13"/>
      <c r="B264" s="226"/>
      <c r="C264" s="227"/>
      <c r="D264" s="219" t="s">
        <v>140</v>
      </c>
      <c r="E264" s="228" t="s">
        <v>19</v>
      </c>
      <c r="F264" s="229" t="s">
        <v>1146</v>
      </c>
      <c r="G264" s="227"/>
      <c r="H264" s="230">
        <v>8</v>
      </c>
      <c r="I264" s="231"/>
      <c r="J264" s="227"/>
      <c r="K264" s="227"/>
      <c r="L264" s="232"/>
      <c r="M264" s="233"/>
      <c r="N264" s="234"/>
      <c r="O264" s="234"/>
      <c r="P264" s="234"/>
      <c r="Q264" s="234"/>
      <c r="R264" s="234"/>
      <c r="S264" s="234"/>
      <c r="T264" s="235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6" t="s">
        <v>140</v>
      </c>
      <c r="AU264" s="236" t="s">
        <v>86</v>
      </c>
      <c r="AV264" s="13" t="s">
        <v>86</v>
      </c>
      <c r="AW264" s="13" t="s">
        <v>37</v>
      </c>
      <c r="AX264" s="13" t="s">
        <v>84</v>
      </c>
      <c r="AY264" s="236" t="s">
        <v>127</v>
      </c>
    </row>
    <row r="265" spans="1:51" s="13" customFormat="1" ht="12">
      <c r="A265" s="13"/>
      <c r="B265" s="226"/>
      <c r="C265" s="227"/>
      <c r="D265" s="219" t="s">
        <v>140</v>
      </c>
      <c r="E265" s="227"/>
      <c r="F265" s="229" t="s">
        <v>1152</v>
      </c>
      <c r="G265" s="227"/>
      <c r="H265" s="230">
        <v>8.16</v>
      </c>
      <c r="I265" s="231"/>
      <c r="J265" s="227"/>
      <c r="K265" s="227"/>
      <c r="L265" s="232"/>
      <c r="M265" s="233"/>
      <c r="N265" s="234"/>
      <c r="O265" s="234"/>
      <c r="P265" s="234"/>
      <c r="Q265" s="234"/>
      <c r="R265" s="234"/>
      <c r="S265" s="234"/>
      <c r="T265" s="235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6" t="s">
        <v>140</v>
      </c>
      <c r="AU265" s="236" t="s">
        <v>86</v>
      </c>
      <c r="AV265" s="13" t="s">
        <v>86</v>
      </c>
      <c r="AW265" s="13" t="s">
        <v>4</v>
      </c>
      <c r="AX265" s="13" t="s">
        <v>84</v>
      </c>
      <c r="AY265" s="236" t="s">
        <v>127</v>
      </c>
    </row>
    <row r="266" spans="1:65" s="2" customFormat="1" ht="16.5" customHeight="1">
      <c r="A266" s="40"/>
      <c r="B266" s="41"/>
      <c r="C266" s="258" t="s">
        <v>395</v>
      </c>
      <c r="D266" s="258" t="s">
        <v>371</v>
      </c>
      <c r="E266" s="259" t="s">
        <v>1153</v>
      </c>
      <c r="F266" s="260" t="s">
        <v>1154</v>
      </c>
      <c r="G266" s="261" t="s">
        <v>192</v>
      </c>
      <c r="H266" s="262">
        <v>12.24</v>
      </c>
      <c r="I266" s="263"/>
      <c r="J266" s="264">
        <f>ROUND(I266*H266,2)</f>
        <v>0</v>
      </c>
      <c r="K266" s="260" t="s">
        <v>133</v>
      </c>
      <c r="L266" s="265"/>
      <c r="M266" s="266" t="s">
        <v>19</v>
      </c>
      <c r="N266" s="267" t="s">
        <v>47</v>
      </c>
      <c r="O266" s="86"/>
      <c r="P266" s="215">
        <f>O266*H266</f>
        <v>0</v>
      </c>
      <c r="Q266" s="215">
        <v>0.0483</v>
      </c>
      <c r="R266" s="215">
        <f>Q266*H266</f>
        <v>0.591192</v>
      </c>
      <c r="S266" s="215">
        <v>0</v>
      </c>
      <c r="T266" s="216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17" t="s">
        <v>189</v>
      </c>
      <c r="AT266" s="217" t="s">
        <v>371</v>
      </c>
      <c r="AU266" s="217" t="s">
        <v>86</v>
      </c>
      <c r="AY266" s="19" t="s">
        <v>127</v>
      </c>
      <c r="BE266" s="218">
        <f>IF(N266="základní",J266,0)</f>
        <v>0</v>
      </c>
      <c r="BF266" s="218">
        <f>IF(N266="snížená",J266,0)</f>
        <v>0</v>
      </c>
      <c r="BG266" s="218">
        <f>IF(N266="zákl. přenesená",J266,0)</f>
        <v>0</v>
      </c>
      <c r="BH266" s="218">
        <f>IF(N266="sníž. přenesená",J266,0)</f>
        <v>0</v>
      </c>
      <c r="BI266" s="218">
        <f>IF(N266="nulová",J266,0)</f>
        <v>0</v>
      </c>
      <c r="BJ266" s="19" t="s">
        <v>84</v>
      </c>
      <c r="BK266" s="218">
        <f>ROUND(I266*H266,2)</f>
        <v>0</v>
      </c>
      <c r="BL266" s="19" t="s">
        <v>134</v>
      </c>
      <c r="BM266" s="217" t="s">
        <v>1155</v>
      </c>
    </row>
    <row r="267" spans="1:47" s="2" customFormat="1" ht="12">
      <c r="A267" s="40"/>
      <c r="B267" s="41"/>
      <c r="C267" s="42"/>
      <c r="D267" s="219" t="s">
        <v>136</v>
      </c>
      <c r="E267" s="42"/>
      <c r="F267" s="220" t="s">
        <v>1154</v>
      </c>
      <c r="G267" s="42"/>
      <c r="H267" s="42"/>
      <c r="I267" s="221"/>
      <c r="J267" s="42"/>
      <c r="K267" s="42"/>
      <c r="L267" s="46"/>
      <c r="M267" s="222"/>
      <c r="N267" s="223"/>
      <c r="O267" s="86"/>
      <c r="P267" s="86"/>
      <c r="Q267" s="86"/>
      <c r="R267" s="86"/>
      <c r="S267" s="86"/>
      <c r="T267" s="87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9" t="s">
        <v>136</v>
      </c>
      <c r="AU267" s="19" t="s">
        <v>86</v>
      </c>
    </row>
    <row r="268" spans="1:51" s="13" customFormat="1" ht="12">
      <c r="A268" s="13"/>
      <c r="B268" s="226"/>
      <c r="C268" s="227"/>
      <c r="D268" s="219" t="s">
        <v>140</v>
      </c>
      <c r="E268" s="228" t="s">
        <v>19</v>
      </c>
      <c r="F268" s="229" t="s">
        <v>1147</v>
      </c>
      <c r="G268" s="227"/>
      <c r="H268" s="230">
        <v>12</v>
      </c>
      <c r="I268" s="231"/>
      <c r="J268" s="227"/>
      <c r="K268" s="227"/>
      <c r="L268" s="232"/>
      <c r="M268" s="233"/>
      <c r="N268" s="234"/>
      <c r="O268" s="234"/>
      <c r="P268" s="234"/>
      <c r="Q268" s="234"/>
      <c r="R268" s="234"/>
      <c r="S268" s="234"/>
      <c r="T268" s="235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6" t="s">
        <v>140</v>
      </c>
      <c r="AU268" s="236" t="s">
        <v>86</v>
      </c>
      <c r="AV268" s="13" t="s">
        <v>86</v>
      </c>
      <c r="AW268" s="13" t="s">
        <v>37</v>
      </c>
      <c r="AX268" s="13" t="s">
        <v>84</v>
      </c>
      <c r="AY268" s="236" t="s">
        <v>127</v>
      </c>
    </row>
    <row r="269" spans="1:51" s="13" customFormat="1" ht="12">
      <c r="A269" s="13"/>
      <c r="B269" s="226"/>
      <c r="C269" s="227"/>
      <c r="D269" s="219" t="s">
        <v>140</v>
      </c>
      <c r="E269" s="227"/>
      <c r="F269" s="229" t="s">
        <v>1156</v>
      </c>
      <c r="G269" s="227"/>
      <c r="H269" s="230">
        <v>12.24</v>
      </c>
      <c r="I269" s="231"/>
      <c r="J269" s="227"/>
      <c r="K269" s="227"/>
      <c r="L269" s="232"/>
      <c r="M269" s="233"/>
      <c r="N269" s="234"/>
      <c r="O269" s="234"/>
      <c r="P269" s="234"/>
      <c r="Q269" s="234"/>
      <c r="R269" s="234"/>
      <c r="S269" s="234"/>
      <c r="T269" s="235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6" t="s">
        <v>140</v>
      </c>
      <c r="AU269" s="236" t="s">
        <v>86</v>
      </c>
      <c r="AV269" s="13" t="s">
        <v>86</v>
      </c>
      <c r="AW269" s="13" t="s">
        <v>4</v>
      </c>
      <c r="AX269" s="13" t="s">
        <v>84</v>
      </c>
      <c r="AY269" s="236" t="s">
        <v>127</v>
      </c>
    </row>
    <row r="270" spans="1:65" s="2" customFormat="1" ht="16.5" customHeight="1">
      <c r="A270" s="40"/>
      <c r="B270" s="41"/>
      <c r="C270" s="258" t="s">
        <v>408</v>
      </c>
      <c r="D270" s="258" t="s">
        <v>371</v>
      </c>
      <c r="E270" s="259" t="s">
        <v>1157</v>
      </c>
      <c r="F270" s="260" t="s">
        <v>1158</v>
      </c>
      <c r="G270" s="261" t="s">
        <v>192</v>
      </c>
      <c r="H270" s="262">
        <v>2.04</v>
      </c>
      <c r="I270" s="263"/>
      <c r="J270" s="264">
        <f>ROUND(I270*H270,2)</f>
        <v>0</v>
      </c>
      <c r="K270" s="260" t="s">
        <v>133</v>
      </c>
      <c r="L270" s="265"/>
      <c r="M270" s="266" t="s">
        <v>19</v>
      </c>
      <c r="N270" s="267" t="s">
        <v>47</v>
      </c>
      <c r="O270" s="86"/>
      <c r="P270" s="215">
        <f>O270*H270</f>
        <v>0</v>
      </c>
      <c r="Q270" s="215">
        <v>0.06567</v>
      </c>
      <c r="R270" s="215">
        <f>Q270*H270</f>
        <v>0.13396680000000002</v>
      </c>
      <c r="S270" s="215">
        <v>0</v>
      </c>
      <c r="T270" s="216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17" t="s">
        <v>189</v>
      </c>
      <c r="AT270" s="217" t="s">
        <v>371</v>
      </c>
      <c r="AU270" s="217" t="s">
        <v>86</v>
      </c>
      <c r="AY270" s="19" t="s">
        <v>127</v>
      </c>
      <c r="BE270" s="218">
        <f>IF(N270="základní",J270,0)</f>
        <v>0</v>
      </c>
      <c r="BF270" s="218">
        <f>IF(N270="snížená",J270,0)</f>
        <v>0</v>
      </c>
      <c r="BG270" s="218">
        <f>IF(N270="zákl. přenesená",J270,0)</f>
        <v>0</v>
      </c>
      <c r="BH270" s="218">
        <f>IF(N270="sníž. přenesená",J270,0)</f>
        <v>0</v>
      </c>
      <c r="BI270" s="218">
        <f>IF(N270="nulová",J270,0)</f>
        <v>0</v>
      </c>
      <c r="BJ270" s="19" t="s">
        <v>84</v>
      </c>
      <c r="BK270" s="218">
        <f>ROUND(I270*H270,2)</f>
        <v>0</v>
      </c>
      <c r="BL270" s="19" t="s">
        <v>134</v>
      </c>
      <c r="BM270" s="217" t="s">
        <v>1159</v>
      </c>
    </row>
    <row r="271" spans="1:47" s="2" customFormat="1" ht="12">
      <c r="A271" s="40"/>
      <c r="B271" s="41"/>
      <c r="C271" s="42"/>
      <c r="D271" s="219" t="s">
        <v>136</v>
      </c>
      <c r="E271" s="42"/>
      <c r="F271" s="220" t="s">
        <v>1158</v>
      </c>
      <c r="G271" s="42"/>
      <c r="H271" s="42"/>
      <c r="I271" s="221"/>
      <c r="J271" s="42"/>
      <c r="K271" s="42"/>
      <c r="L271" s="46"/>
      <c r="M271" s="222"/>
      <c r="N271" s="223"/>
      <c r="O271" s="86"/>
      <c r="P271" s="86"/>
      <c r="Q271" s="86"/>
      <c r="R271" s="86"/>
      <c r="S271" s="86"/>
      <c r="T271" s="87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9" t="s">
        <v>136</v>
      </c>
      <c r="AU271" s="19" t="s">
        <v>86</v>
      </c>
    </row>
    <row r="272" spans="1:51" s="13" customFormat="1" ht="12">
      <c r="A272" s="13"/>
      <c r="B272" s="226"/>
      <c r="C272" s="227"/>
      <c r="D272" s="219" t="s">
        <v>140</v>
      </c>
      <c r="E272" s="228" t="s">
        <v>19</v>
      </c>
      <c r="F272" s="229" t="s">
        <v>1148</v>
      </c>
      <c r="G272" s="227"/>
      <c r="H272" s="230">
        <v>2</v>
      </c>
      <c r="I272" s="231"/>
      <c r="J272" s="227"/>
      <c r="K272" s="227"/>
      <c r="L272" s="232"/>
      <c r="M272" s="233"/>
      <c r="N272" s="234"/>
      <c r="O272" s="234"/>
      <c r="P272" s="234"/>
      <c r="Q272" s="234"/>
      <c r="R272" s="234"/>
      <c r="S272" s="234"/>
      <c r="T272" s="235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6" t="s">
        <v>140</v>
      </c>
      <c r="AU272" s="236" t="s">
        <v>86</v>
      </c>
      <c r="AV272" s="13" t="s">
        <v>86</v>
      </c>
      <c r="AW272" s="13" t="s">
        <v>37</v>
      </c>
      <c r="AX272" s="13" t="s">
        <v>84</v>
      </c>
      <c r="AY272" s="236" t="s">
        <v>127</v>
      </c>
    </row>
    <row r="273" spans="1:51" s="13" customFormat="1" ht="12">
      <c r="A273" s="13"/>
      <c r="B273" s="226"/>
      <c r="C273" s="227"/>
      <c r="D273" s="219" t="s">
        <v>140</v>
      </c>
      <c r="E273" s="227"/>
      <c r="F273" s="229" t="s">
        <v>1160</v>
      </c>
      <c r="G273" s="227"/>
      <c r="H273" s="230">
        <v>2.04</v>
      </c>
      <c r="I273" s="231"/>
      <c r="J273" s="227"/>
      <c r="K273" s="227"/>
      <c r="L273" s="232"/>
      <c r="M273" s="233"/>
      <c r="N273" s="234"/>
      <c r="O273" s="234"/>
      <c r="P273" s="234"/>
      <c r="Q273" s="234"/>
      <c r="R273" s="234"/>
      <c r="S273" s="234"/>
      <c r="T273" s="235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6" t="s">
        <v>140</v>
      </c>
      <c r="AU273" s="236" t="s">
        <v>86</v>
      </c>
      <c r="AV273" s="13" t="s">
        <v>86</v>
      </c>
      <c r="AW273" s="13" t="s">
        <v>4</v>
      </c>
      <c r="AX273" s="13" t="s">
        <v>84</v>
      </c>
      <c r="AY273" s="236" t="s">
        <v>127</v>
      </c>
    </row>
    <row r="274" spans="1:65" s="2" customFormat="1" ht="16.5" customHeight="1">
      <c r="A274" s="40"/>
      <c r="B274" s="41"/>
      <c r="C274" s="206" t="s">
        <v>417</v>
      </c>
      <c r="D274" s="206" t="s">
        <v>129</v>
      </c>
      <c r="E274" s="207" t="s">
        <v>1161</v>
      </c>
      <c r="F274" s="208" t="s">
        <v>1162</v>
      </c>
      <c r="G274" s="209" t="s">
        <v>192</v>
      </c>
      <c r="H274" s="210">
        <v>4</v>
      </c>
      <c r="I274" s="211"/>
      <c r="J274" s="212">
        <f>ROUND(I274*H274,2)</f>
        <v>0</v>
      </c>
      <c r="K274" s="208" t="s">
        <v>133</v>
      </c>
      <c r="L274" s="46"/>
      <c r="M274" s="213" t="s">
        <v>19</v>
      </c>
      <c r="N274" s="214" t="s">
        <v>47</v>
      </c>
      <c r="O274" s="86"/>
      <c r="P274" s="215">
        <f>O274*H274</f>
        <v>0</v>
      </c>
      <c r="Q274" s="215">
        <v>0.1295</v>
      </c>
      <c r="R274" s="215">
        <f>Q274*H274</f>
        <v>0.518</v>
      </c>
      <c r="S274" s="215">
        <v>0</v>
      </c>
      <c r="T274" s="216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17" t="s">
        <v>134</v>
      </c>
      <c r="AT274" s="217" t="s">
        <v>129</v>
      </c>
      <c r="AU274" s="217" t="s">
        <v>86</v>
      </c>
      <c r="AY274" s="19" t="s">
        <v>127</v>
      </c>
      <c r="BE274" s="218">
        <f>IF(N274="základní",J274,0)</f>
        <v>0</v>
      </c>
      <c r="BF274" s="218">
        <f>IF(N274="snížená",J274,0)</f>
        <v>0</v>
      </c>
      <c r="BG274" s="218">
        <f>IF(N274="zákl. přenesená",J274,0)</f>
        <v>0</v>
      </c>
      <c r="BH274" s="218">
        <f>IF(N274="sníž. přenesená",J274,0)</f>
        <v>0</v>
      </c>
      <c r="BI274" s="218">
        <f>IF(N274="nulová",J274,0)</f>
        <v>0</v>
      </c>
      <c r="BJ274" s="19" t="s">
        <v>84</v>
      </c>
      <c r="BK274" s="218">
        <f>ROUND(I274*H274,2)</f>
        <v>0</v>
      </c>
      <c r="BL274" s="19" t="s">
        <v>134</v>
      </c>
      <c r="BM274" s="217" t="s">
        <v>1163</v>
      </c>
    </row>
    <row r="275" spans="1:47" s="2" customFormat="1" ht="12">
      <c r="A275" s="40"/>
      <c r="B275" s="41"/>
      <c r="C275" s="42"/>
      <c r="D275" s="219" t="s">
        <v>136</v>
      </c>
      <c r="E275" s="42"/>
      <c r="F275" s="220" t="s">
        <v>1164</v>
      </c>
      <c r="G275" s="42"/>
      <c r="H275" s="42"/>
      <c r="I275" s="221"/>
      <c r="J275" s="42"/>
      <c r="K275" s="42"/>
      <c r="L275" s="46"/>
      <c r="M275" s="222"/>
      <c r="N275" s="223"/>
      <c r="O275" s="86"/>
      <c r="P275" s="86"/>
      <c r="Q275" s="86"/>
      <c r="R275" s="86"/>
      <c r="S275" s="86"/>
      <c r="T275" s="87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T275" s="19" t="s">
        <v>136</v>
      </c>
      <c r="AU275" s="19" t="s">
        <v>86</v>
      </c>
    </row>
    <row r="276" spans="1:47" s="2" customFormat="1" ht="12">
      <c r="A276" s="40"/>
      <c r="B276" s="41"/>
      <c r="C276" s="42"/>
      <c r="D276" s="224" t="s">
        <v>138</v>
      </c>
      <c r="E276" s="42"/>
      <c r="F276" s="225" t="s">
        <v>1165</v>
      </c>
      <c r="G276" s="42"/>
      <c r="H276" s="42"/>
      <c r="I276" s="221"/>
      <c r="J276" s="42"/>
      <c r="K276" s="42"/>
      <c r="L276" s="46"/>
      <c r="M276" s="222"/>
      <c r="N276" s="223"/>
      <c r="O276" s="86"/>
      <c r="P276" s="86"/>
      <c r="Q276" s="86"/>
      <c r="R276" s="86"/>
      <c r="S276" s="86"/>
      <c r="T276" s="87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9" t="s">
        <v>138</v>
      </c>
      <c r="AU276" s="19" t="s">
        <v>86</v>
      </c>
    </row>
    <row r="277" spans="1:51" s="13" customFormat="1" ht="12">
      <c r="A277" s="13"/>
      <c r="B277" s="226"/>
      <c r="C277" s="227"/>
      <c r="D277" s="219" t="s">
        <v>140</v>
      </c>
      <c r="E277" s="228" t="s">
        <v>19</v>
      </c>
      <c r="F277" s="229" t="s">
        <v>1166</v>
      </c>
      <c r="G277" s="227"/>
      <c r="H277" s="230">
        <v>1</v>
      </c>
      <c r="I277" s="231"/>
      <c r="J277" s="227"/>
      <c r="K277" s="227"/>
      <c r="L277" s="232"/>
      <c r="M277" s="233"/>
      <c r="N277" s="234"/>
      <c r="O277" s="234"/>
      <c r="P277" s="234"/>
      <c r="Q277" s="234"/>
      <c r="R277" s="234"/>
      <c r="S277" s="234"/>
      <c r="T277" s="235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6" t="s">
        <v>140</v>
      </c>
      <c r="AU277" s="236" t="s">
        <v>86</v>
      </c>
      <c r="AV277" s="13" t="s">
        <v>86</v>
      </c>
      <c r="AW277" s="13" t="s">
        <v>37</v>
      </c>
      <c r="AX277" s="13" t="s">
        <v>76</v>
      </c>
      <c r="AY277" s="236" t="s">
        <v>127</v>
      </c>
    </row>
    <row r="278" spans="1:51" s="13" customFormat="1" ht="12">
      <c r="A278" s="13"/>
      <c r="B278" s="226"/>
      <c r="C278" s="227"/>
      <c r="D278" s="219" t="s">
        <v>140</v>
      </c>
      <c r="E278" s="228" t="s">
        <v>19</v>
      </c>
      <c r="F278" s="229" t="s">
        <v>1167</v>
      </c>
      <c r="G278" s="227"/>
      <c r="H278" s="230">
        <v>3</v>
      </c>
      <c r="I278" s="231"/>
      <c r="J278" s="227"/>
      <c r="K278" s="227"/>
      <c r="L278" s="232"/>
      <c r="M278" s="233"/>
      <c r="N278" s="234"/>
      <c r="O278" s="234"/>
      <c r="P278" s="234"/>
      <c r="Q278" s="234"/>
      <c r="R278" s="234"/>
      <c r="S278" s="234"/>
      <c r="T278" s="235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6" t="s">
        <v>140</v>
      </c>
      <c r="AU278" s="236" t="s">
        <v>86</v>
      </c>
      <c r="AV278" s="13" t="s">
        <v>86</v>
      </c>
      <c r="AW278" s="13" t="s">
        <v>37</v>
      </c>
      <c r="AX278" s="13" t="s">
        <v>76</v>
      </c>
      <c r="AY278" s="236" t="s">
        <v>127</v>
      </c>
    </row>
    <row r="279" spans="1:51" s="14" customFormat="1" ht="12">
      <c r="A279" s="14"/>
      <c r="B279" s="237"/>
      <c r="C279" s="238"/>
      <c r="D279" s="219" t="s">
        <v>140</v>
      </c>
      <c r="E279" s="239" t="s">
        <v>19</v>
      </c>
      <c r="F279" s="240" t="s">
        <v>148</v>
      </c>
      <c r="G279" s="238"/>
      <c r="H279" s="241">
        <v>4</v>
      </c>
      <c r="I279" s="242"/>
      <c r="J279" s="238"/>
      <c r="K279" s="238"/>
      <c r="L279" s="243"/>
      <c r="M279" s="244"/>
      <c r="N279" s="245"/>
      <c r="O279" s="245"/>
      <c r="P279" s="245"/>
      <c r="Q279" s="245"/>
      <c r="R279" s="245"/>
      <c r="S279" s="245"/>
      <c r="T279" s="246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47" t="s">
        <v>140</v>
      </c>
      <c r="AU279" s="247" t="s">
        <v>86</v>
      </c>
      <c r="AV279" s="14" t="s">
        <v>134</v>
      </c>
      <c r="AW279" s="14" t="s">
        <v>37</v>
      </c>
      <c r="AX279" s="14" t="s">
        <v>84</v>
      </c>
      <c r="AY279" s="247" t="s">
        <v>127</v>
      </c>
    </row>
    <row r="280" spans="1:65" s="2" customFormat="1" ht="16.5" customHeight="1">
      <c r="A280" s="40"/>
      <c r="B280" s="41"/>
      <c r="C280" s="258" t="s">
        <v>422</v>
      </c>
      <c r="D280" s="258" t="s">
        <v>371</v>
      </c>
      <c r="E280" s="259" t="s">
        <v>1168</v>
      </c>
      <c r="F280" s="260" t="s">
        <v>1169</v>
      </c>
      <c r="G280" s="261" t="s">
        <v>192</v>
      </c>
      <c r="H280" s="262">
        <v>3.06</v>
      </c>
      <c r="I280" s="263"/>
      <c r="J280" s="264">
        <f>ROUND(I280*H280,2)</f>
        <v>0</v>
      </c>
      <c r="K280" s="260" t="s">
        <v>133</v>
      </c>
      <c r="L280" s="265"/>
      <c r="M280" s="266" t="s">
        <v>19</v>
      </c>
      <c r="N280" s="267" t="s">
        <v>47</v>
      </c>
      <c r="O280" s="86"/>
      <c r="P280" s="215">
        <f>O280*H280</f>
        <v>0</v>
      </c>
      <c r="Q280" s="215">
        <v>0.046</v>
      </c>
      <c r="R280" s="215">
        <f>Q280*H280</f>
        <v>0.14076</v>
      </c>
      <c r="S280" s="215">
        <v>0</v>
      </c>
      <c r="T280" s="216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17" t="s">
        <v>189</v>
      </c>
      <c r="AT280" s="217" t="s">
        <v>371</v>
      </c>
      <c r="AU280" s="217" t="s">
        <v>86</v>
      </c>
      <c r="AY280" s="19" t="s">
        <v>127</v>
      </c>
      <c r="BE280" s="218">
        <f>IF(N280="základní",J280,0)</f>
        <v>0</v>
      </c>
      <c r="BF280" s="218">
        <f>IF(N280="snížená",J280,0)</f>
        <v>0</v>
      </c>
      <c r="BG280" s="218">
        <f>IF(N280="zákl. přenesená",J280,0)</f>
        <v>0</v>
      </c>
      <c r="BH280" s="218">
        <f>IF(N280="sníž. přenesená",J280,0)</f>
        <v>0</v>
      </c>
      <c r="BI280" s="218">
        <f>IF(N280="nulová",J280,0)</f>
        <v>0</v>
      </c>
      <c r="BJ280" s="19" t="s">
        <v>84</v>
      </c>
      <c r="BK280" s="218">
        <f>ROUND(I280*H280,2)</f>
        <v>0</v>
      </c>
      <c r="BL280" s="19" t="s">
        <v>134</v>
      </c>
      <c r="BM280" s="217" t="s">
        <v>1170</v>
      </c>
    </row>
    <row r="281" spans="1:47" s="2" customFormat="1" ht="12">
      <c r="A281" s="40"/>
      <c r="B281" s="41"/>
      <c r="C281" s="42"/>
      <c r="D281" s="219" t="s">
        <v>136</v>
      </c>
      <c r="E281" s="42"/>
      <c r="F281" s="220" t="s">
        <v>1169</v>
      </c>
      <c r="G281" s="42"/>
      <c r="H281" s="42"/>
      <c r="I281" s="221"/>
      <c r="J281" s="42"/>
      <c r="K281" s="42"/>
      <c r="L281" s="46"/>
      <c r="M281" s="222"/>
      <c r="N281" s="223"/>
      <c r="O281" s="86"/>
      <c r="P281" s="86"/>
      <c r="Q281" s="86"/>
      <c r="R281" s="86"/>
      <c r="S281" s="86"/>
      <c r="T281" s="87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T281" s="19" t="s">
        <v>136</v>
      </c>
      <c r="AU281" s="19" t="s">
        <v>86</v>
      </c>
    </row>
    <row r="282" spans="1:51" s="13" customFormat="1" ht="12">
      <c r="A282" s="13"/>
      <c r="B282" s="226"/>
      <c r="C282" s="227"/>
      <c r="D282" s="219" t="s">
        <v>140</v>
      </c>
      <c r="E282" s="228" t="s">
        <v>19</v>
      </c>
      <c r="F282" s="229" t="s">
        <v>1167</v>
      </c>
      <c r="G282" s="227"/>
      <c r="H282" s="230">
        <v>3</v>
      </c>
      <c r="I282" s="231"/>
      <c r="J282" s="227"/>
      <c r="K282" s="227"/>
      <c r="L282" s="232"/>
      <c r="M282" s="233"/>
      <c r="N282" s="234"/>
      <c r="O282" s="234"/>
      <c r="P282" s="234"/>
      <c r="Q282" s="234"/>
      <c r="R282" s="234"/>
      <c r="S282" s="234"/>
      <c r="T282" s="235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6" t="s">
        <v>140</v>
      </c>
      <c r="AU282" s="236" t="s">
        <v>86</v>
      </c>
      <c r="AV282" s="13" t="s">
        <v>86</v>
      </c>
      <c r="AW282" s="13" t="s">
        <v>37</v>
      </c>
      <c r="AX282" s="13" t="s">
        <v>84</v>
      </c>
      <c r="AY282" s="236" t="s">
        <v>127</v>
      </c>
    </row>
    <row r="283" spans="1:51" s="13" customFormat="1" ht="12">
      <c r="A283" s="13"/>
      <c r="B283" s="226"/>
      <c r="C283" s="227"/>
      <c r="D283" s="219" t="s">
        <v>140</v>
      </c>
      <c r="E283" s="227"/>
      <c r="F283" s="229" t="s">
        <v>1171</v>
      </c>
      <c r="G283" s="227"/>
      <c r="H283" s="230">
        <v>3.06</v>
      </c>
      <c r="I283" s="231"/>
      <c r="J283" s="227"/>
      <c r="K283" s="227"/>
      <c r="L283" s="232"/>
      <c r="M283" s="233"/>
      <c r="N283" s="234"/>
      <c r="O283" s="234"/>
      <c r="P283" s="234"/>
      <c r="Q283" s="234"/>
      <c r="R283" s="234"/>
      <c r="S283" s="234"/>
      <c r="T283" s="235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6" t="s">
        <v>140</v>
      </c>
      <c r="AU283" s="236" t="s">
        <v>86</v>
      </c>
      <c r="AV283" s="13" t="s">
        <v>86</v>
      </c>
      <c r="AW283" s="13" t="s">
        <v>4</v>
      </c>
      <c r="AX283" s="13" t="s">
        <v>84</v>
      </c>
      <c r="AY283" s="236" t="s">
        <v>127</v>
      </c>
    </row>
    <row r="284" spans="1:65" s="2" customFormat="1" ht="16.5" customHeight="1">
      <c r="A284" s="40"/>
      <c r="B284" s="41"/>
      <c r="C284" s="206" t="s">
        <v>429</v>
      </c>
      <c r="D284" s="206" t="s">
        <v>129</v>
      </c>
      <c r="E284" s="207" t="s">
        <v>1172</v>
      </c>
      <c r="F284" s="208" t="s">
        <v>1173</v>
      </c>
      <c r="G284" s="209" t="s">
        <v>192</v>
      </c>
      <c r="H284" s="210">
        <v>208.2</v>
      </c>
      <c r="I284" s="211"/>
      <c r="J284" s="212">
        <f>ROUND(I284*H284,2)</f>
        <v>0</v>
      </c>
      <c r="K284" s="208" t="s">
        <v>133</v>
      </c>
      <c r="L284" s="46"/>
      <c r="M284" s="213" t="s">
        <v>19</v>
      </c>
      <c r="N284" s="214" t="s">
        <v>47</v>
      </c>
      <c r="O284" s="86"/>
      <c r="P284" s="215">
        <f>O284*H284</f>
        <v>0</v>
      </c>
      <c r="Q284" s="215">
        <v>0</v>
      </c>
      <c r="R284" s="215">
        <f>Q284*H284</f>
        <v>0</v>
      </c>
      <c r="S284" s="215">
        <v>0</v>
      </c>
      <c r="T284" s="216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17" t="s">
        <v>134</v>
      </c>
      <c r="AT284" s="217" t="s">
        <v>129</v>
      </c>
      <c r="AU284" s="217" t="s">
        <v>86</v>
      </c>
      <c r="AY284" s="19" t="s">
        <v>127</v>
      </c>
      <c r="BE284" s="218">
        <f>IF(N284="základní",J284,0)</f>
        <v>0</v>
      </c>
      <c r="BF284" s="218">
        <f>IF(N284="snížená",J284,0)</f>
        <v>0</v>
      </c>
      <c r="BG284" s="218">
        <f>IF(N284="zákl. přenesená",J284,0)</f>
        <v>0</v>
      </c>
      <c r="BH284" s="218">
        <f>IF(N284="sníž. přenesená",J284,0)</f>
        <v>0</v>
      </c>
      <c r="BI284" s="218">
        <f>IF(N284="nulová",J284,0)</f>
        <v>0</v>
      </c>
      <c r="BJ284" s="19" t="s">
        <v>84</v>
      </c>
      <c r="BK284" s="218">
        <f>ROUND(I284*H284,2)</f>
        <v>0</v>
      </c>
      <c r="BL284" s="19" t="s">
        <v>134</v>
      </c>
      <c r="BM284" s="217" t="s">
        <v>1174</v>
      </c>
    </row>
    <row r="285" spans="1:47" s="2" customFormat="1" ht="12">
      <c r="A285" s="40"/>
      <c r="B285" s="41"/>
      <c r="C285" s="42"/>
      <c r="D285" s="219" t="s">
        <v>136</v>
      </c>
      <c r="E285" s="42"/>
      <c r="F285" s="220" t="s">
        <v>1175</v>
      </c>
      <c r="G285" s="42"/>
      <c r="H285" s="42"/>
      <c r="I285" s="221"/>
      <c r="J285" s="42"/>
      <c r="K285" s="42"/>
      <c r="L285" s="46"/>
      <c r="M285" s="222"/>
      <c r="N285" s="223"/>
      <c r="O285" s="86"/>
      <c r="P285" s="86"/>
      <c r="Q285" s="86"/>
      <c r="R285" s="86"/>
      <c r="S285" s="86"/>
      <c r="T285" s="87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T285" s="19" t="s">
        <v>136</v>
      </c>
      <c r="AU285" s="19" t="s">
        <v>86</v>
      </c>
    </row>
    <row r="286" spans="1:47" s="2" customFormat="1" ht="12">
      <c r="A286" s="40"/>
      <c r="B286" s="41"/>
      <c r="C286" s="42"/>
      <c r="D286" s="224" t="s">
        <v>138</v>
      </c>
      <c r="E286" s="42"/>
      <c r="F286" s="225" t="s">
        <v>1176</v>
      </c>
      <c r="G286" s="42"/>
      <c r="H286" s="42"/>
      <c r="I286" s="221"/>
      <c r="J286" s="42"/>
      <c r="K286" s="42"/>
      <c r="L286" s="46"/>
      <c r="M286" s="222"/>
      <c r="N286" s="223"/>
      <c r="O286" s="86"/>
      <c r="P286" s="86"/>
      <c r="Q286" s="86"/>
      <c r="R286" s="86"/>
      <c r="S286" s="86"/>
      <c r="T286" s="87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19" t="s">
        <v>138</v>
      </c>
      <c r="AU286" s="19" t="s">
        <v>86</v>
      </c>
    </row>
    <row r="287" spans="1:51" s="15" customFormat="1" ht="12">
      <c r="A287" s="15"/>
      <c r="B287" s="248"/>
      <c r="C287" s="249"/>
      <c r="D287" s="219" t="s">
        <v>140</v>
      </c>
      <c r="E287" s="250" t="s">
        <v>19</v>
      </c>
      <c r="F287" s="251" t="s">
        <v>988</v>
      </c>
      <c r="G287" s="249"/>
      <c r="H287" s="250" t="s">
        <v>19</v>
      </c>
      <c r="I287" s="252"/>
      <c r="J287" s="249"/>
      <c r="K287" s="249"/>
      <c r="L287" s="253"/>
      <c r="M287" s="254"/>
      <c r="N287" s="255"/>
      <c r="O287" s="255"/>
      <c r="P287" s="255"/>
      <c r="Q287" s="255"/>
      <c r="R287" s="255"/>
      <c r="S287" s="255"/>
      <c r="T287" s="256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57" t="s">
        <v>140</v>
      </c>
      <c r="AU287" s="257" t="s">
        <v>86</v>
      </c>
      <c r="AV287" s="15" t="s">
        <v>84</v>
      </c>
      <c r="AW287" s="15" t="s">
        <v>37</v>
      </c>
      <c r="AX287" s="15" t="s">
        <v>76</v>
      </c>
      <c r="AY287" s="257" t="s">
        <v>127</v>
      </c>
    </row>
    <row r="288" spans="1:51" s="15" customFormat="1" ht="12">
      <c r="A288" s="15"/>
      <c r="B288" s="248"/>
      <c r="C288" s="249"/>
      <c r="D288" s="219" t="s">
        <v>140</v>
      </c>
      <c r="E288" s="250" t="s">
        <v>19</v>
      </c>
      <c r="F288" s="251" t="s">
        <v>272</v>
      </c>
      <c r="G288" s="249"/>
      <c r="H288" s="250" t="s">
        <v>19</v>
      </c>
      <c r="I288" s="252"/>
      <c r="J288" s="249"/>
      <c r="K288" s="249"/>
      <c r="L288" s="253"/>
      <c r="M288" s="254"/>
      <c r="N288" s="255"/>
      <c r="O288" s="255"/>
      <c r="P288" s="255"/>
      <c r="Q288" s="255"/>
      <c r="R288" s="255"/>
      <c r="S288" s="255"/>
      <c r="T288" s="256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T288" s="257" t="s">
        <v>140</v>
      </c>
      <c r="AU288" s="257" t="s">
        <v>86</v>
      </c>
      <c r="AV288" s="15" t="s">
        <v>84</v>
      </c>
      <c r="AW288" s="15" t="s">
        <v>37</v>
      </c>
      <c r="AX288" s="15" t="s">
        <v>76</v>
      </c>
      <c r="AY288" s="257" t="s">
        <v>127</v>
      </c>
    </row>
    <row r="289" spans="1:51" s="15" customFormat="1" ht="12">
      <c r="A289" s="15"/>
      <c r="B289" s="248"/>
      <c r="C289" s="249"/>
      <c r="D289" s="219" t="s">
        <v>140</v>
      </c>
      <c r="E289" s="250" t="s">
        <v>19</v>
      </c>
      <c r="F289" s="251" t="s">
        <v>989</v>
      </c>
      <c r="G289" s="249"/>
      <c r="H289" s="250" t="s">
        <v>19</v>
      </c>
      <c r="I289" s="252"/>
      <c r="J289" s="249"/>
      <c r="K289" s="249"/>
      <c r="L289" s="253"/>
      <c r="M289" s="254"/>
      <c r="N289" s="255"/>
      <c r="O289" s="255"/>
      <c r="P289" s="255"/>
      <c r="Q289" s="255"/>
      <c r="R289" s="255"/>
      <c r="S289" s="255"/>
      <c r="T289" s="256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57" t="s">
        <v>140</v>
      </c>
      <c r="AU289" s="257" t="s">
        <v>86</v>
      </c>
      <c r="AV289" s="15" t="s">
        <v>84</v>
      </c>
      <c r="AW289" s="15" t="s">
        <v>37</v>
      </c>
      <c r="AX289" s="15" t="s">
        <v>76</v>
      </c>
      <c r="AY289" s="257" t="s">
        <v>127</v>
      </c>
    </row>
    <row r="290" spans="1:51" s="15" customFormat="1" ht="12">
      <c r="A290" s="15"/>
      <c r="B290" s="248"/>
      <c r="C290" s="249"/>
      <c r="D290" s="219" t="s">
        <v>140</v>
      </c>
      <c r="E290" s="250" t="s">
        <v>19</v>
      </c>
      <c r="F290" s="251" t="s">
        <v>990</v>
      </c>
      <c r="G290" s="249"/>
      <c r="H290" s="250" t="s">
        <v>19</v>
      </c>
      <c r="I290" s="252"/>
      <c r="J290" s="249"/>
      <c r="K290" s="249"/>
      <c r="L290" s="253"/>
      <c r="M290" s="254"/>
      <c r="N290" s="255"/>
      <c r="O290" s="255"/>
      <c r="P290" s="255"/>
      <c r="Q290" s="255"/>
      <c r="R290" s="255"/>
      <c r="S290" s="255"/>
      <c r="T290" s="256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57" t="s">
        <v>140</v>
      </c>
      <c r="AU290" s="257" t="s">
        <v>86</v>
      </c>
      <c r="AV290" s="15" t="s">
        <v>84</v>
      </c>
      <c r="AW290" s="15" t="s">
        <v>37</v>
      </c>
      <c r="AX290" s="15" t="s">
        <v>76</v>
      </c>
      <c r="AY290" s="257" t="s">
        <v>127</v>
      </c>
    </row>
    <row r="291" spans="1:51" s="13" customFormat="1" ht="12">
      <c r="A291" s="13"/>
      <c r="B291" s="226"/>
      <c r="C291" s="227"/>
      <c r="D291" s="219" t="s">
        <v>140</v>
      </c>
      <c r="E291" s="228" t="s">
        <v>19</v>
      </c>
      <c r="F291" s="229" t="s">
        <v>611</v>
      </c>
      <c r="G291" s="227"/>
      <c r="H291" s="230">
        <v>27.8</v>
      </c>
      <c r="I291" s="231"/>
      <c r="J291" s="227"/>
      <c r="K291" s="227"/>
      <c r="L291" s="232"/>
      <c r="M291" s="233"/>
      <c r="N291" s="234"/>
      <c r="O291" s="234"/>
      <c r="P291" s="234"/>
      <c r="Q291" s="234"/>
      <c r="R291" s="234"/>
      <c r="S291" s="234"/>
      <c r="T291" s="235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6" t="s">
        <v>140</v>
      </c>
      <c r="AU291" s="236" t="s">
        <v>86</v>
      </c>
      <c r="AV291" s="13" t="s">
        <v>86</v>
      </c>
      <c r="AW291" s="13" t="s">
        <v>37</v>
      </c>
      <c r="AX291" s="13" t="s">
        <v>76</v>
      </c>
      <c r="AY291" s="236" t="s">
        <v>127</v>
      </c>
    </row>
    <row r="292" spans="1:51" s="13" customFormat="1" ht="12">
      <c r="A292" s="13"/>
      <c r="B292" s="226"/>
      <c r="C292" s="227"/>
      <c r="D292" s="219" t="s">
        <v>140</v>
      </c>
      <c r="E292" s="228" t="s">
        <v>19</v>
      </c>
      <c r="F292" s="229" t="s">
        <v>612</v>
      </c>
      <c r="G292" s="227"/>
      <c r="H292" s="230">
        <v>39.9</v>
      </c>
      <c r="I292" s="231"/>
      <c r="J292" s="227"/>
      <c r="K292" s="227"/>
      <c r="L292" s="232"/>
      <c r="M292" s="233"/>
      <c r="N292" s="234"/>
      <c r="O292" s="234"/>
      <c r="P292" s="234"/>
      <c r="Q292" s="234"/>
      <c r="R292" s="234"/>
      <c r="S292" s="234"/>
      <c r="T292" s="235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6" t="s">
        <v>140</v>
      </c>
      <c r="AU292" s="236" t="s">
        <v>86</v>
      </c>
      <c r="AV292" s="13" t="s">
        <v>86</v>
      </c>
      <c r="AW292" s="13" t="s">
        <v>37</v>
      </c>
      <c r="AX292" s="13" t="s">
        <v>76</v>
      </c>
      <c r="AY292" s="236" t="s">
        <v>127</v>
      </c>
    </row>
    <row r="293" spans="1:51" s="13" customFormat="1" ht="12">
      <c r="A293" s="13"/>
      <c r="B293" s="226"/>
      <c r="C293" s="227"/>
      <c r="D293" s="219" t="s">
        <v>140</v>
      </c>
      <c r="E293" s="228" t="s">
        <v>19</v>
      </c>
      <c r="F293" s="229" t="s">
        <v>613</v>
      </c>
      <c r="G293" s="227"/>
      <c r="H293" s="230">
        <v>3.5</v>
      </c>
      <c r="I293" s="231"/>
      <c r="J293" s="227"/>
      <c r="K293" s="227"/>
      <c r="L293" s="232"/>
      <c r="M293" s="233"/>
      <c r="N293" s="234"/>
      <c r="O293" s="234"/>
      <c r="P293" s="234"/>
      <c r="Q293" s="234"/>
      <c r="R293" s="234"/>
      <c r="S293" s="234"/>
      <c r="T293" s="235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6" t="s">
        <v>140</v>
      </c>
      <c r="AU293" s="236" t="s">
        <v>86</v>
      </c>
      <c r="AV293" s="13" t="s">
        <v>86</v>
      </c>
      <c r="AW293" s="13" t="s">
        <v>37</v>
      </c>
      <c r="AX293" s="13" t="s">
        <v>76</v>
      </c>
      <c r="AY293" s="236" t="s">
        <v>127</v>
      </c>
    </row>
    <row r="294" spans="1:51" s="13" customFormat="1" ht="12">
      <c r="A294" s="13"/>
      <c r="B294" s="226"/>
      <c r="C294" s="227"/>
      <c r="D294" s="219" t="s">
        <v>140</v>
      </c>
      <c r="E294" s="228" t="s">
        <v>19</v>
      </c>
      <c r="F294" s="229" t="s">
        <v>614</v>
      </c>
      <c r="G294" s="227"/>
      <c r="H294" s="230">
        <v>2.9</v>
      </c>
      <c r="I294" s="231"/>
      <c r="J294" s="227"/>
      <c r="K294" s="227"/>
      <c r="L294" s="232"/>
      <c r="M294" s="233"/>
      <c r="N294" s="234"/>
      <c r="O294" s="234"/>
      <c r="P294" s="234"/>
      <c r="Q294" s="234"/>
      <c r="R294" s="234"/>
      <c r="S294" s="234"/>
      <c r="T294" s="235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6" t="s">
        <v>140</v>
      </c>
      <c r="AU294" s="236" t="s">
        <v>86</v>
      </c>
      <c r="AV294" s="13" t="s">
        <v>86</v>
      </c>
      <c r="AW294" s="13" t="s">
        <v>37</v>
      </c>
      <c r="AX294" s="13" t="s">
        <v>76</v>
      </c>
      <c r="AY294" s="236" t="s">
        <v>127</v>
      </c>
    </row>
    <row r="295" spans="1:51" s="16" customFormat="1" ht="12">
      <c r="A295" s="16"/>
      <c r="B295" s="272"/>
      <c r="C295" s="273"/>
      <c r="D295" s="219" t="s">
        <v>140</v>
      </c>
      <c r="E295" s="274" t="s">
        <v>19</v>
      </c>
      <c r="F295" s="275" t="s">
        <v>998</v>
      </c>
      <c r="G295" s="273"/>
      <c r="H295" s="276">
        <v>74.1</v>
      </c>
      <c r="I295" s="277"/>
      <c r="J295" s="273"/>
      <c r="K295" s="273"/>
      <c r="L295" s="278"/>
      <c r="M295" s="279"/>
      <c r="N295" s="280"/>
      <c r="O295" s="280"/>
      <c r="P295" s="280"/>
      <c r="Q295" s="280"/>
      <c r="R295" s="280"/>
      <c r="S295" s="280"/>
      <c r="T295" s="281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T295" s="282" t="s">
        <v>140</v>
      </c>
      <c r="AU295" s="282" t="s">
        <v>86</v>
      </c>
      <c r="AV295" s="16" t="s">
        <v>149</v>
      </c>
      <c r="AW295" s="16" t="s">
        <v>37</v>
      </c>
      <c r="AX295" s="16" t="s">
        <v>76</v>
      </c>
      <c r="AY295" s="282" t="s">
        <v>127</v>
      </c>
    </row>
    <row r="296" spans="1:51" s="15" customFormat="1" ht="12">
      <c r="A296" s="15"/>
      <c r="B296" s="248"/>
      <c r="C296" s="249"/>
      <c r="D296" s="219" t="s">
        <v>140</v>
      </c>
      <c r="E296" s="250" t="s">
        <v>19</v>
      </c>
      <c r="F296" s="251" t="s">
        <v>995</v>
      </c>
      <c r="G296" s="249"/>
      <c r="H296" s="250" t="s">
        <v>19</v>
      </c>
      <c r="I296" s="252"/>
      <c r="J296" s="249"/>
      <c r="K296" s="249"/>
      <c r="L296" s="253"/>
      <c r="M296" s="254"/>
      <c r="N296" s="255"/>
      <c r="O296" s="255"/>
      <c r="P296" s="255"/>
      <c r="Q296" s="255"/>
      <c r="R296" s="255"/>
      <c r="S296" s="255"/>
      <c r="T296" s="256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57" t="s">
        <v>140</v>
      </c>
      <c r="AU296" s="257" t="s">
        <v>86</v>
      </c>
      <c r="AV296" s="15" t="s">
        <v>84</v>
      </c>
      <c r="AW296" s="15" t="s">
        <v>37</v>
      </c>
      <c r="AX296" s="15" t="s">
        <v>76</v>
      </c>
      <c r="AY296" s="257" t="s">
        <v>127</v>
      </c>
    </row>
    <row r="297" spans="1:51" s="13" customFormat="1" ht="12">
      <c r="A297" s="13"/>
      <c r="B297" s="226"/>
      <c r="C297" s="227"/>
      <c r="D297" s="219" t="s">
        <v>140</v>
      </c>
      <c r="E297" s="228" t="s">
        <v>19</v>
      </c>
      <c r="F297" s="229" t="s">
        <v>1177</v>
      </c>
      <c r="G297" s="227"/>
      <c r="H297" s="230">
        <v>27</v>
      </c>
      <c r="I297" s="231"/>
      <c r="J297" s="227"/>
      <c r="K297" s="227"/>
      <c r="L297" s="232"/>
      <c r="M297" s="233"/>
      <c r="N297" s="234"/>
      <c r="O297" s="234"/>
      <c r="P297" s="234"/>
      <c r="Q297" s="234"/>
      <c r="R297" s="234"/>
      <c r="S297" s="234"/>
      <c r="T297" s="235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6" t="s">
        <v>140</v>
      </c>
      <c r="AU297" s="236" t="s">
        <v>86</v>
      </c>
      <c r="AV297" s="13" t="s">
        <v>86</v>
      </c>
      <c r="AW297" s="13" t="s">
        <v>37</v>
      </c>
      <c r="AX297" s="13" t="s">
        <v>76</v>
      </c>
      <c r="AY297" s="236" t="s">
        <v>127</v>
      </c>
    </row>
    <row r="298" spans="1:51" s="13" customFormat="1" ht="12">
      <c r="A298" s="13"/>
      <c r="B298" s="226"/>
      <c r="C298" s="227"/>
      <c r="D298" s="219" t="s">
        <v>140</v>
      </c>
      <c r="E298" s="228" t="s">
        <v>19</v>
      </c>
      <c r="F298" s="229" t="s">
        <v>1178</v>
      </c>
      <c r="G298" s="227"/>
      <c r="H298" s="230">
        <v>3</v>
      </c>
      <c r="I298" s="231"/>
      <c r="J298" s="227"/>
      <c r="K298" s="227"/>
      <c r="L298" s="232"/>
      <c r="M298" s="233"/>
      <c r="N298" s="234"/>
      <c r="O298" s="234"/>
      <c r="P298" s="234"/>
      <c r="Q298" s="234"/>
      <c r="R298" s="234"/>
      <c r="S298" s="234"/>
      <c r="T298" s="235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6" t="s">
        <v>140</v>
      </c>
      <c r="AU298" s="236" t="s">
        <v>86</v>
      </c>
      <c r="AV298" s="13" t="s">
        <v>86</v>
      </c>
      <c r="AW298" s="13" t="s">
        <v>37</v>
      </c>
      <c r="AX298" s="13" t="s">
        <v>76</v>
      </c>
      <c r="AY298" s="236" t="s">
        <v>127</v>
      </c>
    </row>
    <row r="299" spans="1:51" s="16" customFormat="1" ht="12">
      <c r="A299" s="16"/>
      <c r="B299" s="272"/>
      <c r="C299" s="273"/>
      <c r="D299" s="219" t="s">
        <v>140</v>
      </c>
      <c r="E299" s="274" t="s">
        <v>19</v>
      </c>
      <c r="F299" s="275" t="s">
        <v>998</v>
      </c>
      <c r="G299" s="273"/>
      <c r="H299" s="276">
        <v>30</v>
      </c>
      <c r="I299" s="277"/>
      <c r="J299" s="273"/>
      <c r="K299" s="273"/>
      <c r="L299" s="278"/>
      <c r="M299" s="279"/>
      <c r="N299" s="280"/>
      <c r="O299" s="280"/>
      <c r="P299" s="280"/>
      <c r="Q299" s="280"/>
      <c r="R299" s="280"/>
      <c r="S299" s="280"/>
      <c r="T299" s="281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T299" s="282" t="s">
        <v>140</v>
      </c>
      <c r="AU299" s="282" t="s">
        <v>86</v>
      </c>
      <c r="AV299" s="16" t="s">
        <v>149</v>
      </c>
      <c r="AW299" s="16" t="s">
        <v>37</v>
      </c>
      <c r="AX299" s="16" t="s">
        <v>76</v>
      </c>
      <c r="AY299" s="282" t="s">
        <v>127</v>
      </c>
    </row>
    <row r="300" spans="1:51" s="15" customFormat="1" ht="12">
      <c r="A300" s="15"/>
      <c r="B300" s="248"/>
      <c r="C300" s="249"/>
      <c r="D300" s="219" t="s">
        <v>140</v>
      </c>
      <c r="E300" s="250" t="s">
        <v>19</v>
      </c>
      <c r="F300" s="251" t="s">
        <v>999</v>
      </c>
      <c r="G300" s="249"/>
      <c r="H300" s="250" t="s">
        <v>19</v>
      </c>
      <c r="I300" s="252"/>
      <c r="J300" s="249"/>
      <c r="K300" s="249"/>
      <c r="L300" s="253"/>
      <c r="M300" s="254"/>
      <c r="N300" s="255"/>
      <c r="O300" s="255"/>
      <c r="P300" s="255"/>
      <c r="Q300" s="255"/>
      <c r="R300" s="255"/>
      <c r="S300" s="255"/>
      <c r="T300" s="256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57" t="s">
        <v>140</v>
      </c>
      <c r="AU300" s="257" t="s">
        <v>86</v>
      </c>
      <c r="AV300" s="15" t="s">
        <v>84</v>
      </c>
      <c r="AW300" s="15" t="s">
        <v>37</v>
      </c>
      <c r="AX300" s="15" t="s">
        <v>76</v>
      </c>
      <c r="AY300" s="257" t="s">
        <v>127</v>
      </c>
    </row>
    <row r="301" spans="1:51" s="15" customFormat="1" ht="12">
      <c r="A301" s="15"/>
      <c r="B301" s="248"/>
      <c r="C301" s="249"/>
      <c r="D301" s="219" t="s">
        <v>140</v>
      </c>
      <c r="E301" s="250" t="s">
        <v>19</v>
      </c>
      <c r="F301" s="251" t="s">
        <v>990</v>
      </c>
      <c r="G301" s="249"/>
      <c r="H301" s="250" t="s">
        <v>19</v>
      </c>
      <c r="I301" s="252"/>
      <c r="J301" s="249"/>
      <c r="K301" s="249"/>
      <c r="L301" s="253"/>
      <c r="M301" s="254"/>
      <c r="N301" s="255"/>
      <c r="O301" s="255"/>
      <c r="P301" s="255"/>
      <c r="Q301" s="255"/>
      <c r="R301" s="255"/>
      <c r="S301" s="255"/>
      <c r="T301" s="256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57" t="s">
        <v>140</v>
      </c>
      <c r="AU301" s="257" t="s">
        <v>86</v>
      </c>
      <c r="AV301" s="15" t="s">
        <v>84</v>
      </c>
      <c r="AW301" s="15" t="s">
        <v>37</v>
      </c>
      <c r="AX301" s="15" t="s">
        <v>76</v>
      </c>
      <c r="AY301" s="257" t="s">
        <v>127</v>
      </c>
    </row>
    <row r="302" spans="1:51" s="13" customFormat="1" ht="12">
      <c r="A302" s="13"/>
      <c r="B302" s="226"/>
      <c r="C302" s="227"/>
      <c r="D302" s="219" t="s">
        <v>140</v>
      </c>
      <c r="E302" s="228" t="s">
        <v>19</v>
      </c>
      <c r="F302" s="229" t="s">
        <v>611</v>
      </c>
      <c r="G302" s="227"/>
      <c r="H302" s="230">
        <v>27.8</v>
      </c>
      <c r="I302" s="231"/>
      <c r="J302" s="227"/>
      <c r="K302" s="227"/>
      <c r="L302" s="232"/>
      <c r="M302" s="233"/>
      <c r="N302" s="234"/>
      <c r="O302" s="234"/>
      <c r="P302" s="234"/>
      <c r="Q302" s="234"/>
      <c r="R302" s="234"/>
      <c r="S302" s="234"/>
      <c r="T302" s="235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6" t="s">
        <v>140</v>
      </c>
      <c r="AU302" s="236" t="s">
        <v>86</v>
      </c>
      <c r="AV302" s="13" t="s">
        <v>86</v>
      </c>
      <c r="AW302" s="13" t="s">
        <v>37</v>
      </c>
      <c r="AX302" s="13" t="s">
        <v>76</v>
      </c>
      <c r="AY302" s="236" t="s">
        <v>127</v>
      </c>
    </row>
    <row r="303" spans="1:51" s="13" customFormat="1" ht="12">
      <c r="A303" s="13"/>
      <c r="B303" s="226"/>
      <c r="C303" s="227"/>
      <c r="D303" s="219" t="s">
        <v>140</v>
      </c>
      <c r="E303" s="228" t="s">
        <v>19</v>
      </c>
      <c r="F303" s="229" t="s">
        <v>612</v>
      </c>
      <c r="G303" s="227"/>
      <c r="H303" s="230">
        <v>39.9</v>
      </c>
      <c r="I303" s="231"/>
      <c r="J303" s="227"/>
      <c r="K303" s="227"/>
      <c r="L303" s="232"/>
      <c r="M303" s="233"/>
      <c r="N303" s="234"/>
      <c r="O303" s="234"/>
      <c r="P303" s="234"/>
      <c r="Q303" s="234"/>
      <c r="R303" s="234"/>
      <c r="S303" s="234"/>
      <c r="T303" s="235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6" t="s">
        <v>140</v>
      </c>
      <c r="AU303" s="236" t="s">
        <v>86</v>
      </c>
      <c r="AV303" s="13" t="s">
        <v>86</v>
      </c>
      <c r="AW303" s="13" t="s">
        <v>37</v>
      </c>
      <c r="AX303" s="13" t="s">
        <v>76</v>
      </c>
      <c r="AY303" s="236" t="s">
        <v>127</v>
      </c>
    </row>
    <row r="304" spans="1:51" s="13" customFormat="1" ht="12">
      <c r="A304" s="13"/>
      <c r="B304" s="226"/>
      <c r="C304" s="227"/>
      <c r="D304" s="219" t="s">
        <v>140</v>
      </c>
      <c r="E304" s="228" t="s">
        <v>19</v>
      </c>
      <c r="F304" s="229" t="s">
        <v>613</v>
      </c>
      <c r="G304" s="227"/>
      <c r="H304" s="230">
        <v>3.5</v>
      </c>
      <c r="I304" s="231"/>
      <c r="J304" s="227"/>
      <c r="K304" s="227"/>
      <c r="L304" s="232"/>
      <c r="M304" s="233"/>
      <c r="N304" s="234"/>
      <c r="O304" s="234"/>
      <c r="P304" s="234"/>
      <c r="Q304" s="234"/>
      <c r="R304" s="234"/>
      <c r="S304" s="234"/>
      <c r="T304" s="235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6" t="s">
        <v>140</v>
      </c>
      <c r="AU304" s="236" t="s">
        <v>86</v>
      </c>
      <c r="AV304" s="13" t="s">
        <v>86</v>
      </c>
      <c r="AW304" s="13" t="s">
        <v>37</v>
      </c>
      <c r="AX304" s="13" t="s">
        <v>76</v>
      </c>
      <c r="AY304" s="236" t="s">
        <v>127</v>
      </c>
    </row>
    <row r="305" spans="1:51" s="13" customFormat="1" ht="12">
      <c r="A305" s="13"/>
      <c r="B305" s="226"/>
      <c r="C305" s="227"/>
      <c r="D305" s="219" t="s">
        <v>140</v>
      </c>
      <c r="E305" s="228" t="s">
        <v>19</v>
      </c>
      <c r="F305" s="229" t="s">
        <v>614</v>
      </c>
      <c r="G305" s="227"/>
      <c r="H305" s="230">
        <v>2.9</v>
      </c>
      <c r="I305" s="231"/>
      <c r="J305" s="227"/>
      <c r="K305" s="227"/>
      <c r="L305" s="232"/>
      <c r="M305" s="233"/>
      <c r="N305" s="234"/>
      <c r="O305" s="234"/>
      <c r="P305" s="234"/>
      <c r="Q305" s="234"/>
      <c r="R305" s="234"/>
      <c r="S305" s="234"/>
      <c r="T305" s="235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6" t="s">
        <v>140</v>
      </c>
      <c r="AU305" s="236" t="s">
        <v>86</v>
      </c>
      <c r="AV305" s="13" t="s">
        <v>86</v>
      </c>
      <c r="AW305" s="13" t="s">
        <v>37</v>
      </c>
      <c r="AX305" s="13" t="s">
        <v>76</v>
      </c>
      <c r="AY305" s="236" t="s">
        <v>127</v>
      </c>
    </row>
    <row r="306" spans="1:51" s="16" customFormat="1" ht="12">
      <c r="A306" s="16"/>
      <c r="B306" s="272"/>
      <c r="C306" s="273"/>
      <c r="D306" s="219" t="s">
        <v>140</v>
      </c>
      <c r="E306" s="274" t="s">
        <v>19</v>
      </c>
      <c r="F306" s="275" t="s">
        <v>998</v>
      </c>
      <c r="G306" s="273"/>
      <c r="H306" s="276">
        <v>74.1</v>
      </c>
      <c r="I306" s="277"/>
      <c r="J306" s="273"/>
      <c r="K306" s="273"/>
      <c r="L306" s="278"/>
      <c r="M306" s="279"/>
      <c r="N306" s="280"/>
      <c r="O306" s="280"/>
      <c r="P306" s="280"/>
      <c r="Q306" s="280"/>
      <c r="R306" s="280"/>
      <c r="S306" s="280"/>
      <c r="T306" s="281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T306" s="282" t="s">
        <v>140</v>
      </c>
      <c r="AU306" s="282" t="s">
        <v>86</v>
      </c>
      <c r="AV306" s="16" t="s">
        <v>149</v>
      </c>
      <c r="AW306" s="16" t="s">
        <v>37</v>
      </c>
      <c r="AX306" s="16" t="s">
        <v>76</v>
      </c>
      <c r="AY306" s="282" t="s">
        <v>127</v>
      </c>
    </row>
    <row r="307" spans="1:51" s="15" customFormat="1" ht="12">
      <c r="A307" s="15"/>
      <c r="B307" s="248"/>
      <c r="C307" s="249"/>
      <c r="D307" s="219" t="s">
        <v>140</v>
      </c>
      <c r="E307" s="250" t="s">
        <v>19</v>
      </c>
      <c r="F307" s="251" t="s">
        <v>995</v>
      </c>
      <c r="G307" s="249"/>
      <c r="H307" s="250" t="s">
        <v>19</v>
      </c>
      <c r="I307" s="252"/>
      <c r="J307" s="249"/>
      <c r="K307" s="249"/>
      <c r="L307" s="253"/>
      <c r="M307" s="254"/>
      <c r="N307" s="255"/>
      <c r="O307" s="255"/>
      <c r="P307" s="255"/>
      <c r="Q307" s="255"/>
      <c r="R307" s="255"/>
      <c r="S307" s="255"/>
      <c r="T307" s="256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T307" s="257" t="s">
        <v>140</v>
      </c>
      <c r="AU307" s="257" t="s">
        <v>86</v>
      </c>
      <c r="AV307" s="15" t="s">
        <v>84</v>
      </c>
      <c r="AW307" s="15" t="s">
        <v>37</v>
      </c>
      <c r="AX307" s="15" t="s">
        <v>76</v>
      </c>
      <c r="AY307" s="257" t="s">
        <v>127</v>
      </c>
    </row>
    <row r="308" spans="1:51" s="13" customFormat="1" ht="12">
      <c r="A308" s="13"/>
      <c r="B308" s="226"/>
      <c r="C308" s="227"/>
      <c r="D308" s="219" t="s">
        <v>140</v>
      </c>
      <c r="E308" s="228" t="s">
        <v>19</v>
      </c>
      <c r="F308" s="229" t="s">
        <v>1177</v>
      </c>
      <c r="G308" s="227"/>
      <c r="H308" s="230">
        <v>27</v>
      </c>
      <c r="I308" s="231"/>
      <c r="J308" s="227"/>
      <c r="K308" s="227"/>
      <c r="L308" s="232"/>
      <c r="M308" s="233"/>
      <c r="N308" s="234"/>
      <c r="O308" s="234"/>
      <c r="P308" s="234"/>
      <c r="Q308" s="234"/>
      <c r="R308" s="234"/>
      <c r="S308" s="234"/>
      <c r="T308" s="235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6" t="s">
        <v>140</v>
      </c>
      <c r="AU308" s="236" t="s">
        <v>86</v>
      </c>
      <c r="AV308" s="13" t="s">
        <v>86</v>
      </c>
      <c r="AW308" s="13" t="s">
        <v>37</v>
      </c>
      <c r="AX308" s="13" t="s">
        <v>76</v>
      </c>
      <c r="AY308" s="236" t="s">
        <v>127</v>
      </c>
    </row>
    <row r="309" spans="1:51" s="13" customFormat="1" ht="12">
      <c r="A309" s="13"/>
      <c r="B309" s="226"/>
      <c r="C309" s="227"/>
      <c r="D309" s="219" t="s">
        <v>140</v>
      </c>
      <c r="E309" s="228" t="s">
        <v>19</v>
      </c>
      <c r="F309" s="229" t="s">
        <v>1178</v>
      </c>
      <c r="G309" s="227"/>
      <c r="H309" s="230">
        <v>3</v>
      </c>
      <c r="I309" s="231"/>
      <c r="J309" s="227"/>
      <c r="K309" s="227"/>
      <c r="L309" s="232"/>
      <c r="M309" s="233"/>
      <c r="N309" s="234"/>
      <c r="O309" s="234"/>
      <c r="P309" s="234"/>
      <c r="Q309" s="234"/>
      <c r="R309" s="234"/>
      <c r="S309" s="234"/>
      <c r="T309" s="235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6" t="s">
        <v>140</v>
      </c>
      <c r="AU309" s="236" t="s">
        <v>86</v>
      </c>
      <c r="AV309" s="13" t="s">
        <v>86</v>
      </c>
      <c r="AW309" s="13" t="s">
        <v>37</v>
      </c>
      <c r="AX309" s="13" t="s">
        <v>76</v>
      </c>
      <c r="AY309" s="236" t="s">
        <v>127</v>
      </c>
    </row>
    <row r="310" spans="1:51" s="16" customFormat="1" ht="12">
      <c r="A310" s="16"/>
      <c r="B310" s="272"/>
      <c r="C310" s="273"/>
      <c r="D310" s="219" t="s">
        <v>140</v>
      </c>
      <c r="E310" s="274" t="s">
        <v>19</v>
      </c>
      <c r="F310" s="275" t="s">
        <v>998</v>
      </c>
      <c r="G310" s="273"/>
      <c r="H310" s="276">
        <v>30</v>
      </c>
      <c r="I310" s="277"/>
      <c r="J310" s="273"/>
      <c r="K310" s="273"/>
      <c r="L310" s="278"/>
      <c r="M310" s="279"/>
      <c r="N310" s="280"/>
      <c r="O310" s="280"/>
      <c r="P310" s="280"/>
      <c r="Q310" s="280"/>
      <c r="R310" s="280"/>
      <c r="S310" s="280"/>
      <c r="T310" s="281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T310" s="282" t="s">
        <v>140</v>
      </c>
      <c r="AU310" s="282" t="s">
        <v>86</v>
      </c>
      <c r="AV310" s="16" t="s">
        <v>149</v>
      </c>
      <c r="AW310" s="16" t="s">
        <v>37</v>
      </c>
      <c r="AX310" s="16" t="s">
        <v>76</v>
      </c>
      <c r="AY310" s="282" t="s">
        <v>127</v>
      </c>
    </row>
    <row r="311" spans="1:51" s="14" customFormat="1" ht="12">
      <c r="A311" s="14"/>
      <c r="B311" s="237"/>
      <c r="C311" s="238"/>
      <c r="D311" s="219" t="s">
        <v>140</v>
      </c>
      <c r="E311" s="239" t="s">
        <v>19</v>
      </c>
      <c r="F311" s="240" t="s">
        <v>148</v>
      </c>
      <c r="G311" s="238"/>
      <c r="H311" s="241">
        <v>208.2</v>
      </c>
      <c r="I311" s="242"/>
      <c r="J311" s="238"/>
      <c r="K311" s="238"/>
      <c r="L311" s="243"/>
      <c r="M311" s="244"/>
      <c r="N311" s="245"/>
      <c r="O311" s="245"/>
      <c r="P311" s="245"/>
      <c r="Q311" s="245"/>
      <c r="R311" s="245"/>
      <c r="S311" s="245"/>
      <c r="T311" s="246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47" t="s">
        <v>140</v>
      </c>
      <c r="AU311" s="247" t="s">
        <v>86</v>
      </c>
      <c r="AV311" s="14" t="s">
        <v>134</v>
      </c>
      <c r="AW311" s="14" t="s">
        <v>37</v>
      </c>
      <c r="AX311" s="14" t="s">
        <v>84</v>
      </c>
      <c r="AY311" s="247" t="s">
        <v>127</v>
      </c>
    </row>
    <row r="312" spans="1:65" s="2" customFormat="1" ht="16.5" customHeight="1">
      <c r="A312" s="40"/>
      <c r="B312" s="41"/>
      <c r="C312" s="206" t="s">
        <v>433</v>
      </c>
      <c r="D312" s="206" t="s">
        <v>129</v>
      </c>
      <c r="E312" s="207" t="s">
        <v>1179</v>
      </c>
      <c r="F312" s="208" t="s">
        <v>1180</v>
      </c>
      <c r="G312" s="209" t="s">
        <v>192</v>
      </c>
      <c r="H312" s="210">
        <v>262</v>
      </c>
      <c r="I312" s="211"/>
      <c r="J312" s="212">
        <f>ROUND(I312*H312,2)</f>
        <v>0</v>
      </c>
      <c r="K312" s="208" t="s">
        <v>133</v>
      </c>
      <c r="L312" s="46"/>
      <c r="M312" s="213" t="s">
        <v>19</v>
      </c>
      <c r="N312" s="214" t="s">
        <v>47</v>
      </c>
      <c r="O312" s="86"/>
      <c r="P312" s="215">
        <f>O312*H312</f>
        <v>0</v>
      </c>
      <c r="Q312" s="215">
        <v>0</v>
      </c>
      <c r="R312" s="215">
        <f>Q312*H312</f>
        <v>0</v>
      </c>
      <c r="S312" s="215">
        <v>0</v>
      </c>
      <c r="T312" s="216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17" t="s">
        <v>134</v>
      </c>
      <c r="AT312" s="217" t="s">
        <v>129</v>
      </c>
      <c r="AU312" s="217" t="s">
        <v>86</v>
      </c>
      <c r="AY312" s="19" t="s">
        <v>127</v>
      </c>
      <c r="BE312" s="218">
        <f>IF(N312="základní",J312,0)</f>
        <v>0</v>
      </c>
      <c r="BF312" s="218">
        <f>IF(N312="snížená",J312,0)</f>
        <v>0</v>
      </c>
      <c r="BG312" s="218">
        <f>IF(N312="zákl. přenesená",J312,0)</f>
        <v>0</v>
      </c>
      <c r="BH312" s="218">
        <f>IF(N312="sníž. přenesená",J312,0)</f>
        <v>0</v>
      </c>
      <c r="BI312" s="218">
        <f>IF(N312="nulová",J312,0)</f>
        <v>0</v>
      </c>
      <c r="BJ312" s="19" t="s">
        <v>84</v>
      </c>
      <c r="BK312" s="218">
        <f>ROUND(I312*H312,2)</f>
        <v>0</v>
      </c>
      <c r="BL312" s="19" t="s">
        <v>134</v>
      </c>
      <c r="BM312" s="217" t="s">
        <v>1181</v>
      </c>
    </row>
    <row r="313" spans="1:47" s="2" customFormat="1" ht="12">
      <c r="A313" s="40"/>
      <c r="B313" s="41"/>
      <c r="C313" s="42"/>
      <c r="D313" s="219" t="s">
        <v>136</v>
      </c>
      <c r="E313" s="42"/>
      <c r="F313" s="220" t="s">
        <v>1182</v>
      </c>
      <c r="G313" s="42"/>
      <c r="H313" s="42"/>
      <c r="I313" s="221"/>
      <c r="J313" s="42"/>
      <c r="K313" s="42"/>
      <c r="L313" s="46"/>
      <c r="M313" s="222"/>
      <c r="N313" s="223"/>
      <c r="O313" s="86"/>
      <c r="P313" s="86"/>
      <c r="Q313" s="86"/>
      <c r="R313" s="86"/>
      <c r="S313" s="86"/>
      <c r="T313" s="87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T313" s="19" t="s">
        <v>136</v>
      </c>
      <c r="AU313" s="19" t="s">
        <v>86</v>
      </c>
    </row>
    <row r="314" spans="1:47" s="2" customFormat="1" ht="12">
      <c r="A314" s="40"/>
      <c r="B314" s="41"/>
      <c r="C314" s="42"/>
      <c r="D314" s="224" t="s">
        <v>138</v>
      </c>
      <c r="E314" s="42"/>
      <c r="F314" s="225" t="s">
        <v>1183</v>
      </c>
      <c r="G314" s="42"/>
      <c r="H314" s="42"/>
      <c r="I314" s="221"/>
      <c r="J314" s="42"/>
      <c r="K314" s="42"/>
      <c r="L314" s="46"/>
      <c r="M314" s="222"/>
      <c r="N314" s="223"/>
      <c r="O314" s="86"/>
      <c r="P314" s="86"/>
      <c r="Q314" s="86"/>
      <c r="R314" s="86"/>
      <c r="S314" s="86"/>
      <c r="T314" s="87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T314" s="19" t="s">
        <v>138</v>
      </c>
      <c r="AU314" s="19" t="s">
        <v>86</v>
      </c>
    </row>
    <row r="315" spans="1:65" s="2" customFormat="1" ht="16.5" customHeight="1">
      <c r="A315" s="40"/>
      <c r="B315" s="41"/>
      <c r="C315" s="206" t="s">
        <v>443</v>
      </c>
      <c r="D315" s="206" t="s">
        <v>129</v>
      </c>
      <c r="E315" s="207" t="s">
        <v>1184</v>
      </c>
      <c r="F315" s="208" t="s">
        <v>1185</v>
      </c>
      <c r="G315" s="209" t="s">
        <v>192</v>
      </c>
      <c r="H315" s="210">
        <v>262</v>
      </c>
      <c r="I315" s="211"/>
      <c r="J315" s="212">
        <f>ROUND(I315*H315,2)</f>
        <v>0</v>
      </c>
      <c r="K315" s="208" t="s">
        <v>19</v>
      </c>
      <c r="L315" s="46"/>
      <c r="M315" s="213" t="s">
        <v>19</v>
      </c>
      <c r="N315" s="214" t="s">
        <v>47</v>
      </c>
      <c r="O315" s="86"/>
      <c r="P315" s="215">
        <f>O315*H315</f>
        <v>0</v>
      </c>
      <c r="Q315" s="215">
        <v>0.00061</v>
      </c>
      <c r="R315" s="215">
        <f>Q315*H315</f>
        <v>0.15982</v>
      </c>
      <c r="S315" s="215">
        <v>0</v>
      </c>
      <c r="T315" s="216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17" t="s">
        <v>134</v>
      </c>
      <c r="AT315" s="217" t="s">
        <v>129</v>
      </c>
      <c r="AU315" s="217" t="s">
        <v>86</v>
      </c>
      <c r="AY315" s="19" t="s">
        <v>127</v>
      </c>
      <c r="BE315" s="218">
        <f>IF(N315="základní",J315,0)</f>
        <v>0</v>
      </c>
      <c r="BF315" s="218">
        <f>IF(N315="snížená",J315,0)</f>
        <v>0</v>
      </c>
      <c r="BG315" s="218">
        <f>IF(N315="zákl. přenesená",J315,0)</f>
        <v>0</v>
      </c>
      <c r="BH315" s="218">
        <f>IF(N315="sníž. přenesená",J315,0)</f>
        <v>0</v>
      </c>
      <c r="BI315" s="218">
        <f>IF(N315="nulová",J315,0)</f>
        <v>0</v>
      </c>
      <c r="BJ315" s="19" t="s">
        <v>84</v>
      </c>
      <c r="BK315" s="218">
        <f>ROUND(I315*H315,2)</f>
        <v>0</v>
      </c>
      <c r="BL315" s="19" t="s">
        <v>134</v>
      </c>
      <c r="BM315" s="217" t="s">
        <v>1186</v>
      </c>
    </row>
    <row r="316" spans="1:47" s="2" customFormat="1" ht="12">
      <c r="A316" s="40"/>
      <c r="B316" s="41"/>
      <c r="C316" s="42"/>
      <c r="D316" s="219" t="s">
        <v>136</v>
      </c>
      <c r="E316" s="42"/>
      <c r="F316" s="220" t="s">
        <v>1185</v>
      </c>
      <c r="G316" s="42"/>
      <c r="H316" s="42"/>
      <c r="I316" s="221"/>
      <c r="J316" s="42"/>
      <c r="K316" s="42"/>
      <c r="L316" s="46"/>
      <c r="M316" s="222"/>
      <c r="N316" s="223"/>
      <c r="O316" s="86"/>
      <c r="P316" s="86"/>
      <c r="Q316" s="86"/>
      <c r="R316" s="86"/>
      <c r="S316" s="86"/>
      <c r="T316" s="87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T316" s="19" t="s">
        <v>136</v>
      </c>
      <c r="AU316" s="19" t="s">
        <v>86</v>
      </c>
    </row>
    <row r="317" spans="1:47" s="2" customFormat="1" ht="12">
      <c r="A317" s="40"/>
      <c r="B317" s="41"/>
      <c r="C317" s="42"/>
      <c r="D317" s="219" t="s">
        <v>375</v>
      </c>
      <c r="E317" s="42"/>
      <c r="F317" s="268" t="s">
        <v>1187</v>
      </c>
      <c r="G317" s="42"/>
      <c r="H317" s="42"/>
      <c r="I317" s="221"/>
      <c r="J317" s="42"/>
      <c r="K317" s="42"/>
      <c r="L317" s="46"/>
      <c r="M317" s="222"/>
      <c r="N317" s="223"/>
      <c r="O317" s="86"/>
      <c r="P317" s="86"/>
      <c r="Q317" s="86"/>
      <c r="R317" s="86"/>
      <c r="S317" s="86"/>
      <c r="T317" s="87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T317" s="19" t="s">
        <v>375</v>
      </c>
      <c r="AU317" s="19" t="s">
        <v>86</v>
      </c>
    </row>
    <row r="318" spans="1:65" s="2" customFormat="1" ht="16.5" customHeight="1">
      <c r="A318" s="40"/>
      <c r="B318" s="41"/>
      <c r="C318" s="206" t="s">
        <v>451</v>
      </c>
      <c r="D318" s="206" t="s">
        <v>129</v>
      </c>
      <c r="E318" s="207" t="s">
        <v>1188</v>
      </c>
      <c r="F318" s="208" t="s">
        <v>1189</v>
      </c>
      <c r="G318" s="209" t="s">
        <v>192</v>
      </c>
      <c r="H318" s="210">
        <v>1</v>
      </c>
      <c r="I318" s="211"/>
      <c r="J318" s="212">
        <f>ROUND(I318*H318,2)</f>
        <v>0</v>
      </c>
      <c r="K318" s="208" t="s">
        <v>133</v>
      </c>
      <c r="L318" s="46"/>
      <c r="M318" s="213" t="s">
        <v>19</v>
      </c>
      <c r="N318" s="214" t="s">
        <v>47</v>
      </c>
      <c r="O318" s="86"/>
      <c r="P318" s="215">
        <f>O318*H318</f>
        <v>0</v>
      </c>
      <c r="Q318" s="215">
        <v>0</v>
      </c>
      <c r="R318" s="215">
        <f>Q318*H318</f>
        <v>0</v>
      </c>
      <c r="S318" s="215">
        <v>0</v>
      </c>
      <c r="T318" s="216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17" t="s">
        <v>134</v>
      </c>
      <c r="AT318" s="217" t="s">
        <v>129</v>
      </c>
      <c r="AU318" s="217" t="s">
        <v>86</v>
      </c>
      <c r="AY318" s="19" t="s">
        <v>127</v>
      </c>
      <c r="BE318" s="218">
        <f>IF(N318="základní",J318,0)</f>
        <v>0</v>
      </c>
      <c r="BF318" s="218">
        <f>IF(N318="snížená",J318,0)</f>
        <v>0</v>
      </c>
      <c r="BG318" s="218">
        <f>IF(N318="zákl. přenesená",J318,0)</f>
        <v>0</v>
      </c>
      <c r="BH318" s="218">
        <f>IF(N318="sníž. přenesená",J318,0)</f>
        <v>0</v>
      </c>
      <c r="BI318" s="218">
        <f>IF(N318="nulová",J318,0)</f>
        <v>0</v>
      </c>
      <c r="BJ318" s="19" t="s">
        <v>84</v>
      </c>
      <c r="BK318" s="218">
        <f>ROUND(I318*H318,2)</f>
        <v>0</v>
      </c>
      <c r="BL318" s="19" t="s">
        <v>134</v>
      </c>
      <c r="BM318" s="217" t="s">
        <v>1190</v>
      </c>
    </row>
    <row r="319" spans="1:47" s="2" customFormat="1" ht="12">
      <c r="A319" s="40"/>
      <c r="B319" s="41"/>
      <c r="C319" s="42"/>
      <c r="D319" s="219" t="s">
        <v>136</v>
      </c>
      <c r="E319" s="42"/>
      <c r="F319" s="220" t="s">
        <v>1191</v>
      </c>
      <c r="G319" s="42"/>
      <c r="H319" s="42"/>
      <c r="I319" s="221"/>
      <c r="J319" s="42"/>
      <c r="K319" s="42"/>
      <c r="L319" s="46"/>
      <c r="M319" s="222"/>
      <c r="N319" s="223"/>
      <c r="O319" s="86"/>
      <c r="P319" s="86"/>
      <c r="Q319" s="86"/>
      <c r="R319" s="86"/>
      <c r="S319" s="86"/>
      <c r="T319" s="87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T319" s="19" t="s">
        <v>136</v>
      </c>
      <c r="AU319" s="19" t="s">
        <v>86</v>
      </c>
    </row>
    <row r="320" spans="1:47" s="2" customFormat="1" ht="12">
      <c r="A320" s="40"/>
      <c r="B320" s="41"/>
      <c r="C320" s="42"/>
      <c r="D320" s="224" t="s">
        <v>138</v>
      </c>
      <c r="E320" s="42"/>
      <c r="F320" s="225" t="s">
        <v>1192</v>
      </c>
      <c r="G320" s="42"/>
      <c r="H320" s="42"/>
      <c r="I320" s="221"/>
      <c r="J320" s="42"/>
      <c r="K320" s="42"/>
      <c r="L320" s="46"/>
      <c r="M320" s="222"/>
      <c r="N320" s="223"/>
      <c r="O320" s="86"/>
      <c r="P320" s="86"/>
      <c r="Q320" s="86"/>
      <c r="R320" s="86"/>
      <c r="S320" s="86"/>
      <c r="T320" s="87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T320" s="19" t="s">
        <v>138</v>
      </c>
      <c r="AU320" s="19" t="s">
        <v>86</v>
      </c>
    </row>
    <row r="321" spans="1:51" s="13" customFormat="1" ht="12">
      <c r="A321" s="13"/>
      <c r="B321" s="226"/>
      <c r="C321" s="227"/>
      <c r="D321" s="219" t="s">
        <v>140</v>
      </c>
      <c r="E321" s="228" t="s">
        <v>19</v>
      </c>
      <c r="F321" s="229" t="s">
        <v>1166</v>
      </c>
      <c r="G321" s="227"/>
      <c r="H321" s="230">
        <v>1</v>
      </c>
      <c r="I321" s="231"/>
      <c r="J321" s="227"/>
      <c r="K321" s="227"/>
      <c r="L321" s="232"/>
      <c r="M321" s="233"/>
      <c r="N321" s="234"/>
      <c r="O321" s="234"/>
      <c r="P321" s="234"/>
      <c r="Q321" s="234"/>
      <c r="R321" s="234"/>
      <c r="S321" s="234"/>
      <c r="T321" s="235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6" t="s">
        <v>140</v>
      </c>
      <c r="AU321" s="236" t="s">
        <v>86</v>
      </c>
      <c r="AV321" s="13" t="s">
        <v>86</v>
      </c>
      <c r="AW321" s="13" t="s">
        <v>37</v>
      </c>
      <c r="AX321" s="13" t="s">
        <v>84</v>
      </c>
      <c r="AY321" s="236" t="s">
        <v>127</v>
      </c>
    </row>
    <row r="322" spans="1:65" s="2" customFormat="1" ht="16.5" customHeight="1">
      <c r="A322" s="40"/>
      <c r="B322" s="41"/>
      <c r="C322" s="206" t="s">
        <v>458</v>
      </c>
      <c r="D322" s="206" t="s">
        <v>129</v>
      </c>
      <c r="E322" s="207" t="s">
        <v>1193</v>
      </c>
      <c r="F322" s="208" t="s">
        <v>1194</v>
      </c>
      <c r="G322" s="209" t="s">
        <v>192</v>
      </c>
      <c r="H322" s="210">
        <v>20</v>
      </c>
      <c r="I322" s="211"/>
      <c r="J322" s="212">
        <f>ROUND(I322*H322,2)</f>
        <v>0</v>
      </c>
      <c r="K322" s="208" t="s">
        <v>133</v>
      </c>
      <c r="L322" s="46"/>
      <c r="M322" s="213" t="s">
        <v>19</v>
      </c>
      <c r="N322" s="214" t="s">
        <v>47</v>
      </c>
      <c r="O322" s="86"/>
      <c r="P322" s="215">
        <f>O322*H322</f>
        <v>0</v>
      </c>
      <c r="Q322" s="215">
        <v>0</v>
      </c>
      <c r="R322" s="215">
        <f>Q322*H322</f>
        <v>0</v>
      </c>
      <c r="S322" s="215">
        <v>0</v>
      </c>
      <c r="T322" s="216">
        <f>S322*H322</f>
        <v>0</v>
      </c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R322" s="217" t="s">
        <v>134</v>
      </c>
      <c r="AT322" s="217" t="s">
        <v>129</v>
      </c>
      <c r="AU322" s="217" t="s">
        <v>86</v>
      </c>
      <c r="AY322" s="19" t="s">
        <v>127</v>
      </c>
      <c r="BE322" s="218">
        <f>IF(N322="základní",J322,0)</f>
        <v>0</v>
      </c>
      <c r="BF322" s="218">
        <f>IF(N322="snížená",J322,0)</f>
        <v>0</v>
      </c>
      <c r="BG322" s="218">
        <f>IF(N322="zákl. přenesená",J322,0)</f>
        <v>0</v>
      </c>
      <c r="BH322" s="218">
        <f>IF(N322="sníž. přenesená",J322,0)</f>
        <v>0</v>
      </c>
      <c r="BI322" s="218">
        <f>IF(N322="nulová",J322,0)</f>
        <v>0</v>
      </c>
      <c r="BJ322" s="19" t="s">
        <v>84</v>
      </c>
      <c r="BK322" s="218">
        <f>ROUND(I322*H322,2)</f>
        <v>0</v>
      </c>
      <c r="BL322" s="19" t="s">
        <v>134</v>
      </c>
      <c r="BM322" s="217" t="s">
        <v>1195</v>
      </c>
    </row>
    <row r="323" spans="1:47" s="2" customFormat="1" ht="12">
      <c r="A323" s="40"/>
      <c r="B323" s="41"/>
      <c r="C323" s="42"/>
      <c r="D323" s="219" t="s">
        <v>136</v>
      </c>
      <c r="E323" s="42"/>
      <c r="F323" s="220" t="s">
        <v>1196</v>
      </c>
      <c r="G323" s="42"/>
      <c r="H323" s="42"/>
      <c r="I323" s="221"/>
      <c r="J323" s="42"/>
      <c r="K323" s="42"/>
      <c r="L323" s="46"/>
      <c r="M323" s="222"/>
      <c r="N323" s="223"/>
      <c r="O323" s="86"/>
      <c r="P323" s="86"/>
      <c r="Q323" s="86"/>
      <c r="R323" s="86"/>
      <c r="S323" s="86"/>
      <c r="T323" s="87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T323" s="19" t="s">
        <v>136</v>
      </c>
      <c r="AU323" s="19" t="s">
        <v>86</v>
      </c>
    </row>
    <row r="324" spans="1:47" s="2" customFormat="1" ht="12">
      <c r="A324" s="40"/>
      <c r="B324" s="41"/>
      <c r="C324" s="42"/>
      <c r="D324" s="224" t="s">
        <v>138</v>
      </c>
      <c r="E324" s="42"/>
      <c r="F324" s="225" t="s">
        <v>1197</v>
      </c>
      <c r="G324" s="42"/>
      <c r="H324" s="42"/>
      <c r="I324" s="221"/>
      <c r="J324" s="42"/>
      <c r="K324" s="42"/>
      <c r="L324" s="46"/>
      <c r="M324" s="222"/>
      <c r="N324" s="223"/>
      <c r="O324" s="86"/>
      <c r="P324" s="86"/>
      <c r="Q324" s="86"/>
      <c r="R324" s="86"/>
      <c r="S324" s="86"/>
      <c r="T324" s="87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T324" s="19" t="s">
        <v>138</v>
      </c>
      <c r="AU324" s="19" t="s">
        <v>86</v>
      </c>
    </row>
    <row r="325" spans="1:51" s="13" customFormat="1" ht="12">
      <c r="A325" s="13"/>
      <c r="B325" s="226"/>
      <c r="C325" s="227"/>
      <c r="D325" s="219" t="s">
        <v>140</v>
      </c>
      <c r="E325" s="228" t="s">
        <v>19</v>
      </c>
      <c r="F325" s="229" t="s">
        <v>1145</v>
      </c>
      <c r="G325" s="227"/>
      <c r="H325" s="230">
        <v>20</v>
      </c>
      <c r="I325" s="231"/>
      <c r="J325" s="227"/>
      <c r="K325" s="227"/>
      <c r="L325" s="232"/>
      <c r="M325" s="233"/>
      <c r="N325" s="234"/>
      <c r="O325" s="234"/>
      <c r="P325" s="234"/>
      <c r="Q325" s="234"/>
      <c r="R325" s="234"/>
      <c r="S325" s="234"/>
      <c r="T325" s="235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6" t="s">
        <v>140</v>
      </c>
      <c r="AU325" s="236" t="s">
        <v>86</v>
      </c>
      <c r="AV325" s="13" t="s">
        <v>86</v>
      </c>
      <c r="AW325" s="13" t="s">
        <v>37</v>
      </c>
      <c r="AX325" s="13" t="s">
        <v>84</v>
      </c>
      <c r="AY325" s="236" t="s">
        <v>127</v>
      </c>
    </row>
    <row r="326" spans="1:65" s="2" customFormat="1" ht="16.5" customHeight="1">
      <c r="A326" s="40"/>
      <c r="B326" s="41"/>
      <c r="C326" s="206" t="s">
        <v>463</v>
      </c>
      <c r="D326" s="206" t="s">
        <v>129</v>
      </c>
      <c r="E326" s="207" t="s">
        <v>1198</v>
      </c>
      <c r="F326" s="208" t="s">
        <v>1199</v>
      </c>
      <c r="G326" s="209" t="s">
        <v>132</v>
      </c>
      <c r="H326" s="210">
        <v>32</v>
      </c>
      <c r="I326" s="211"/>
      <c r="J326" s="212">
        <f>ROUND(I326*H326,2)</f>
        <v>0</v>
      </c>
      <c r="K326" s="208" t="s">
        <v>133</v>
      </c>
      <c r="L326" s="46"/>
      <c r="M326" s="213" t="s">
        <v>19</v>
      </c>
      <c r="N326" s="214" t="s">
        <v>47</v>
      </c>
      <c r="O326" s="86"/>
      <c r="P326" s="215">
        <f>O326*H326</f>
        <v>0</v>
      </c>
      <c r="Q326" s="215">
        <v>0</v>
      </c>
      <c r="R326" s="215">
        <f>Q326*H326</f>
        <v>0</v>
      </c>
      <c r="S326" s="215">
        <v>0</v>
      </c>
      <c r="T326" s="216">
        <f>S326*H326</f>
        <v>0</v>
      </c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R326" s="217" t="s">
        <v>134</v>
      </c>
      <c r="AT326" s="217" t="s">
        <v>129</v>
      </c>
      <c r="AU326" s="217" t="s">
        <v>86</v>
      </c>
      <c r="AY326" s="19" t="s">
        <v>127</v>
      </c>
      <c r="BE326" s="218">
        <f>IF(N326="základní",J326,0)</f>
        <v>0</v>
      </c>
      <c r="BF326" s="218">
        <f>IF(N326="snížená",J326,0)</f>
        <v>0</v>
      </c>
      <c r="BG326" s="218">
        <f>IF(N326="zákl. přenesená",J326,0)</f>
        <v>0</v>
      </c>
      <c r="BH326" s="218">
        <f>IF(N326="sníž. přenesená",J326,0)</f>
        <v>0</v>
      </c>
      <c r="BI326" s="218">
        <f>IF(N326="nulová",J326,0)</f>
        <v>0</v>
      </c>
      <c r="BJ326" s="19" t="s">
        <v>84</v>
      </c>
      <c r="BK326" s="218">
        <f>ROUND(I326*H326,2)</f>
        <v>0</v>
      </c>
      <c r="BL326" s="19" t="s">
        <v>134</v>
      </c>
      <c r="BM326" s="217" t="s">
        <v>1200</v>
      </c>
    </row>
    <row r="327" spans="1:47" s="2" customFormat="1" ht="12">
      <c r="A327" s="40"/>
      <c r="B327" s="41"/>
      <c r="C327" s="42"/>
      <c r="D327" s="219" t="s">
        <v>136</v>
      </c>
      <c r="E327" s="42"/>
      <c r="F327" s="220" t="s">
        <v>1201</v>
      </c>
      <c r="G327" s="42"/>
      <c r="H327" s="42"/>
      <c r="I327" s="221"/>
      <c r="J327" s="42"/>
      <c r="K327" s="42"/>
      <c r="L327" s="46"/>
      <c r="M327" s="222"/>
      <c r="N327" s="223"/>
      <c r="O327" s="86"/>
      <c r="P327" s="86"/>
      <c r="Q327" s="86"/>
      <c r="R327" s="86"/>
      <c r="S327" s="86"/>
      <c r="T327" s="87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T327" s="19" t="s">
        <v>136</v>
      </c>
      <c r="AU327" s="19" t="s">
        <v>86</v>
      </c>
    </row>
    <row r="328" spans="1:47" s="2" customFormat="1" ht="12">
      <c r="A328" s="40"/>
      <c r="B328" s="41"/>
      <c r="C328" s="42"/>
      <c r="D328" s="224" t="s">
        <v>138</v>
      </c>
      <c r="E328" s="42"/>
      <c r="F328" s="225" t="s">
        <v>1202</v>
      </c>
      <c r="G328" s="42"/>
      <c r="H328" s="42"/>
      <c r="I328" s="221"/>
      <c r="J328" s="42"/>
      <c r="K328" s="42"/>
      <c r="L328" s="46"/>
      <c r="M328" s="222"/>
      <c r="N328" s="223"/>
      <c r="O328" s="86"/>
      <c r="P328" s="86"/>
      <c r="Q328" s="86"/>
      <c r="R328" s="86"/>
      <c r="S328" s="86"/>
      <c r="T328" s="87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T328" s="19" t="s">
        <v>138</v>
      </c>
      <c r="AU328" s="19" t="s">
        <v>86</v>
      </c>
    </row>
    <row r="329" spans="1:51" s="15" customFormat="1" ht="12">
      <c r="A329" s="15"/>
      <c r="B329" s="248"/>
      <c r="C329" s="249"/>
      <c r="D329" s="219" t="s">
        <v>140</v>
      </c>
      <c r="E329" s="250" t="s">
        <v>19</v>
      </c>
      <c r="F329" s="251" t="s">
        <v>1113</v>
      </c>
      <c r="G329" s="249"/>
      <c r="H329" s="250" t="s">
        <v>19</v>
      </c>
      <c r="I329" s="252"/>
      <c r="J329" s="249"/>
      <c r="K329" s="249"/>
      <c r="L329" s="253"/>
      <c r="M329" s="254"/>
      <c r="N329" s="255"/>
      <c r="O329" s="255"/>
      <c r="P329" s="255"/>
      <c r="Q329" s="255"/>
      <c r="R329" s="255"/>
      <c r="S329" s="255"/>
      <c r="T329" s="256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T329" s="257" t="s">
        <v>140</v>
      </c>
      <c r="AU329" s="257" t="s">
        <v>86</v>
      </c>
      <c r="AV329" s="15" t="s">
        <v>84</v>
      </c>
      <c r="AW329" s="15" t="s">
        <v>37</v>
      </c>
      <c r="AX329" s="15" t="s">
        <v>76</v>
      </c>
      <c r="AY329" s="257" t="s">
        <v>127</v>
      </c>
    </row>
    <row r="330" spans="1:51" s="13" customFormat="1" ht="12">
      <c r="A330" s="13"/>
      <c r="B330" s="226"/>
      <c r="C330" s="227"/>
      <c r="D330" s="219" t="s">
        <v>140</v>
      </c>
      <c r="E330" s="228" t="s">
        <v>19</v>
      </c>
      <c r="F330" s="229" t="s">
        <v>1114</v>
      </c>
      <c r="G330" s="227"/>
      <c r="H330" s="230">
        <v>32</v>
      </c>
      <c r="I330" s="231"/>
      <c r="J330" s="227"/>
      <c r="K330" s="227"/>
      <c r="L330" s="232"/>
      <c r="M330" s="233"/>
      <c r="N330" s="234"/>
      <c r="O330" s="234"/>
      <c r="P330" s="234"/>
      <c r="Q330" s="234"/>
      <c r="R330" s="234"/>
      <c r="S330" s="234"/>
      <c r="T330" s="235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6" t="s">
        <v>140</v>
      </c>
      <c r="AU330" s="236" t="s">
        <v>86</v>
      </c>
      <c r="AV330" s="13" t="s">
        <v>86</v>
      </c>
      <c r="AW330" s="13" t="s">
        <v>37</v>
      </c>
      <c r="AX330" s="13" t="s">
        <v>84</v>
      </c>
      <c r="AY330" s="236" t="s">
        <v>127</v>
      </c>
    </row>
    <row r="331" spans="1:65" s="2" customFormat="1" ht="16.5" customHeight="1">
      <c r="A331" s="40"/>
      <c r="B331" s="41"/>
      <c r="C331" s="206" t="s">
        <v>470</v>
      </c>
      <c r="D331" s="206" t="s">
        <v>129</v>
      </c>
      <c r="E331" s="207" t="s">
        <v>1203</v>
      </c>
      <c r="F331" s="208" t="s">
        <v>1204</v>
      </c>
      <c r="G331" s="209" t="s">
        <v>574</v>
      </c>
      <c r="H331" s="210">
        <v>2</v>
      </c>
      <c r="I331" s="211"/>
      <c r="J331" s="212">
        <f>ROUND(I331*H331,2)</f>
        <v>0</v>
      </c>
      <c r="K331" s="208" t="s">
        <v>19</v>
      </c>
      <c r="L331" s="46"/>
      <c r="M331" s="213" t="s">
        <v>19</v>
      </c>
      <c r="N331" s="214" t="s">
        <v>47</v>
      </c>
      <c r="O331" s="86"/>
      <c r="P331" s="215">
        <f>O331*H331</f>
        <v>0</v>
      </c>
      <c r="Q331" s="215">
        <v>0</v>
      </c>
      <c r="R331" s="215">
        <f>Q331*H331</f>
        <v>0</v>
      </c>
      <c r="S331" s="215">
        <v>0</v>
      </c>
      <c r="T331" s="216">
        <f>S331*H331</f>
        <v>0</v>
      </c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R331" s="217" t="s">
        <v>134</v>
      </c>
      <c r="AT331" s="217" t="s">
        <v>129</v>
      </c>
      <c r="AU331" s="217" t="s">
        <v>86</v>
      </c>
      <c r="AY331" s="19" t="s">
        <v>127</v>
      </c>
      <c r="BE331" s="218">
        <f>IF(N331="základní",J331,0)</f>
        <v>0</v>
      </c>
      <c r="BF331" s="218">
        <f>IF(N331="snížená",J331,0)</f>
        <v>0</v>
      </c>
      <c r="BG331" s="218">
        <f>IF(N331="zákl. přenesená",J331,0)</f>
        <v>0</v>
      </c>
      <c r="BH331" s="218">
        <f>IF(N331="sníž. přenesená",J331,0)</f>
        <v>0</v>
      </c>
      <c r="BI331" s="218">
        <f>IF(N331="nulová",J331,0)</f>
        <v>0</v>
      </c>
      <c r="BJ331" s="19" t="s">
        <v>84</v>
      </c>
      <c r="BK331" s="218">
        <f>ROUND(I331*H331,2)</f>
        <v>0</v>
      </c>
      <c r="BL331" s="19" t="s">
        <v>134</v>
      </c>
      <c r="BM331" s="217" t="s">
        <v>1205</v>
      </c>
    </row>
    <row r="332" spans="1:47" s="2" customFormat="1" ht="12">
      <c r="A332" s="40"/>
      <c r="B332" s="41"/>
      <c r="C332" s="42"/>
      <c r="D332" s="219" t="s">
        <v>136</v>
      </c>
      <c r="E332" s="42"/>
      <c r="F332" s="220" t="s">
        <v>1204</v>
      </c>
      <c r="G332" s="42"/>
      <c r="H332" s="42"/>
      <c r="I332" s="221"/>
      <c r="J332" s="42"/>
      <c r="K332" s="42"/>
      <c r="L332" s="46"/>
      <c r="M332" s="222"/>
      <c r="N332" s="223"/>
      <c r="O332" s="86"/>
      <c r="P332" s="86"/>
      <c r="Q332" s="86"/>
      <c r="R332" s="86"/>
      <c r="S332" s="86"/>
      <c r="T332" s="87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T332" s="19" t="s">
        <v>136</v>
      </c>
      <c r="AU332" s="19" t="s">
        <v>86</v>
      </c>
    </row>
    <row r="333" spans="1:47" s="2" customFormat="1" ht="12">
      <c r="A333" s="40"/>
      <c r="B333" s="41"/>
      <c r="C333" s="42"/>
      <c r="D333" s="219" t="s">
        <v>375</v>
      </c>
      <c r="E333" s="42"/>
      <c r="F333" s="268" t="s">
        <v>1206</v>
      </c>
      <c r="G333" s="42"/>
      <c r="H333" s="42"/>
      <c r="I333" s="221"/>
      <c r="J333" s="42"/>
      <c r="K333" s="42"/>
      <c r="L333" s="46"/>
      <c r="M333" s="222"/>
      <c r="N333" s="223"/>
      <c r="O333" s="86"/>
      <c r="P333" s="86"/>
      <c r="Q333" s="86"/>
      <c r="R333" s="86"/>
      <c r="S333" s="86"/>
      <c r="T333" s="87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T333" s="19" t="s">
        <v>375</v>
      </c>
      <c r="AU333" s="19" t="s">
        <v>86</v>
      </c>
    </row>
    <row r="334" spans="1:63" s="12" customFormat="1" ht="22.8" customHeight="1">
      <c r="A334" s="12"/>
      <c r="B334" s="190"/>
      <c r="C334" s="191"/>
      <c r="D334" s="192" t="s">
        <v>75</v>
      </c>
      <c r="E334" s="204" t="s">
        <v>622</v>
      </c>
      <c r="F334" s="204" t="s">
        <v>623</v>
      </c>
      <c r="G334" s="191"/>
      <c r="H334" s="191"/>
      <c r="I334" s="194"/>
      <c r="J334" s="205">
        <f>BK334</f>
        <v>0</v>
      </c>
      <c r="K334" s="191"/>
      <c r="L334" s="196"/>
      <c r="M334" s="197"/>
      <c r="N334" s="198"/>
      <c r="O334" s="198"/>
      <c r="P334" s="199">
        <f>SUM(P335:P354)</f>
        <v>0</v>
      </c>
      <c r="Q334" s="198"/>
      <c r="R334" s="199">
        <f>SUM(R335:R354)</f>
        <v>0</v>
      </c>
      <c r="S334" s="198"/>
      <c r="T334" s="200">
        <f>SUM(T335:T354)</f>
        <v>0</v>
      </c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R334" s="201" t="s">
        <v>84</v>
      </c>
      <c r="AT334" s="202" t="s">
        <v>75</v>
      </c>
      <c r="AU334" s="202" t="s">
        <v>84</v>
      </c>
      <c r="AY334" s="201" t="s">
        <v>127</v>
      </c>
      <c r="BK334" s="203">
        <f>SUM(BK335:BK354)</f>
        <v>0</v>
      </c>
    </row>
    <row r="335" spans="1:65" s="2" customFormat="1" ht="16.5" customHeight="1">
      <c r="A335" s="40"/>
      <c r="B335" s="41"/>
      <c r="C335" s="206" t="s">
        <v>475</v>
      </c>
      <c r="D335" s="206" t="s">
        <v>129</v>
      </c>
      <c r="E335" s="207" t="s">
        <v>625</v>
      </c>
      <c r="F335" s="208" t="s">
        <v>626</v>
      </c>
      <c r="G335" s="209" t="s">
        <v>346</v>
      </c>
      <c r="H335" s="210">
        <v>40.884</v>
      </c>
      <c r="I335" s="211"/>
      <c r="J335" s="212">
        <f>ROUND(I335*H335,2)</f>
        <v>0</v>
      </c>
      <c r="K335" s="208" t="s">
        <v>133</v>
      </c>
      <c r="L335" s="46"/>
      <c r="M335" s="213" t="s">
        <v>19</v>
      </c>
      <c r="N335" s="214" t="s">
        <v>47</v>
      </c>
      <c r="O335" s="86"/>
      <c r="P335" s="215">
        <f>O335*H335</f>
        <v>0</v>
      </c>
      <c r="Q335" s="215">
        <v>0</v>
      </c>
      <c r="R335" s="215">
        <f>Q335*H335</f>
        <v>0</v>
      </c>
      <c r="S335" s="215">
        <v>0</v>
      </c>
      <c r="T335" s="216">
        <f>S335*H335</f>
        <v>0</v>
      </c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R335" s="217" t="s">
        <v>134</v>
      </c>
      <c r="AT335" s="217" t="s">
        <v>129</v>
      </c>
      <c r="AU335" s="217" t="s">
        <v>86</v>
      </c>
      <c r="AY335" s="19" t="s">
        <v>127</v>
      </c>
      <c r="BE335" s="218">
        <f>IF(N335="základní",J335,0)</f>
        <v>0</v>
      </c>
      <c r="BF335" s="218">
        <f>IF(N335="snížená",J335,0)</f>
        <v>0</v>
      </c>
      <c r="BG335" s="218">
        <f>IF(N335="zákl. přenesená",J335,0)</f>
        <v>0</v>
      </c>
      <c r="BH335" s="218">
        <f>IF(N335="sníž. přenesená",J335,0)</f>
        <v>0</v>
      </c>
      <c r="BI335" s="218">
        <f>IF(N335="nulová",J335,0)</f>
        <v>0</v>
      </c>
      <c r="BJ335" s="19" t="s">
        <v>84</v>
      </c>
      <c r="BK335" s="218">
        <f>ROUND(I335*H335,2)</f>
        <v>0</v>
      </c>
      <c r="BL335" s="19" t="s">
        <v>134</v>
      </c>
      <c r="BM335" s="217" t="s">
        <v>1207</v>
      </c>
    </row>
    <row r="336" spans="1:47" s="2" customFormat="1" ht="12">
      <c r="A336" s="40"/>
      <c r="B336" s="41"/>
      <c r="C336" s="42"/>
      <c r="D336" s="219" t="s">
        <v>136</v>
      </c>
      <c r="E336" s="42"/>
      <c r="F336" s="220" t="s">
        <v>628</v>
      </c>
      <c r="G336" s="42"/>
      <c r="H336" s="42"/>
      <c r="I336" s="221"/>
      <c r="J336" s="42"/>
      <c r="K336" s="42"/>
      <c r="L336" s="46"/>
      <c r="M336" s="222"/>
      <c r="N336" s="223"/>
      <c r="O336" s="86"/>
      <c r="P336" s="86"/>
      <c r="Q336" s="86"/>
      <c r="R336" s="86"/>
      <c r="S336" s="86"/>
      <c r="T336" s="87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T336" s="19" t="s">
        <v>136</v>
      </c>
      <c r="AU336" s="19" t="s">
        <v>86</v>
      </c>
    </row>
    <row r="337" spans="1:47" s="2" customFormat="1" ht="12">
      <c r="A337" s="40"/>
      <c r="B337" s="41"/>
      <c r="C337" s="42"/>
      <c r="D337" s="224" t="s">
        <v>138</v>
      </c>
      <c r="E337" s="42"/>
      <c r="F337" s="225" t="s">
        <v>629</v>
      </c>
      <c r="G337" s="42"/>
      <c r="H337" s="42"/>
      <c r="I337" s="221"/>
      <c r="J337" s="42"/>
      <c r="K337" s="42"/>
      <c r="L337" s="46"/>
      <c r="M337" s="222"/>
      <c r="N337" s="223"/>
      <c r="O337" s="86"/>
      <c r="P337" s="86"/>
      <c r="Q337" s="86"/>
      <c r="R337" s="86"/>
      <c r="S337" s="86"/>
      <c r="T337" s="87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T337" s="19" t="s">
        <v>138</v>
      </c>
      <c r="AU337" s="19" t="s">
        <v>86</v>
      </c>
    </row>
    <row r="338" spans="1:65" s="2" customFormat="1" ht="16.5" customHeight="1">
      <c r="A338" s="40"/>
      <c r="B338" s="41"/>
      <c r="C338" s="206" t="s">
        <v>484</v>
      </c>
      <c r="D338" s="206" t="s">
        <v>129</v>
      </c>
      <c r="E338" s="207" t="s">
        <v>631</v>
      </c>
      <c r="F338" s="208" t="s">
        <v>632</v>
      </c>
      <c r="G338" s="209" t="s">
        <v>346</v>
      </c>
      <c r="H338" s="210">
        <v>245.304</v>
      </c>
      <c r="I338" s="211"/>
      <c r="J338" s="212">
        <f>ROUND(I338*H338,2)</f>
        <v>0</v>
      </c>
      <c r="K338" s="208" t="s">
        <v>133</v>
      </c>
      <c r="L338" s="46"/>
      <c r="M338" s="213" t="s">
        <v>19</v>
      </c>
      <c r="N338" s="214" t="s">
        <v>47</v>
      </c>
      <c r="O338" s="86"/>
      <c r="P338" s="215">
        <f>O338*H338</f>
        <v>0</v>
      </c>
      <c r="Q338" s="215">
        <v>0</v>
      </c>
      <c r="R338" s="215">
        <f>Q338*H338</f>
        <v>0</v>
      </c>
      <c r="S338" s="215">
        <v>0</v>
      </c>
      <c r="T338" s="216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17" t="s">
        <v>134</v>
      </c>
      <c r="AT338" s="217" t="s">
        <v>129</v>
      </c>
      <c r="AU338" s="217" t="s">
        <v>86</v>
      </c>
      <c r="AY338" s="19" t="s">
        <v>127</v>
      </c>
      <c r="BE338" s="218">
        <f>IF(N338="základní",J338,0)</f>
        <v>0</v>
      </c>
      <c r="BF338" s="218">
        <f>IF(N338="snížená",J338,0)</f>
        <v>0</v>
      </c>
      <c r="BG338" s="218">
        <f>IF(N338="zákl. přenesená",J338,0)</f>
        <v>0</v>
      </c>
      <c r="BH338" s="218">
        <f>IF(N338="sníž. přenesená",J338,0)</f>
        <v>0</v>
      </c>
      <c r="BI338" s="218">
        <f>IF(N338="nulová",J338,0)</f>
        <v>0</v>
      </c>
      <c r="BJ338" s="19" t="s">
        <v>84</v>
      </c>
      <c r="BK338" s="218">
        <f>ROUND(I338*H338,2)</f>
        <v>0</v>
      </c>
      <c r="BL338" s="19" t="s">
        <v>134</v>
      </c>
      <c r="BM338" s="217" t="s">
        <v>1208</v>
      </c>
    </row>
    <row r="339" spans="1:47" s="2" customFormat="1" ht="12">
      <c r="A339" s="40"/>
      <c r="B339" s="41"/>
      <c r="C339" s="42"/>
      <c r="D339" s="219" t="s">
        <v>136</v>
      </c>
      <c r="E339" s="42"/>
      <c r="F339" s="220" t="s">
        <v>634</v>
      </c>
      <c r="G339" s="42"/>
      <c r="H339" s="42"/>
      <c r="I339" s="221"/>
      <c r="J339" s="42"/>
      <c r="K339" s="42"/>
      <c r="L339" s="46"/>
      <c r="M339" s="222"/>
      <c r="N339" s="223"/>
      <c r="O339" s="86"/>
      <c r="P339" s="86"/>
      <c r="Q339" s="86"/>
      <c r="R339" s="86"/>
      <c r="S339" s="86"/>
      <c r="T339" s="87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T339" s="19" t="s">
        <v>136</v>
      </c>
      <c r="AU339" s="19" t="s">
        <v>86</v>
      </c>
    </row>
    <row r="340" spans="1:47" s="2" customFormat="1" ht="12">
      <c r="A340" s="40"/>
      <c r="B340" s="41"/>
      <c r="C340" s="42"/>
      <c r="D340" s="224" t="s">
        <v>138</v>
      </c>
      <c r="E340" s="42"/>
      <c r="F340" s="225" t="s">
        <v>635</v>
      </c>
      <c r="G340" s="42"/>
      <c r="H340" s="42"/>
      <c r="I340" s="221"/>
      <c r="J340" s="42"/>
      <c r="K340" s="42"/>
      <c r="L340" s="46"/>
      <c r="M340" s="222"/>
      <c r="N340" s="223"/>
      <c r="O340" s="86"/>
      <c r="P340" s="86"/>
      <c r="Q340" s="86"/>
      <c r="R340" s="86"/>
      <c r="S340" s="86"/>
      <c r="T340" s="87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T340" s="19" t="s">
        <v>138</v>
      </c>
      <c r="AU340" s="19" t="s">
        <v>86</v>
      </c>
    </row>
    <row r="341" spans="1:51" s="13" customFormat="1" ht="12">
      <c r="A341" s="13"/>
      <c r="B341" s="226"/>
      <c r="C341" s="227"/>
      <c r="D341" s="219" t="s">
        <v>140</v>
      </c>
      <c r="E341" s="227"/>
      <c r="F341" s="229" t="s">
        <v>1209</v>
      </c>
      <c r="G341" s="227"/>
      <c r="H341" s="230">
        <v>245.304</v>
      </c>
      <c r="I341" s="231"/>
      <c r="J341" s="227"/>
      <c r="K341" s="227"/>
      <c r="L341" s="232"/>
      <c r="M341" s="233"/>
      <c r="N341" s="234"/>
      <c r="O341" s="234"/>
      <c r="P341" s="234"/>
      <c r="Q341" s="234"/>
      <c r="R341" s="234"/>
      <c r="S341" s="234"/>
      <c r="T341" s="235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6" t="s">
        <v>140</v>
      </c>
      <c r="AU341" s="236" t="s">
        <v>86</v>
      </c>
      <c r="AV341" s="13" t="s">
        <v>86</v>
      </c>
      <c r="AW341" s="13" t="s">
        <v>4</v>
      </c>
      <c r="AX341" s="13" t="s">
        <v>84</v>
      </c>
      <c r="AY341" s="236" t="s">
        <v>127</v>
      </c>
    </row>
    <row r="342" spans="1:65" s="2" customFormat="1" ht="16.5" customHeight="1">
      <c r="A342" s="40"/>
      <c r="B342" s="41"/>
      <c r="C342" s="206" t="s">
        <v>491</v>
      </c>
      <c r="D342" s="206" t="s">
        <v>129</v>
      </c>
      <c r="E342" s="207" t="s">
        <v>638</v>
      </c>
      <c r="F342" s="208" t="s">
        <v>639</v>
      </c>
      <c r="G342" s="209" t="s">
        <v>346</v>
      </c>
      <c r="H342" s="210">
        <v>17.177</v>
      </c>
      <c r="I342" s="211"/>
      <c r="J342" s="212">
        <f>ROUND(I342*H342,2)</f>
        <v>0</v>
      </c>
      <c r="K342" s="208" t="s">
        <v>133</v>
      </c>
      <c r="L342" s="46"/>
      <c r="M342" s="213" t="s">
        <v>19</v>
      </c>
      <c r="N342" s="214" t="s">
        <v>47</v>
      </c>
      <c r="O342" s="86"/>
      <c r="P342" s="215">
        <f>O342*H342</f>
        <v>0</v>
      </c>
      <c r="Q342" s="215">
        <v>0</v>
      </c>
      <c r="R342" s="215">
        <f>Q342*H342</f>
        <v>0</v>
      </c>
      <c r="S342" s="215">
        <v>0</v>
      </c>
      <c r="T342" s="216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17" t="s">
        <v>134</v>
      </c>
      <c r="AT342" s="217" t="s">
        <v>129</v>
      </c>
      <c r="AU342" s="217" t="s">
        <v>86</v>
      </c>
      <c r="AY342" s="19" t="s">
        <v>127</v>
      </c>
      <c r="BE342" s="218">
        <f>IF(N342="základní",J342,0)</f>
        <v>0</v>
      </c>
      <c r="BF342" s="218">
        <f>IF(N342="snížená",J342,0)</f>
        <v>0</v>
      </c>
      <c r="BG342" s="218">
        <f>IF(N342="zákl. přenesená",J342,0)</f>
        <v>0</v>
      </c>
      <c r="BH342" s="218">
        <f>IF(N342="sníž. přenesená",J342,0)</f>
        <v>0</v>
      </c>
      <c r="BI342" s="218">
        <f>IF(N342="nulová",J342,0)</f>
        <v>0</v>
      </c>
      <c r="BJ342" s="19" t="s">
        <v>84</v>
      </c>
      <c r="BK342" s="218">
        <f>ROUND(I342*H342,2)</f>
        <v>0</v>
      </c>
      <c r="BL342" s="19" t="s">
        <v>134</v>
      </c>
      <c r="BM342" s="217" t="s">
        <v>1210</v>
      </c>
    </row>
    <row r="343" spans="1:47" s="2" customFormat="1" ht="12">
      <c r="A343" s="40"/>
      <c r="B343" s="41"/>
      <c r="C343" s="42"/>
      <c r="D343" s="219" t="s">
        <v>136</v>
      </c>
      <c r="E343" s="42"/>
      <c r="F343" s="220" t="s">
        <v>641</v>
      </c>
      <c r="G343" s="42"/>
      <c r="H343" s="42"/>
      <c r="I343" s="221"/>
      <c r="J343" s="42"/>
      <c r="K343" s="42"/>
      <c r="L343" s="46"/>
      <c r="M343" s="222"/>
      <c r="N343" s="223"/>
      <c r="O343" s="86"/>
      <c r="P343" s="86"/>
      <c r="Q343" s="86"/>
      <c r="R343" s="86"/>
      <c r="S343" s="86"/>
      <c r="T343" s="87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T343" s="19" t="s">
        <v>136</v>
      </c>
      <c r="AU343" s="19" t="s">
        <v>86</v>
      </c>
    </row>
    <row r="344" spans="1:47" s="2" customFormat="1" ht="12">
      <c r="A344" s="40"/>
      <c r="B344" s="41"/>
      <c r="C344" s="42"/>
      <c r="D344" s="224" t="s">
        <v>138</v>
      </c>
      <c r="E344" s="42"/>
      <c r="F344" s="225" t="s">
        <v>642</v>
      </c>
      <c r="G344" s="42"/>
      <c r="H344" s="42"/>
      <c r="I344" s="221"/>
      <c r="J344" s="42"/>
      <c r="K344" s="42"/>
      <c r="L344" s="46"/>
      <c r="M344" s="222"/>
      <c r="N344" s="223"/>
      <c r="O344" s="86"/>
      <c r="P344" s="86"/>
      <c r="Q344" s="86"/>
      <c r="R344" s="86"/>
      <c r="S344" s="86"/>
      <c r="T344" s="87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T344" s="19" t="s">
        <v>138</v>
      </c>
      <c r="AU344" s="19" t="s">
        <v>86</v>
      </c>
    </row>
    <row r="345" spans="1:65" s="2" customFormat="1" ht="16.5" customHeight="1">
      <c r="A345" s="40"/>
      <c r="B345" s="41"/>
      <c r="C345" s="206" t="s">
        <v>495</v>
      </c>
      <c r="D345" s="206" t="s">
        <v>129</v>
      </c>
      <c r="E345" s="207" t="s">
        <v>644</v>
      </c>
      <c r="F345" s="208" t="s">
        <v>645</v>
      </c>
      <c r="G345" s="209" t="s">
        <v>346</v>
      </c>
      <c r="H345" s="210">
        <v>103.062</v>
      </c>
      <c r="I345" s="211"/>
      <c r="J345" s="212">
        <f>ROUND(I345*H345,2)</f>
        <v>0</v>
      </c>
      <c r="K345" s="208" t="s">
        <v>133</v>
      </c>
      <c r="L345" s="46"/>
      <c r="M345" s="213" t="s">
        <v>19</v>
      </c>
      <c r="N345" s="214" t="s">
        <v>47</v>
      </c>
      <c r="O345" s="86"/>
      <c r="P345" s="215">
        <f>O345*H345</f>
        <v>0</v>
      </c>
      <c r="Q345" s="215">
        <v>0</v>
      </c>
      <c r="R345" s="215">
        <f>Q345*H345</f>
        <v>0</v>
      </c>
      <c r="S345" s="215">
        <v>0</v>
      </c>
      <c r="T345" s="216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17" t="s">
        <v>134</v>
      </c>
      <c r="AT345" s="217" t="s">
        <v>129</v>
      </c>
      <c r="AU345" s="217" t="s">
        <v>86</v>
      </c>
      <c r="AY345" s="19" t="s">
        <v>127</v>
      </c>
      <c r="BE345" s="218">
        <f>IF(N345="základní",J345,0)</f>
        <v>0</v>
      </c>
      <c r="BF345" s="218">
        <f>IF(N345="snížená",J345,0)</f>
        <v>0</v>
      </c>
      <c r="BG345" s="218">
        <f>IF(N345="zákl. přenesená",J345,0)</f>
        <v>0</v>
      </c>
      <c r="BH345" s="218">
        <f>IF(N345="sníž. přenesená",J345,0)</f>
        <v>0</v>
      </c>
      <c r="BI345" s="218">
        <f>IF(N345="nulová",J345,0)</f>
        <v>0</v>
      </c>
      <c r="BJ345" s="19" t="s">
        <v>84</v>
      </c>
      <c r="BK345" s="218">
        <f>ROUND(I345*H345,2)</f>
        <v>0</v>
      </c>
      <c r="BL345" s="19" t="s">
        <v>134</v>
      </c>
      <c r="BM345" s="217" t="s">
        <v>1211</v>
      </c>
    </row>
    <row r="346" spans="1:47" s="2" customFormat="1" ht="12">
      <c r="A346" s="40"/>
      <c r="B346" s="41"/>
      <c r="C346" s="42"/>
      <c r="D346" s="219" t="s">
        <v>136</v>
      </c>
      <c r="E346" s="42"/>
      <c r="F346" s="220" t="s">
        <v>634</v>
      </c>
      <c r="G346" s="42"/>
      <c r="H346" s="42"/>
      <c r="I346" s="221"/>
      <c r="J346" s="42"/>
      <c r="K346" s="42"/>
      <c r="L346" s="46"/>
      <c r="M346" s="222"/>
      <c r="N346" s="223"/>
      <c r="O346" s="86"/>
      <c r="P346" s="86"/>
      <c r="Q346" s="86"/>
      <c r="R346" s="86"/>
      <c r="S346" s="86"/>
      <c r="T346" s="87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T346" s="19" t="s">
        <v>136</v>
      </c>
      <c r="AU346" s="19" t="s">
        <v>86</v>
      </c>
    </row>
    <row r="347" spans="1:47" s="2" customFormat="1" ht="12">
      <c r="A347" s="40"/>
      <c r="B347" s="41"/>
      <c r="C347" s="42"/>
      <c r="D347" s="224" t="s">
        <v>138</v>
      </c>
      <c r="E347" s="42"/>
      <c r="F347" s="225" t="s">
        <v>647</v>
      </c>
      <c r="G347" s="42"/>
      <c r="H347" s="42"/>
      <c r="I347" s="221"/>
      <c r="J347" s="42"/>
      <c r="K347" s="42"/>
      <c r="L347" s="46"/>
      <c r="M347" s="222"/>
      <c r="N347" s="223"/>
      <c r="O347" s="86"/>
      <c r="P347" s="86"/>
      <c r="Q347" s="86"/>
      <c r="R347" s="86"/>
      <c r="S347" s="86"/>
      <c r="T347" s="87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T347" s="19" t="s">
        <v>138</v>
      </c>
      <c r="AU347" s="19" t="s">
        <v>86</v>
      </c>
    </row>
    <row r="348" spans="1:51" s="13" customFormat="1" ht="12">
      <c r="A348" s="13"/>
      <c r="B348" s="226"/>
      <c r="C348" s="227"/>
      <c r="D348" s="219" t="s">
        <v>140</v>
      </c>
      <c r="E348" s="227"/>
      <c r="F348" s="229" t="s">
        <v>1212</v>
      </c>
      <c r="G348" s="227"/>
      <c r="H348" s="230">
        <v>103.062</v>
      </c>
      <c r="I348" s="231"/>
      <c r="J348" s="227"/>
      <c r="K348" s="227"/>
      <c r="L348" s="232"/>
      <c r="M348" s="233"/>
      <c r="N348" s="234"/>
      <c r="O348" s="234"/>
      <c r="P348" s="234"/>
      <c r="Q348" s="234"/>
      <c r="R348" s="234"/>
      <c r="S348" s="234"/>
      <c r="T348" s="235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6" t="s">
        <v>140</v>
      </c>
      <c r="AU348" s="236" t="s">
        <v>86</v>
      </c>
      <c r="AV348" s="13" t="s">
        <v>86</v>
      </c>
      <c r="AW348" s="13" t="s">
        <v>4</v>
      </c>
      <c r="AX348" s="13" t="s">
        <v>84</v>
      </c>
      <c r="AY348" s="236" t="s">
        <v>127</v>
      </c>
    </row>
    <row r="349" spans="1:65" s="2" customFormat="1" ht="24.15" customHeight="1">
      <c r="A349" s="40"/>
      <c r="B349" s="41"/>
      <c r="C349" s="206" t="s">
        <v>499</v>
      </c>
      <c r="D349" s="206" t="s">
        <v>129</v>
      </c>
      <c r="E349" s="207" t="s">
        <v>669</v>
      </c>
      <c r="F349" s="208" t="s">
        <v>348</v>
      </c>
      <c r="G349" s="209" t="s">
        <v>346</v>
      </c>
      <c r="H349" s="210">
        <v>9.094</v>
      </c>
      <c r="I349" s="211"/>
      <c r="J349" s="212">
        <f>ROUND(I349*H349,2)</f>
        <v>0</v>
      </c>
      <c r="K349" s="208" t="s">
        <v>133</v>
      </c>
      <c r="L349" s="46"/>
      <c r="M349" s="213" t="s">
        <v>19</v>
      </c>
      <c r="N349" s="214" t="s">
        <v>47</v>
      </c>
      <c r="O349" s="86"/>
      <c r="P349" s="215">
        <f>O349*H349</f>
        <v>0</v>
      </c>
      <c r="Q349" s="215">
        <v>0</v>
      </c>
      <c r="R349" s="215">
        <f>Q349*H349</f>
        <v>0</v>
      </c>
      <c r="S349" s="215">
        <v>0</v>
      </c>
      <c r="T349" s="216">
        <f>S349*H349</f>
        <v>0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17" t="s">
        <v>134</v>
      </c>
      <c r="AT349" s="217" t="s">
        <v>129</v>
      </c>
      <c r="AU349" s="217" t="s">
        <v>86</v>
      </c>
      <c r="AY349" s="19" t="s">
        <v>127</v>
      </c>
      <c r="BE349" s="218">
        <f>IF(N349="základní",J349,0)</f>
        <v>0</v>
      </c>
      <c r="BF349" s="218">
        <f>IF(N349="snížená",J349,0)</f>
        <v>0</v>
      </c>
      <c r="BG349" s="218">
        <f>IF(N349="zákl. přenesená",J349,0)</f>
        <v>0</v>
      </c>
      <c r="BH349" s="218">
        <f>IF(N349="sníž. přenesená",J349,0)</f>
        <v>0</v>
      </c>
      <c r="BI349" s="218">
        <f>IF(N349="nulová",J349,0)</f>
        <v>0</v>
      </c>
      <c r="BJ349" s="19" t="s">
        <v>84</v>
      </c>
      <c r="BK349" s="218">
        <f>ROUND(I349*H349,2)</f>
        <v>0</v>
      </c>
      <c r="BL349" s="19" t="s">
        <v>134</v>
      </c>
      <c r="BM349" s="217" t="s">
        <v>1213</v>
      </c>
    </row>
    <row r="350" spans="1:47" s="2" customFormat="1" ht="12">
      <c r="A350" s="40"/>
      <c r="B350" s="41"/>
      <c r="C350" s="42"/>
      <c r="D350" s="219" t="s">
        <v>136</v>
      </c>
      <c r="E350" s="42"/>
      <c r="F350" s="220" t="s">
        <v>348</v>
      </c>
      <c r="G350" s="42"/>
      <c r="H350" s="42"/>
      <c r="I350" s="221"/>
      <c r="J350" s="42"/>
      <c r="K350" s="42"/>
      <c r="L350" s="46"/>
      <c r="M350" s="222"/>
      <c r="N350" s="223"/>
      <c r="O350" s="86"/>
      <c r="P350" s="86"/>
      <c r="Q350" s="86"/>
      <c r="R350" s="86"/>
      <c r="S350" s="86"/>
      <c r="T350" s="87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T350" s="19" t="s">
        <v>136</v>
      </c>
      <c r="AU350" s="19" t="s">
        <v>86</v>
      </c>
    </row>
    <row r="351" spans="1:47" s="2" customFormat="1" ht="12">
      <c r="A351" s="40"/>
      <c r="B351" s="41"/>
      <c r="C351" s="42"/>
      <c r="D351" s="224" t="s">
        <v>138</v>
      </c>
      <c r="E351" s="42"/>
      <c r="F351" s="225" t="s">
        <v>671</v>
      </c>
      <c r="G351" s="42"/>
      <c r="H351" s="42"/>
      <c r="I351" s="221"/>
      <c r="J351" s="42"/>
      <c r="K351" s="42"/>
      <c r="L351" s="46"/>
      <c r="M351" s="222"/>
      <c r="N351" s="223"/>
      <c r="O351" s="86"/>
      <c r="P351" s="86"/>
      <c r="Q351" s="86"/>
      <c r="R351" s="86"/>
      <c r="S351" s="86"/>
      <c r="T351" s="87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T351" s="19" t="s">
        <v>138</v>
      </c>
      <c r="AU351" s="19" t="s">
        <v>86</v>
      </c>
    </row>
    <row r="352" spans="1:65" s="2" customFormat="1" ht="24.15" customHeight="1">
      <c r="A352" s="40"/>
      <c r="B352" s="41"/>
      <c r="C352" s="206" t="s">
        <v>506</v>
      </c>
      <c r="D352" s="206" t="s">
        <v>129</v>
      </c>
      <c r="E352" s="207" t="s">
        <v>673</v>
      </c>
      <c r="F352" s="208" t="s">
        <v>674</v>
      </c>
      <c r="G352" s="209" t="s">
        <v>346</v>
      </c>
      <c r="H352" s="210">
        <v>48.967</v>
      </c>
      <c r="I352" s="211"/>
      <c r="J352" s="212">
        <f>ROUND(I352*H352,2)</f>
        <v>0</v>
      </c>
      <c r="K352" s="208" t="s">
        <v>133</v>
      </c>
      <c r="L352" s="46"/>
      <c r="M352" s="213" t="s">
        <v>19</v>
      </c>
      <c r="N352" s="214" t="s">
        <v>47</v>
      </c>
      <c r="O352" s="86"/>
      <c r="P352" s="215">
        <f>O352*H352</f>
        <v>0</v>
      </c>
      <c r="Q352" s="215">
        <v>0</v>
      </c>
      <c r="R352" s="215">
        <f>Q352*H352</f>
        <v>0</v>
      </c>
      <c r="S352" s="215">
        <v>0</v>
      </c>
      <c r="T352" s="216">
        <f>S352*H352</f>
        <v>0</v>
      </c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R352" s="217" t="s">
        <v>134</v>
      </c>
      <c r="AT352" s="217" t="s">
        <v>129</v>
      </c>
      <c r="AU352" s="217" t="s">
        <v>86</v>
      </c>
      <c r="AY352" s="19" t="s">
        <v>127</v>
      </c>
      <c r="BE352" s="218">
        <f>IF(N352="základní",J352,0)</f>
        <v>0</v>
      </c>
      <c r="BF352" s="218">
        <f>IF(N352="snížená",J352,0)</f>
        <v>0</v>
      </c>
      <c r="BG352" s="218">
        <f>IF(N352="zákl. přenesená",J352,0)</f>
        <v>0</v>
      </c>
      <c r="BH352" s="218">
        <f>IF(N352="sníž. přenesená",J352,0)</f>
        <v>0</v>
      </c>
      <c r="BI352" s="218">
        <f>IF(N352="nulová",J352,0)</f>
        <v>0</v>
      </c>
      <c r="BJ352" s="19" t="s">
        <v>84</v>
      </c>
      <c r="BK352" s="218">
        <f>ROUND(I352*H352,2)</f>
        <v>0</v>
      </c>
      <c r="BL352" s="19" t="s">
        <v>134</v>
      </c>
      <c r="BM352" s="217" t="s">
        <v>1214</v>
      </c>
    </row>
    <row r="353" spans="1:47" s="2" customFormat="1" ht="12">
      <c r="A353" s="40"/>
      <c r="B353" s="41"/>
      <c r="C353" s="42"/>
      <c r="D353" s="219" t="s">
        <v>136</v>
      </c>
      <c r="E353" s="42"/>
      <c r="F353" s="220" t="s">
        <v>674</v>
      </c>
      <c r="G353" s="42"/>
      <c r="H353" s="42"/>
      <c r="I353" s="221"/>
      <c r="J353" s="42"/>
      <c r="K353" s="42"/>
      <c r="L353" s="46"/>
      <c r="M353" s="222"/>
      <c r="N353" s="223"/>
      <c r="O353" s="86"/>
      <c r="P353" s="86"/>
      <c r="Q353" s="86"/>
      <c r="R353" s="86"/>
      <c r="S353" s="86"/>
      <c r="T353" s="87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T353" s="19" t="s">
        <v>136</v>
      </c>
      <c r="AU353" s="19" t="s">
        <v>86</v>
      </c>
    </row>
    <row r="354" spans="1:47" s="2" customFormat="1" ht="12">
      <c r="A354" s="40"/>
      <c r="B354" s="41"/>
      <c r="C354" s="42"/>
      <c r="D354" s="224" t="s">
        <v>138</v>
      </c>
      <c r="E354" s="42"/>
      <c r="F354" s="225" t="s">
        <v>676</v>
      </c>
      <c r="G354" s="42"/>
      <c r="H354" s="42"/>
      <c r="I354" s="221"/>
      <c r="J354" s="42"/>
      <c r="K354" s="42"/>
      <c r="L354" s="46"/>
      <c r="M354" s="222"/>
      <c r="N354" s="223"/>
      <c r="O354" s="86"/>
      <c r="P354" s="86"/>
      <c r="Q354" s="86"/>
      <c r="R354" s="86"/>
      <c r="S354" s="86"/>
      <c r="T354" s="87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T354" s="19" t="s">
        <v>138</v>
      </c>
      <c r="AU354" s="19" t="s">
        <v>86</v>
      </c>
    </row>
    <row r="355" spans="1:63" s="12" customFormat="1" ht="22.8" customHeight="1">
      <c r="A355" s="12"/>
      <c r="B355" s="190"/>
      <c r="C355" s="191"/>
      <c r="D355" s="192" t="s">
        <v>75</v>
      </c>
      <c r="E355" s="204" t="s">
        <v>681</v>
      </c>
      <c r="F355" s="204" t="s">
        <v>682</v>
      </c>
      <c r="G355" s="191"/>
      <c r="H355" s="191"/>
      <c r="I355" s="194"/>
      <c r="J355" s="205">
        <f>BK355</f>
        <v>0</v>
      </c>
      <c r="K355" s="191"/>
      <c r="L355" s="196"/>
      <c r="M355" s="197"/>
      <c r="N355" s="198"/>
      <c r="O355" s="198"/>
      <c r="P355" s="199">
        <f>SUM(P356:P358)</f>
        <v>0</v>
      </c>
      <c r="Q355" s="198"/>
      <c r="R355" s="199">
        <f>SUM(R356:R358)</f>
        <v>0</v>
      </c>
      <c r="S355" s="198"/>
      <c r="T355" s="200">
        <f>SUM(T356:T358)</f>
        <v>0</v>
      </c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R355" s="201" t="s">
        <v>84</v>
      </c>
      <c r="AT355" s="202" t="s">
        <v>75</v>
      </c>
      <c r="AU355" s="202" t="s">
        <v>84</v>
      </c>
      <c r="AY355" s="201" t="s">
        <v>127</v>
      </c>
      <c r="BK355" s="203">
        <f>SUM(BK356:BK358)</f>
        <v>0</v>
      </c>
    </row>
    <row r="356" spans="1:65" s="2" customFormat="1" ht="21.75" customHeight="1">
      <c r="A356" s="40"/>
      <c r="B356" s="41"/>
      <c r="C356" s="206" t="s">
        <v>512</v>
      </c>
      <c r="D356" s="206" t="s">
        <v>129</v>
      </c>
      <c r="E356" s="207" t="s">
        <v>1215</v>
      </c>
      <c r="F356" s="208" t="s">
        <v>1216</v>
      </c>
      <c r="G356" s="209" t="s">
        <v>346</v>
      </c>
      <c r="H356" s="210">
        <v>13.875</v>
      </c>
      <c r="I356" s="211"/>
      <c r="J356" s="212">
        <f>ROUND(I356*H356,2)</f>
        <v>0</v>
      </c>
      <c r="K356" s="208" t="s">
        <v>133</v>
      </c>
      <c r="L356" s="46"/>
      <c r="M356" s="213" t="s">
        <v>19</v>
      </c>
      <c r="N356" s="214" t="s">
        <v>47</v>
      </c>
      <c r="O356" s="86"/>
      <c r="P356" s="215">
        <f>O356*H356</f>
        <v>0</v>
      </c>
      <c r="Q356" s="215">
        <v>0</v>
      </c>
      <c r="R356" s="215">
        <f>Q356*H356</f>
        <v>0</v>
      </c>
      <c r="S356" s="215">
        <v>0</v>
      </c>
      <c r="T356" s="216">
        <f>S356*H356</f>
        <v>0</v>
      </c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R356" s="217" t="s">
        <v>134</v>
      </c>
      <c r="AT356" s="217" t="s">
        <v>129</v>
      </c>
      <c r="AU356" s="217" t="s">
        <v>86</v>
      </c>
      <c r="AY356" s="19" t="s">
        <v>127</v>
      </c>
      <c r="BE356" s="218">
        <f>IF(N356="základní",J356,0)</f>
        <v>0</v>
      </c>
      <c r="BF356" s="218">
        <f>IF(N356="snížená",J356,0)</f>
        <v>0</v>
      </c>
      <c r="BG356" s="218">
        <f>IF(N356="zákl. přenesená",J356,0)</f>
        <v>0</v>
      </c>
      <c r="BH356" s="218">
        <f>IF(N356="sníž. přenesená",J356,0)</f>
        <v>0</v>
      </c>
      <c r="BI356" s="218">
        <f>IF(N356="nulová",J356,0)</f>
        <v>0</v>
      </c>
      <c r="BJ356" s="19" t="s">
        <v>84</v>
      </c>
      <c r="BK356" s="218">
        <f>ROUND(I356*H356,2)</f>
        <v>0</v>
      </c>
      <c r="BL356" s="19" t="s">
        <v>134</v>
      </c>
      <c r="BM356" s="217" t="s">
        <v>1217</v>
      </c>
    </row>
    <row r="357" spans="1:47" s="2" customFormat="1" ht="12">
      <c r="A357" s="40"/>
      <c r="B357" s="41"/>
      <c r="C357" s="42"/>
      <c r="D357" s="219" t="s">
        <v>136</v>
      </c>
      <c r="E357" s="42"/>
      <c r="F357" s="220" t="s">
        <v>1218</v>
      </c>
      <c r="G357" s="42"/>
      <c r="H357" s="42"/>
      <c r="I357" s="221"/>
      <c r="J357" s="42"/>
      <c r="K357" s="42"/>
      <c r="L357" s="46"/>
      <c r="M357" s="222"/>
      <c r="N357" s="223"/>
      <c r="O357" s="86"/>
      <c r="P357" s="86"/>
      <c r="Q357" s="86"/>
      <c r="R357" s="86"/>
      <c r="S357" s="86"/>
      <c r="T357" s="87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T357" s="19" t="s">
        <v>136</v>
      </c>
      <c r="AU357" s="19" t="s">
        <v>86</v>
      </c>
    </row>
    <row r="358" spans="1:47" s="2" customFormat="1" ht="12">
      <c r="A358" s="40"/>
      <c r="B358" s="41"/>
      <c r="C358" s="42"/>
      <c r="D358" s="224" t="s">
        <v>138</v>
      </c>
      <c r="E358" s="42"/>
      <c r="F358" s="225" t="s">
        <v>1219</v>
      </c>
      <c r="G358" s="42"/>
      <c r="H358" s="42"/>
      <c r="I358" s="221"/>
      <c r="J358" s="42"/>
      <c r="K358" s="42"/>
      <c r="L358" s="46"/>
      <c r="M358" s="283"/>
      <c r="N358" s="284"/>
      <c r="O358" s="285"/>
      <c r="P358" s="285"/>
      <c r="Q358" s="285"/>
      <c r="R358" s="285"/>
      <c r="S358" s="285"/>
      <c r="T358" s="286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T358" s="19" t="s">
        <v>138</v>
      </c>
      <c r="AU358" s="19" t="s">
        <v>86</v>
      </c>
    </row>
    <row r="359" spans="1:31" s="2" customFormat="1" ht="6.95" customHeight="1">
      <c r="A359" s="40"/>
      <c r="B359" s="61"/>
      <c r="C359" s="62"/>
      <c r="D359" s="62"/>
      <c r="E359" s="62"/>
      <c r="F359" s="62"/>
      <c r="G359" s="62"/>
      <c r="H359" s="62"/>
      <c r="I359" s="62"/>
      <c r="J359" s="62"/>
      <c r="K359" s="62"/>
      <c r="L359" s="46"/>
      <c r="M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</row>
  </sheetData>
  <sheetProtection password="C71F" sheet="1" objects="1" scenarios="1" formatColumns="0" formatRows="0" autoFilter="0"/>
  <autoFilter ref="C84:K358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96" r:id="rId1" display="https://podminky.urs.cz/item/CS_URS_2023_01/113107522"/>
    <hyperlink ref="F103" r:id="rId2" display="https://podminky.urs.cz/item/CS_URS_2023_01/113107542"/>
    <hyperlink ref="F129" r:id="rId3" display="https://podminky.urs.cz/item/CS_URS_2023_01/113154122"/>
    <hyperlink ref="F138" r:id="rId4" display="https://podminky.urs.cz/item/CS_URS_2023_01/121151105"/>
    <hyperlink ref="F145" r:id="rId5" display="https://podminky.urs.cz/item/CS_URS_2023_01/162251102"/>
    <hyperlink ref="F151" r:id="rId6" display="https://podminky.urs.cz/item/CS_URS_2023_01/167151101"/>
    <hyperlink ref="F155" r:id="rId7" display="https://podminky.urs.cz/item/CS_URS_2023_01/181351005"/>
    <hyperlink ref="F160" r:id="rId8" display="https://podminky.urs.cz/item/CS_URS_2023_01/181411131"/>
    <hyperlink ref="F168" r:id="rId9" display="https://podminky.urs.cz/item/CS_URS_2023_01/181951111"/>
    <hyperlink ref="F171" r:id="rId10" display="https://podminky.urs.cz/item/CS_URS_2023_01/181951112"/>
    <hyperlink ref="F178" r:id="rId11" display="https://podminky.urs.cz/item/CS_URS_2023_01/564851011"/>
    <hyperlink ref="F183" r:id="rId12" display="https://podminky.urs.cz/item/CS_URS_2023_01/564871011"/>
    <hyperlink ref="F191" r:id="rId13" display="https://podminky.urs.cz/item/CS_URS_2023_01/565166101"/>
    <hyperlink ref="F197" r:id="rId14" display="https://podminky.urs.cz/item/CS_URS_2023_01/567132113"/>
    <hyperlink ref="F218" r:id="rId15" display="https://podminky.urs.cz/item/CS_URS_2023_01/577155032"/>
    <hyperlink ref="F224" r:id="rId16" display="https://podminky.urs.cz/item/CS_URS_2023_01/596211110"/>
    <hyperlink ref="F235" r:id="rId17" display="https://podminky.urs.cz/item/CS_URS_2023_01/596211114"/>
    <hyperlink ref="F239" r:id="rId18" display="https://podminky.urs.cz/item/CS_URS_2023_01/915131111"/>
    <hyperlink ref="F247" r:id="rId19" display="https://podminky.urs.cz/item/CS_URS_2023_01/915621111"/>
    <hyperlink ref="F256" r:id="rId20" display="https://podminky.urs.cz/item/CS_URS_2023_01/916131213"/>
    <hyperlink ref="F276" r:id="rId21" display="https://podminky.urs.cz/item/CS_URS_2023_01/916231213"/>
    <hyperlink ref="F286" r:id="rId22" display="https://podminky.urs.cz/item/CS_URS_2023_01/919735112"/>
    <hyperlink ref="F314" r:id="rId23" display="https://podminky.urs.cz/item/CS_URS_2023_01/919735114"/>
    <hyperlink ref="F320" r:id="rId24" display="https://podminky.urs.cz/item/CS_URS_2023_01/979021112"/>
    <hyperlink ref="F324" r:id="rId25" display="https://podminky.urs.cz/item/CS_URS_2023_01/979021113"/>
    <hyperlink ref="F328" r:id="rId26" display="https://podminky.urs.cz/item/CS_URS_2023_01/979051121"/>
    <hyperlink ref="F337" r:id="rId27" display="https://podminky.urs.cz/item/CS_URS_2023_01/997221551"/>
    <hyperlink ref="F340" r:id="rId28" display="https://podminky.urs.cz/item/CS_URS_2023_01/997221559"/>
    <hyperlink ref="F344" r:id="rId29" display="https://podminky.urs.cz/item/CS_URS_2023_01/997221561"/>
    <hyperlink ref="F347" r:id="rId30" display="https://podminky.urs.cz/item/CS_URS_2023_01/997221569"/>
    <hyperlink ref="F351" r:id="rId31" display="https://podminky.urs.cz/item/CS_URS_2023_01/997221873"/>
    <hyperlink ref="F354" r:id="rId32" display="https://podminky.urs.cz/item/CS_URS_2023_01/997221875"/>
    <hyperlink ref="F358" r:id="rId33" display="https://podminky.urs.cz/item/CS_URS_2023_01/998225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86</v>
      </c>
    </row>
    <row r="4" spans="2:46" s="1" customFormat="1" ht="24.95" customHeight="1">
      <c r="B4" s="22"/>
      <c r="D4" s="132" t="s">
        <v>96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26.25" customHeight="1">
      <c r="B7" s="22"/>
      <c r="E7" s="135" t="str">
        <f>'Rekapitulace stavby'!K6</f>
        <v>Brno, Bohunická - rekonstrukce kanalizace a vodovodu, křížení splaškové a dešťové kanalizace v křižovatce Teslova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97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1220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15. 5. 2023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30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31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33</v>
      </c>
      <c r="E20" s="40"/>
      <c r="F20" s="40"/>
      <c r="G20" s="40"/>
      <c r="H20" s="40"/>
      <c r="I20" s="134" t="s">
        <v>26</v>
      </c>
      <c r="J20" s="138" t="s">
        <v>34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34" t="s">
        <v>29</v>
      </c>
      <c r="J21" s="138" t="s">
        <v>36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38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39</v>
      </c>
      <c r="F24" s="40"/>
      <c r="G24" s="40"/>
      <c r="H24" s="40"/>
      <c r="I24" s="134" t="s">
        <v>29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40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42</v>
      </c>
      <c r="E30" s="40"/>
      <c r="F30" s="40"/>
      <c r="G30" s="40"/>
      <c r="H30" s="40"/>
      <c r="I30" s="40"/>
      <c r="J30" s="146">
        <f>ROUND(J80,2)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44</v>
      </c>
      <c r="G32" s="40"/>
      <c r="H32" s="40"/>
      <c r="I32" s="147" t="s">
        <v>43</v>
      </c>
      <c r="J32" s="147" t="s">
        <v>45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46</v>
      </c>
      <c r="E33" s="134" t="s">
        <v>47</v>
      </c>
      <c r="F33" s="149">
        <f>ROUND((SUM(BE80:BE110)),2)</f>
        <v>0</v>
      </c>
      <c r="G33" s="40"/>
      <c r="H33" s="40"/>
      <c r="I33" s="150">
        <v>0.21</v>
      </c>
      <c r="J33" s="149">
        <f>ROUND(((SUM(BE80:BE110))*I33),2)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48</v>
      </c>
      <c r="F34" s="149">
        <f>ROUND((SUM(BF80:BF110)),2)</f>
        <v>0</v>
      </c>
      <c r="G34" s="40"/>
      <c r="H34" s="40"/>
      <c r="I34" s="150">
        <v>0.15</v>
      </c>
      <c r="J34" s="149">
        <f>ROUND(((SUM(BF80:BF110))*I34),2)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49</v>
      </c>
      <c r="F35" s="149">
        <f>ROUND((SUM(BG80:BG110)),2)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50</v>
      </c>
      <c r="F36" s="149">
        <f>ROUND((SUM(BH80:BH110)),2)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51</v>
      </c>
      <c r="F37" s="149">
        <f>ROUND((SUM(BI80:BI110)),2)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52</v>
      </c>
      <c r="E39" s="153"/>
      <c r="F39" s="153"/>
      <c r="G39" s="154" t="s">
        <v>53</v>
      </c>
      <c r="H39" s="155" t="s">
        <v>54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99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6.25" customHeight="1">
      <c r="A48" s="40"/>
      <c r="B48" s="41"/>
      <c r="C48" s="42"/>
      <c r="D48" s="42"/>
      <c r="E48" s="162" t="str">
        <f>E7</f>
        <v>Brno, Bohunická - rekonstrukce kanalizace a vodovodu, křížení splaškové a dešťové kanalizace v křižovatce Teslova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97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90 - Ostatní rozpočtové náklady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Horní Heršpice</v>
      </c>
      <c r="G52" s="42"/>
      <c r="H52" s="42"/>
      <c r="I52" s="34" t="s">
        <v>23</v>
      </c>
      <c r="J52" s="74" t="str">
        <f>IF(J12="","",J12)</f>
        <v>15. 5. 2023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Statutární město Brno</v>
      </c>
      <c r="G54" s="42"/>
      <c r="H54" s="42"/>
      <c r="I54" s="34" t="s">
        <v>33</v>
      </c>
      <c r="J54" s="38" t="str">
        <f>E21</f>
        <v>AQUA PROCON s.r.o.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>Ing. Hana Leitgebová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100</v>
      </c>
      <c r="D57" s="164"/>
      <c r="E57" s="164"/>
      <c r="F57" s="164"/>
      <c r="G57" s="164"/>
      <c r="H57" s="164"/>
      <c r="I57" s="164"/>
      <c r="J57" s="165" t="s">
        <v>101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74</v>
      </c>
      <c r="D59" s="42"/>
      <c r="E59" s="42"/>
      <c r="F59" s="42"/>
      <c r="G59" s="42"/>
      <c r="H59" s="42"/>
      <c r="I59" s="42"/>
      <c r="J59" s="104">
        <f>J80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102</v>
      </c>
    </row>
    <row r="60" spans="1:31" s="9" customFormat="1" ht="24.95" customHeight="1">
      <c r="A60" s="9"/>
      <c r="B60" s="167"/>
      <c r="C60" s="168"/>
      <c r="D60" s="169" t="s">
        <v>1221</v>
      </c>
      <c r="E60" s="170"/>
      <c r="F60" s="170"/>
      <c r="G60" s="170"/>
      <c r="H60" s="170"/>
      <c r="I60" s="170"/>
      <c r="J60" s="171">
        <f>J81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2" customFormat="1" ht="21.8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3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6.95" customHeight="1">
      <c r="A62" s="40"/>
      <c r="B62" s="61"/>
      <c r="C62" s="62"/>
      <c r="D62" s="62"/>
      <c r="E62" s="62"/>
      <c r="F62" s="62"/>
      <c r="G62" s="62"/>
      <c r="H62" s="62"/>
      <c r="I62" s="62"/>
      <c r="J62" s="62"/>
      <c r="K62" s="62"/>
      <c r="L62" s="13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6" spans="1:31" s="2" customFormat="1" ht="6.95" customHeight="1">
      <c r="A66" s="40"/>
      <c r="B66" s="63"/>
      <c r="C66" s="64"/>
      <c r="D66" s="64"/>
      <c r="E66" s="64"/>
      <c r="F66" s="64"/>
      <c r="G66" s="64"/>
      <c r="H66" s="64"/>
      <c r="I66" s="64"/>
      <c r="J66" s="64"/>
      <c r="K66" s="64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24.95" customHeight="1">
      <c r="A67" s="40"/>
      <c r="B67" s="41"/>
      <c r="C67" s="25" t="s">
        <v>112</v>
      </c>
      <c r="D67" s="42"/>
      <c r="E67" s="42"/>
      <c r="F67" s="42"/>
      <c r="G67" s="42"/>
      <c r="H67" s="42"/>
      <c r="I67" s="42"/>
      <c r="J67" s="42"/>
      <c r="K67" s="4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12" customHeight="1">
      <c r="A69" s="40"/>
      <c r="B69" s="41"/>
      <c r="C69" s="34" t="s">
        <v>16</v>
      </c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26.25" customHeight="1">
      <c r="A70" s="40"/>
      <c r="B70" s="41"/>
      <c r="C70" s="42"/>
      <c r="D70" s="42"/>
      <c r="E70" s="162" t="str">
        <f>E7</f>
        <v>Brno, Bohunická - rekonstrukce kanalizace a vodovodu, křížení splaškové a dešťové kanalizace v křižovatce Teslova</v>
      </c>
      <c r="F70" s="34"/>
      <c r="G70" s="34"/>
      <c r="H70" s="34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2" customHeight="1">
      <c r="A71" s="40"/>
      <c r="B71" s="41"/>
      <c r="C71" s="34" t="s">
        <v>97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6.5" customHeight="1">
      <c r="A72" s="40"/>
      <c r="B72" s="41"/>
      <c r="C72" s="42"/>
      <c r="D72" s="42"/>
      <c r="E72" s="71" t="str">
        <f>E9</f>
        <v>SO 90 - Ostatní rozpočtové náklady</v>
      </c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21</v>
      </c>
      <c r="D74" s="42"/>
      <c r="E74" s="42"/>
      <c r="F74" s="29" t="str">
        <f>F12</f>
        <v>Horní Heršpice</v>
      </c>
      <c r="G74" s="42"/>
      <c r="H74" s="42"/>
      <c r="I74" s="34" t="s">
        <v>23</v>
      </c>
      <c r="J74" s="74" t="str">
        <f>IF(J12="","",J12)</f>
        <v>15. 5. 2023</v>
      </c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5.65" customHeight="1">
      <c r="A76" s="40"/>
      <c r="B76" s="41"/>
      <c r="C76" s="34" t="s">
        <v>25</v>
      </c>
      <c r="D76" s="42"/>
      <c r="E76" s="42"/>
      <c r="F76" s="29" t="str">
        <f>E15</f>
        <v>Statutární město Brno</v>
      </c>
      <c r="G76" s="42"/>
      <c r="H76" s="42"/>
      <c r="I76" s="34" t="s">
        <v>33</v>
      </c>
      <c r="J76" s="38" t="str">
        <f>E21</f>
        <v>AQUA PROCON s.r.o.</v>
      </c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5.15" customHeight="1">
      <c r="A77" s="40"/>
      <c r="B77" s="41"/>
      <c r="C77" s="34" t="s">
        <v>31</v>
      </c>
      <c r="D77" s="42"/>
      <c r="E77" s="42"/>
      <c r="F77" s="29" t="str">
        <f>IF(E18="","",E18)</f>
        <v>Vyplň údaj</v>
      </c>
      <c r="G77" s="42"/>
      <c r="H77" s="42"/>
      <c r="I77" s="34" t="s">
        <v>38</v>
      </c>
      <c r="J77" s="38" t="str">
        <f>E24</f>
        <v>Ing. Hana Leitgebová</v>
      </c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0.3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11" customFormat="1" ht="29.25" customHeight="1">
      <c r="A79" s="179"/>
      <c r="B79" s="180"/>
      <c r="C79" s="181" t="s">
        <v>113</v>
      </c>
      <c r="D79" s="182" t="s">
        <v>61</v>
      </c>
      <c r="E79" s="182" t="s">
        <v>57</v>
      </c>
      <c r="F79" s="182" t="s">
        <v>58</v>
      </c>
      <c r="G79" s="182" t="s">
        <v>114</v>
      </c>
      <c r="H79" s="182" t="s">
        <v>115</v>
      </c>
      <c r="I79" s="182" t="s">
        <v>116</v>
      </c>
      <c r="J79" s="182" t="s">
        <v>101</v>
      </c>
      <c r="K79" s="183" t="s">
        <v>117</v>
      </c>
      <c r="L79" s="184"/>
      <c r="M79" s="94" t="s">
        <v>19</v>
      </c>
      <c r="N79" s="95" t="s">
        <v>46</v>
      </c>
      <c r="O79" s="95" t="s">
        <v>118</v>
      </c>
      <c r="P79" s="95" t="s">
        <v>119</v>
      </c>
      <c r="Q79" s="95" t="s">
        <v>120</v>
      </c>
      <c r="R79" s="95" t="s">
        <v>121</v>
      </c>
      <c r="S79" s="95" t="s">
        <v>122</v>
      </c>
      <c r="T79" s="96" t="s">
        <v>123</v>
      </c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</row>
    <row r="80" spans="1:63" s="2" customFormat="1" ht="22.8" customHeight="1">
      <c r="A80" s="40"/>
      <c r="B80" s="41"/>
      <c r="C80" s="101" t="s">
        <v>124</v>
      </c>
      <c r="D80" s="42"/>
      <c r="E80" s="42"/>
      <c r="F80" s="42"/>
      <c r="G80" s="42"/>
      <c r="H80" s="42"/>
      <c r="I80" s="42"/>
      <c r="J80" s="185">
        <f>BK80</f>
        <v>0</v>
      </c>
      <c r="K80" s="42"/>
      <c r="L80" s="46"/>
      <c r="M80" s="97"/>
      <c r="N80" s="186"/>
      <c r="O80" s="98"/>
      <c r="P80" s="187">
        <f>P81</f>
        <v>0</v>
      </c>
      <c r="Q80" s="98"/>
      <c r="R80" s="187">
        <f>R81</f>
        <v>0</v>
      </c>
      <c r="S80" s="98"/>
      <c r="T80" s="188">
        <f>T81</f>
        <v>0</v>
      </c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T80" s="19" t="s">
        <v>75</v>
      </c>
      <c r="AU80" s="19" t="s">
        <v>102</v>
      </c>
      <c r="BK80" s="189">
        <f>BK81</f>
        <v>0</v>
      </c>
    </row>
    <row r="81" spans="1:63" s="12" customFormat="1" ht="25.9" customHeight="1">
      <c r="A81" s="12"/>
      <c r="B81" s="190"/>
      <c r="C81" s="191"/>
      <c r="D81" s="192" t="s">
        <v>75</v>
      </c>
      <c r="E81" s="193" t="s">
        <v>199</v>
      </c>
      <c r="F81" s="193" t="s">
        <v>1222</v>
      </c>
      <c r="G81" s="191"/>
      <c r="H81" s="191"/>
      <c r="I81" s="194"/>
      <c r="J81" s="195">
        <f>BK81</f>
        <v>0</v>
      </c>
      <c r="K81" s="191"/>
      <c r="L81" s="196"/>
      <c r="M81" s="197"/>
      <c r="N81" s="198"/>
      <c r="O81" s="198"/>
      <c r="P81" s="199">
        <f>SUM(P82:P110)</f>
        <v>0</v>
      </c>
      <c r="Q81" s="198"/>
      <c r="R81" s="199">
        <f>SUM(R82:R110)</f>
        <v>0</v>
      </c>
      <c r="S81" s="198"/>
      <c r="T81" s="200">
        <f>SUM(T82:T110)</f>
        <v>0</v>
      </c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R81" s="201" t="s">
        <v>84</v>
      </c>
      <c r="AT81" s="202" t="s">
        <v>75</v>
      </c>
      <c r="AU81" s="202" t="s">
        <v>76</v>
      </c>
      <c r="AY81" s="201" t="s">
        <v>127</v>
      </c>
      <c r="BK81" s="203">
        <f>SUM(BK82:BK110)</f>
        <v>0</v>
      </c>
    </row>
    <row r="82" spans="1:65" s="2" customFormat="1" ht="16.5" customHeight="1">
      <c r="A82" s="40"/>
      <c r="B82" s="41"/>
      <c r="C82" s="206" t="s">
        <v>84</v>
      </c>
      <c r="D82" s="206" t="s">
        <v>129</v>
      </c>
      <c r="E82" s="207" t="s">
        <v>1223</v>
      </c>
      <c r="F82" s="208" t="s">
        <v>1224</v>
      </c>
      <c r="G82" s="209" t="s">
        <v>574</v>
      </c>
      <c r="H82" s="210">
        <v>1</v>
      </c>
      <c r="I82" s="211"/>
      <c r="J82" s="212">
        <f>ROUND(I82*H82,2)</f>
        <v>0</v>
      </c>
      <c r="K82" s="208" t="s">
        <v>19</v>
      </c>
      <c r="L82" s="46"/>
      <c r="M82" s="213" t="s">
        <v>19</v>
      </c>
      <c r="N82" s="214" t="s">
        <v>47</v>
      </c>
      <c r="O82" s="86"/>
      <c r="P82" s="215">
        <f>O82*H82</f>
        <v>0</v>
      </c>
      <c r="Q82" s="215">
        <v>0</v>
      </c>
      <c r="R82" s="215">
        <f>Q82*H82</f>
        <v>0</v>
      </c>
      <c r="S82" s="215">
        <v>0</v>
      </c>
      <c r="T82" s="216">
        <f>S82*H82</f>
        <v>0</v>
      </c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R82" s="217" t="s">
        <v>134</v>
      </c>
      <c r="AT82" s="217" t="s">
        <v>129</v>
      </c>
      <c r="AU82" s="217" t="s">
        <v>84</v>
      </c>
      <c r="AY82" s="19" t="s">
        <v>127</v>
      </c>
      <c r="BE82" s="218">
        <f>IF(N82="základní",J82,0)</f>
        <v>0</v>
      </c>
      <c r="BF82" s="218">
        <f>IF(N82="snížená",J82,0)</f>
        <v>0</v>
      </c>
      <c r="BG82" s="218">
        <f>IF(N82="zákl. přenesená",J82,0)</f>
        <v>0</v>
      </c>
      <c r="BH82" s="218">
        <f>IF(N82="sníž. přenesená",J82,0)</f>
        <v>0</v>
      </c>
      <c r="BI82" s="218">
        <f>IF(N82="nulová",J82,0)</f>
        <v>0</v>
      </c>
      <c r="BJ82" s="19" t="s">
        <v>84</v>
      </c>
      <c r="BK82" s="218">
        <f>ROUND(I82*H82,2)</f>
        <v>0</v>
      </c>
      <c r="BL82" s="19" t="s">
        <v>134</v>
      </c>
      <c r="BM82" s="217" t="s">
        <v>1225</v>
      </c>
    </row>
    <row r="83" spans="1:47" s="2" customFormat="1" ht="12">
      <c r="A83" s="40"/>
      <c r="B83" s="41"/>
      <c r="C83" s="42"/>
      <c r="D83" s="219" t="s">
        <v>136</v>
      </c>
      <c r="E83" s="42"/>
      <c r="F83" s="220" t="s">
        <v>1224</v>
      </c>
      <c r="G83" s="42"/>
      <c r="H83" s="42"/>
      <c r="I83" s="221"/>
      <c r="J83" s="42"/>
      <c r="K83" s="42"/>
      <c r="L83" s="46"/>
      <c r="M83" s="222"/>
      <c r="N83" s="223"/>
      <c r="O83" s="86"/>
      <c r="P83" s="86"/>
      <c r="Q83" s="86"/>
      <c r="R83" s="86"/>
      <c r="S83" s="86"/>
      <c r="T83" s="87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T83" s="19" t="s">
        <v>136</v>
      </c>
      <c r="AU83" s="19" t="s">
        <v>84</v>
      </c>
    </row>
    <row r="84" spans="1:65" s="2" customFormat="1" ht="16.5" customHeight="1">
      <c r="A84" s="40"/>
      <c r="B84" s="41"/>
      <c r="C84" s="206" t="s">
        <v>86</v>
      </c>
      <c r="D84" s="206" t="s">
        <v>129</v>
      </c>
      <c r="E84" s="207" t="s">
        <v>1226</v>
      </c>
      <c r="F84" s="208" t="s">
        <v>1227</v>
      </c>
      <c r="G84" s="209" t="s">
        <v>574</v>
      </c>
      <c r="H84" s="210">
        <v>1</v>
      </c>
      <c r="I84" s="211"/>
      <c r="J84" s="212">
        <f>ROUND(I84*H84,2)</f>
        <v>0</v>
      </c>
      <c r="K84" s="208" t="s">
        <v>19</v>
      </c>
      <c r="L84" s="46"/>
      <c r="M84" s="213" t="s">
        <v>19</v>
      </c>
      <c r="N84" s="214" t="s">
        <v>47</v>
      </c>
      <c r="O84" s="86"/>
      <c r="P84" s="215">
        <f>O84*H84</f>
        <v>0</v>
      </c>
      <c r="Q84" s="215">
        <v>0</v>
      </c>
      <c r="R84" s="215">
        <f>Q84*H84</f>
        <v>0</v>
      </c>
      <c r="S84" s="215">
        <v>0</v>
      </c>
      <c r="T84" s="216">
        <f>S84*H84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R84" s="217" t="s">
        <v>134</v>
      </c>
      <c r="AT84" s="217" t="s">
        <v>129</v>
      </c>
      <c r="AU84" s="217" t="s">
        <v>84</v>
      </c>
      <c r="AY84" s="19" t="s">
        <v>127</v>
      </c>
      <c r="BE84" s="218">
        <f>IF(N84="základní",J84,0)</f>
        <v>0</v>
      </c>
      <c r="BF84" s="218">
        <f>IF(N84="snížená",J84,0)</f>
        <v>0</v>
      </c>
      <c r="BG84" s="218">
        <f>IF(N84="zákl. přenesená",J84,0)</f>
        <v>0</v>
      </c>
      <c r="BH84" s="218">
        <f>IF(N84="sníž. přenesená",J84,0)</f>
        <v>0</v>
      </c>
      <c r="BI84" s="218">
        <f>IF(N84="nulová",J84,0)</f>
        <v>0</v>
      </c>
      <c r="BJ84" s="19" t="s">
        <v>84</v>
      </c>
      <c r="BK84" s="218">
        <f>ROUND(I84*H84,2)</f>
        <v>0</v>
      </c>
      <c r="BL84" s="19" t="s">
        <v>134</v>
      </c>
      <c r="BM84" s="217" t="s">
        <v>1228</v>
      </c>
    </row>
    <row r="85" spans="1:47" s="2" customFormat="1" ht="12">
      <c r="A85" s="40"/>
      <c r="B85" s="41"/>
      <c r="C85" s="42"/>
      <c r="D85" s="219" t="s">
        <v>136</v>
      </c>
      <c r="E85" s="42"/>
      <c r="F85" s="220" t="s">
        <v>1227</v>
      </c>
      <c r="G85" s="42"/>
      <c r="H85" s="42"/>
      <c r="I85" s="221"/>
      <c r="J85" s="42"/>
      <c r="K85" s="42"/>
      <c r="L85" s="46"/>
      <c r="M85" s="222"/>
      <c r="N85" s="223"/>
      <c r="O85" s="86"/>
      <c r="P85" s="86"/>
      <c r="Q85" s="86"/>
      <c r="R85" s="86"/>
      <c r="S85" s="86"/>
      <c r="T85" s="87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136</v>
      </c>
      <c r="AU85" s="19" t="s">
        <v>84</v>
      </c>
    </row>
    <row r="86" spans="1:65" s="2" customFormat="1" ht="16.5" customHeight="1">
      <c r="A86" s="40"/>
      <c r="B86" s="41"/>
      <c r="C86" s="206" t="s">
        <v>149</v>
      </c>
      <c r="D86" s="206" t="s">
        <v>129</v>
      </c>
      <c r="E86" s="207" t="s">
        <v>1229</v>
      </c>
      <c r="F86" s="208" t="s">
        <v>1230</v>
      </c>
      <c r="G86" s="209" t="s">
        <v>574</v>
      </c>
      <c r="H86" s="210">
        <v>1</v>
      </c>
      <c r="I86" s="211"/>
      <c r="J86" s="212">
        <f>ROUND(I86*H86,2)</f>
        <v>0</v>
      </c>
      <c r="K86" s="208" t="s">
        <v>19</v>
      </c>
      <c r="L86" s="46"/>
      <c r="M86" s="213" t="s">
        <v>19</v>
      </c>
      <c r="N86" s="214" t="s">
        <v>47</v>
      </c>
      <c r="O86" s="86"/>
      <c r="P86" s="215">
        <f>O86*H86</f>
        <v>0</v>
      </c>
      <c r="Q86" s="215">
        <v>0</v>
      </c>
      <c r="R86" s="215">
        <f>Q86*H86</f>
        <v>0</v>
      </c>
      <c r="S86" s="215">
        <v>0</v>
      </c>
      <c r="T86" s="216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17" t="s">
        <v>134</v>
      </c>
      <c r="AT86" s="217" t="s">
        <v>129</v>
      </c>
      <c r="AU86" s="217" t="s">
        <v>84</v>
      </c>
      <c r="AY86" s="19" t="s">
        <v>127</v>
      </c>
      <c r="BE86" s="218">
        <f>IF(N86="základní",J86,0)</f>
        <v>0</v>
      </c>
      <c r="BF86" s="218">
        <f>IF(N86="snížená",J86,0)</f>
        <v>0</v>
      </c>
      <c r="BG86" s="218">
        <f>IF(N86="zákl. přenesená",J86,0)</f>
        <v>0</v>
      </c>
      <c r="BH86" s="218">
        <f>IF(N86="sníž. přenesená",J86,0)</f>
        <v>0</v>
      </c>
      <c r="BI86" s="218">
        <f>IF(N86="nulová",J86,0)</f>
        <v>0</v>
      </c>
      <c r="BJ86" s="19" t="s">
        <v>84</v>
      </c>
      <c r="BK86" s="218">
        <f>ROUND(I86*H86,2)</f>
        <v>0</v>
      </c>
      <c r="BL86" s="19" t="s">
        <v>134</v>
      </c>
      <c r="BM86" s="217" t="s">
        <v>1231</v>
      </c>
    </row>
    <row r="87" spans="1:47" s="2" customFormat="1" ht="12">
      <c r="A87" s="40"/>
      <c r="B87" s="41"/>
      <c r="C87" s="42"/>
      <c r="D87" s="219" t="s">
        <v>136</v>
      </c>
      <c r="E87" s="42"/>
      <c r="F87" s="220" t="s">
        <v>1230</v>
      </c>
      <c r="G87" s="42"/>
      <c r="H87" s="42"/>
      <c r="I87" s="221"/>
      <c r="J87" s="42"/>
      <c r="K87" s="42"/>
      <c r="L87" s="46"/>
      <c r="M87" s="222"/>
      <c r="N87" s="223"/>
      <c r="O87" s="86"/>
      <c r="P87" s="86"/>
      <c r="Q87" s="86"/>
      <c r="R87" s="86"/>
      <c r="S87" s="86"/>
      <c r="T87" s="87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136</v>
      </c>
      <c r="AU87" s="19" t="s">
        <v>84</v>
      </c>
    </row>
    <row r="88" spans="1:65" s="2" customFormat="1" ht="16.5" customHeight="1">
      <c r="A88" s="40"/>
      <c r="B88" s="41"/>
      <c r="C88" s="206" t="s">
        <v>134</v>
      </c>
      <c r="D88" s="206" t="s">
        <v>129</v>
      </c>
      <c r="E88" s="207" t="s">
        <v>1232</v>
      </c>
      <c r="F88" s="208" t="s">
        <v>1233</v>
      </c>
      <c r="G88" s="209" t="s">
        <v>574</v>
      </c>
      <c r="H88" s="210">
        <v>1</v>
      </c>
      <c r="I88" s="211"/>
      <c r="J88" s="212">
        <f>ROUND(I88*H88,2)</f>
        <v>0</v>
      </c>
      <c r="K88" s="208" t="s">
        <v>19</v>
      </c>
      <c r="L88" s="46"/>
      <c r="M88" s="213" t="s">
        <v>19</v>
      </c>
      <c r="N88" s="214" t="s">
        <v>47</v>
      </c>
      <c r="O88" s="86"/>
      <c r="P88" s="215">
        <f>O88*H88</f>
        <v>0</v>
      </c>
      <c r="Q88" s="215">
        <v>0</v>
      </c>
      <c r="R88" s="215">
        <f>Q88*H88</f>
        <v>0</v>
      </c>
      <c r="S88" s="215">
        <v>0</v>
      </c>
      <c r="T88" s="216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7" t="s">
        <v>134</v>
      </c>
      <c r="AT88" s="217" t="s">
        <v>129</v>
      </c>
      <c r="AU88" s="217" t="s">
        <v>84</v>
      </c>
      <c r="AY88" s="19" t="s">
        <v>127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9" t="s">
        <v>84</v>
      </c>
      <c r="BK88" s="218">
        <f>ROUND(I88*H88,2)</f>
        <v>0</v>
      </c>
      <c r="BL88" s="19" t="s">
        <v>134</v>
      </c>
      <c r="BM88" s="217" t="s">
        <v>1234</v>
      </c>
    </row>
    <row r="89" spans="1:47" s="2" customFormat="1" ht="12">
      <c r="A89" s="40"/>
      <c r="B89" s="41"/>
      <c r="C89" s="42"/>
      <c r="D89" s="219" t="s">
        <v>136</v>
      </c>
      <c r="E89" s="42"/>
      <c r="F89" s="220" t="s">
        <v>1233</v>
      </c>
      <c r="G89" s="42"/>
      <c r="H89" s="42"/>
      <c r="I89" s="221"/>
      <c r="J89" s="42"/>
      <c r="K89" s="42"/>
      <c r="L89" s="46"/>
      <c r="M89" s="222"/>
      <c r="N89" s="223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136</v>
      </c>
      <c r="AU89" s="19" t="s">
        <v>84</v>
      </c>
    </row>
    <row r="90" spans="1:65" s="2" customFormat="1" ht="16.5" customHeight="1">
      <c r="A90" s="40"/>
      <c r="B90" s="41"/>
      <c r="C90" s="206" t="s">
        <v>162</v>
      </c>
      <c r="D90" s="206" t="s">
        <v>129</v>
      </c>
      <c r="E90" s="207" t="s">
        <v>1235</v>
      </c>
      <c r="F90" s="208" t="s">
        <v>1236</v>
      </c>
      <c r="G90" s="209" t="s">
        <v>574</v>
      </c>
      <c r="H90" s="210">
        <v>1</v>
      </c>
      <c r="I90" s="211"/>
      <c r="J90" s="212">
        <f>ROUND(I90*H90,2)</f>
        <v>0</v>
      </c>
      <c r="K90" s="208" t="s">
        <v>19</v>
      </c>
      <c r="L90" s="46"/>
      <c r="M90" s="213" t="s">
        <v>19</v>
      </c>
      <c r="N90" s="214" t="s">
        <v>47</v>
      </c>
      <c r="O90" s="86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134</v>
      </c>
      <c r="AT90" s="217" t="s">
        <v>129</v>
      </c>
      <c r="AU90" s="217" t="s">
        <v>84</v>
      </c>
      <c r="AY90" s="19" t="s">
        <v>127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84</v>
      </c>
      <c r="BK90" s="218">
        <f>ROUND(I90*H90,2)</f>
        <v>0</v>
      </c>
      <c r="BL90" s="19" t="s">
        <v>134</v>
      </c>
      <c r="BM90" s="217" t="s">
        <v>1237</v>
      </c>
    </row>
    <row r="91" spans="1:47" s="2" customFormat="1" ht="12">
      <c r="A91" s="40"/>
      <c r="B91" s="41"/>
      <c r="C91" s="42"/>
      <c r="D91" s="219" t="s">
        <v>136</v>
      </c>
      <c r="E91" s="42"/>
      <c r="F91" s="220" t="s">
        <v>1236</v>
      </c>
      <c r="G91" s="42"/>
      <c r="H91" s="42"/>
      <c r="I91" s="221"/>
      <c r="J91" s="42"/>
      <c r="K91" s="42"/>
      <c r="L91" s="46"/>
      <c r="M91" s="222"/>
      <c r="N91" s="223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136</v>
      </c>
      <c r="AU91" s="19" t="s">
        <v>84</v>
      </c>
    </row>
    <row r="92" spans="1:65" s="2" customFormat="1" ht="16.5" customHeight="1">
      <c r="A92" s="40"/>
      <c r="B92" s="41"/>
      <c r="C92" s="206" t="s">
        <v>173</v>
      </c>
      <c r="D92" s="206" t="s">
        <v>129</v>
      </c>
      <c r="E92" s="207" t="s">
        <v>1238</v>
      </c>
      <c r="F92" s="208" t="s">
        <v>1239</v>
      </c>
      <c r="G92" s="209" t="s">
        <v>574</v>
      </c>
      <c r="H92" s="210">
        <v>1</v>
      </c>
      <c r="I92" s="211"/>
      <c r="J92" s="212">
        <f>ROUND(I92*H92,2)</f>
        <v>0</v>
      </c>
      <c r="K92" s="208" t="s">
        <v>19</v>
      </c>
      <c r="L92" s="46"/>
      <c r="M92" s="213" t="s">
        <v>19</v>
      </c>
      <c r="N92" s="214" t="s">
        <v>47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134</v>
      </c>
      <c r="AT92" s="217" t="s">
        <v>129</v>
      </c>
      <c r="AU92" s="217" t="s">
        <v>84</v>
      </c>
      <c r="AY92" s="19" t="s">
        <v>127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84</v>
      </c>
      <c r="BK92" s="218">
        <f>ROUND(I92*H92,2)</f>
        <v>0</v>
      </c>
      <c r="BL92" s="19" t="s">
        <v>134</v>
      </c>
      <c r="BM92" s="217" t="s">
        <v>1240</v>
      </c>
    </row>
    <row r="93" spans="1:47" s="2" customFormat="1" ht="12">
      <c r="A93" s="40"/>
      <c r="B93" s="41"/>
      <c r="C93" s="42"/>
      <c r="D93" s="219" t="s">
        <v>136</v>
      </c>
      <c r="E93" s="42"/>
      <c r="F93" s="220" t="s">
        <v>1239</v>
      </c>
      <c r="G93" s="42"/>
      <c r="H93" s="42"/>
      <c r="I93" s="221"/>
      <c r="J93" s="42"/>
      <c r="K93" s="42"/>
      <c r="L93" s="46"/>
      <c r="M93" s="222"/>
      <c r="N93" s="223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136</v>
      </c>
      <c r="AU93" s="19" t="s">
        <v>84</v>
      </c>
    </row>
    <row r="94" spans="1:65" s="2" customFormat="1" ht="16.5" customHeight="1">
      <c r="A94" s="40"/>
      <c r="B94" s="41"/>
      <c r="C94" s="206" t="s">
        <v>182</v>
      </c>
      <c r="D94" s="206" t="s">
        <v>129</v>
      </c>
      <c r="E94" s="207" t="s">
        <v>1241</v>
      </c>
      <c r="F94" s="208" t="s">
        <v>1242</v>
      </c>
      <c r="G94" s="209" t="s">
        <v>574</v>
      </c>
      <c r="H94" s="210">
        <v>1</v>
      </c>
      <c r="I94" s="211"/>
      <c r="J94" s="212">
        <f>ROUND(I94*H94,2)</f>
        <v>0</v>
      </c>
      <c r="K94" s="208" t="s">
        <v>19</v>
      </c>
      <c r="L94" s="46"/>
      <c r="M94" s="213" t="s">
        <v>19</v>
      </c>
      <c r="N94" s="214" t="s">
        <v>47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134</v>
      </c>
      <c r="AT94" s="217" t="s">
        <v>129</v>
      </c>
      <c r="AU94" s="217" t="s">
        <v>84</v>
      </c>
      <c r="AY94" s="19" t="s">
        <v>127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84</v>
      </c>
      <c r="BK94" s="218">
        <f>ROUND(I94*H94,2)</f>
        <v>0</v>
      </c>
      <c r="BL94" s="19" t="s">
        <v>134</v>
      </c>
      <c r="BM94" s="217" t="s">
        <v>1243</v>
      </c>
    </row>
    <row r="95" spans="1:47" s="2" customFormat="1" ht="12">
      <c r="A95" s="40"/>
      <c r="B95" s="41"/>
      <c r="C95" s="42"/>
      <c r="D95" s="219" t="s">
        <v>136</v>
      </c>
      <c r="E95" s="42"/>
      <c r="F95" s="220" t="s">
        <v>1242</v>
      </c>
      <c r="G95" s="42"/>
      <c r="H95" s="42"/>
      <c r="I95" s="221"/>
      <c r="J95" s="42"/>
      <c r="K95" s="42"/>
      <c r="L95" s="46"/>
      <c r="M95" s="222"/>
      <c r="N95" s="223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136</v>
      </c>
      <c r="AU95" s="19" t="s">
        <v>84</v>
      </c>
    </row>
    <row r="96" spans="1:65" s="2" customFormat="1" ht="16.5" customHeight="1">
      <c r="A96" s="40"/>
      <c r="B96" s="41"/>
      <c r="C96" s="206" t="s">
        <v>189</v>
      </c>
      <c r="D96" s="206" t="s">
        <v>129</v>
      </c>
      <c r="E96" s="207" t="s">
        <v>1244</v>
      </c>
      <c r="F96" s="208" t="s">
        <v>1245</v>
      </c>
      <c r="G96" s="209" t="s">
        <v>574</v>
      </c>
      <c r="H96" s="210">
        <v>1</v>
      </c>
      <c r="I96" s="211"/>
      <c r="J96" s="212">
        <f>ROUND(I96*H96,2)</f>
        <v>0</v>
      </c>
      <c r="K96" s="208" t="s">
        <v>19</v>
      </c>
      <c r="L96" s="46"/>
      <c r="M96" s="213" t="s">
        <v>19</v>
      </c>
      <c r="N96" s="214" t="s">
        <v>47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134</v>
      </c>
      <c r="AT96" s="217" t="s">
        <v>129</v>
      </c>
      <c r="AU96" s="217" t="s">
        <v>84</v>
      </c>
      <c r="AY96" s="19" t="s">
        <v>127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84</v>
      </c>
      <c r="BK96" s="218">
        <f>ROUND(I96*H96,2)</f>
        <v>0</v>
      </c>
      <c r="BL96" s="19" t="s">
        <v>134</v>
      </c>
      <c r="BM96" s="217" t="s">
        <v>1246</v>
      </c>
    </row>
    <row r="97" spans="1:47" s="2" customFormat="1" ht="12">
      <c r="A97" s="40"/>
      <c r="B97" s="41"/>
      <c r="C97" s="42"/>
      <c r="D97" s="219" t="s">
        <v>136</v>
      </c>
      <c r="E97" s="42"/>
      <c r="F97" s="220" t="s">
        <v>1245</v>
      </c>
      <c r="G97" s="42"/>
      <c r="H97" s="42"/>
      <c r="I97" s="221"/>
      <c r="J97" s="42"/>
      <c r="K97" s="42"/>
      <c r="L97" s="46"/>
      <c r="M97" s="222"/>
      <c r="N97" s="223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136</v>
      </c>
      <c r="AU97" s="19" t="s">
        <v>84</v>
      </c>
    </row>
    <row r="98" spans="1:65" s="2" customFormat="1" ht="16.5" customHeight="1">
      <c r="A98" s="40"/>
      <c r="B98" s="41"/>
      <c r="C98" s="206" t="s">
        <v>199</v>
      </c>
      <c r="D98" s="206" t="s">
        <v>129</v>
      </c>
      <c r="E98" s="207" t="s">
        <v>1247</v>
      </c>
      <c r="F98" s="208" t="s">
        <v>1248</v>
      </c>
      <c r="G98" s="209" t="s">
        <v>574</v>
      </c>
      <c r="H98" s="210">
        <v>1</v>
      </c>
      <c r="I98" s="211"/>
      <c r="J98" s="212">
        <f>ROUND(I98*H98,2)</f>
        <v>0</v>
      </c>
      <c r="K98" s="208" t="s">
        <v>19</v>
      </c>
      <c r="L98" s="46"/>
      <c r="M98" s="213" t="s">
        <v>19</v>
      </c>
      <c r="N98" s="214" t="s">
        <v>47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134</v>
      </c>
      <c r="AT98" s="217" t="s">
        <v>129</v>
      </c>
      <c r="AU98" s="217" t="s">
        <v>84</v>
      </c>
      <c r="AY98" s="19" t="s">
        <v>127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84</v>
      </c>
      <c r="BK98" s="218">
        <f>ROUND(I98*H98,2)</f>
        <v>0</v>
      </c>
      <c r="BL98" s="19" t="s">
        <v>134</v>
      </c>
      <c r="BM98" s="217" t="s">
        <v>1249</v>
      </c>
    </row>
    <row r="99" spans="1:47" s="2" customFormat="1" ht="12">
      <c r="A99" s="40"/>
      <c r="B99" s="41"/>
      <c r="C99" s="42"/>
      <c r="D99" s="219" t="s">
        <v>136</v>
      </c>
      <c r="E99" s="42"/>
      <c r="F99" s="220" t="s">
        <v>1248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136</v>
      </c>
      <c r="AU99" s="19" t="s">
        <v>84</v>
      </c>
    </row>
    <row r="100" spans="1:65" s="2" customFormat="1" ht="16.5" customHeight="1">
      <c r="A100" s="40"/>
      <c r="B100" s="41"/>
      <c r="C100" s="206" t="s">
        <v>205</v>
      </c>
      <c r="D100" s="206" t="s">
        <v>129</v>
      </c>
      <c r="E100" s="207" t="s">
        <v>1250</v>
      </c>
      <c r="F100" s="208" t="s">
        <v>1251</v>
      </c>
      <c r="G100" s="209" t="s">
        <v>574</v>
      </c>
      <c r="H100" s="210">
        <v>1</v>
      </c>
      <c r="I100" s="211"/>
      <c r="J100" s="212">
        <f>ROUND(I100*H100,2)</f>
        <v>0</v>
      </c>
      <c r="K100" s="208" t="s">
        <v>19</v>
      </c>
      <c r="L100" s="46"/>
      <c r="M100" s="213" t="s">
        <v>19</v>
      </c>
      <c r="N100" s="214" t="s">
        <v>47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134</v>
      </c>
      <c r="AT100" s="217" t="s">
        <v>129</v>
      </c>
      <c r="AU100" s="217" t="s">
        <v>84</v>
      </c>
      <c r="AY100" s="19" t="s">
        <v>127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84</v>
      </c>
      <c r="BK100" s="218">
        <f>ROUND(I100*H100,2)</f>
        <v>0</v>
      </c>
      <c r="BL100" s="19" t="s">
        <v>134</v>
      </c>
      <c r="BM100" s="217" t="s">
        <v>1252</v>
      </c>
    </row>
    <row r="101" spans="1:47" s="2" customFormat="1" ht="12">
      <c r="A101" s="40"/>
      <c r="B101" s="41"/>
      <c r="C101" s="42"/>
      <c r="D101" s="219" t="s">
        <v>136</v>
      </c>
      <c r="E101" s="42"/>
      <c r="F101" s="220" t="s">
        <v>1251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136</v>
      </c>
      <c r="AU101" s="19" t="s">
        <v>84</v>
      </c>
    </row>
    <row r="102" spans="1:65" s="2" customFormat="1" ht="21.75" customHeight="1">
      <c r="A102" s="40"/>
      <c r="B102" s="41"/>
      <c r="C102" s="206" t="s">
        <v>214</v>
      </c>
      <c r="D102" s="206" t="s">
        <v>129</v>
      </c>
      <c r="E102" s="207" t="s">
        <v>1253</v>
      </c>
      <c r="F102" s="208" t="s">
        <v>1254</v>
      </c>
      <c r="G102" s="209" t="s">
        <v>574</v>
      </c>
      <c r="H102" s="210">
        <v>1</v>
      </c>
      <c r="I102" s="211"/>
      <c r="J102" s="212">
        <f>ROUND(I102*H102,2)</f>
        <v>0</v>
      </c>
      <c r="K102" s="208" t="s">
        <v>19</v>
      </c>
      <c r="L102" s="46"/>
      <c r="M102" s="213" t="s">
        <v>19</v>
      </c>
      <c r="N102" s="214" t="s">
        <v>47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134</v>
      </c>
      <c r="AT102" s="217" t="s">
        <v>129</v>
      </c>
      <c r="AU102" s="217" t="s">
        <v>84</v>
      </c>
      <c r="AY102" s="19" t="s">
        <v>127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84</v>
      </c>
      <c r="BK102" s="218">
        <f>ROUND(I102*H102,2)</f>
        <v>0</v>
      </c>
      <c r="BL102" s="19" t="s">
        <v>134</v>
      </c>
      <c r="BM102" s="217" t="s">
        <v>1255</v>
      </c>
    </row>
    <row r="103" spans="1:47" s="2" customFormat="1" ht="12">
      <c r="A103" s="40"/>
      <c r="B103" s="41"/>
      <c r="C103" s="42"/>
      <c r="D103" s="219" t="s">
        <v>136</v>
      </c>
      <c r="E103" s="42"/>
      <c r="F103" s="220" t="s">
        <v>1254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136</v>
      </c>
      <c r="AU103" s="19" t="s">
        <v>84</v>
      </c>
    </row>
    <row r="104" spans="1:65" s="2" customFormat="1" ht="24.15" customHeight="1">
      <c r="A104" s="40"/>
      <c r="B104" s="41"/>
      <c r="C104" s="206" t="s">
        <v>222</v>
      </c>
      <c r="D104" s="206" t="s">
        <v>129</v>
      </c>
      <c r="E104" s="207" t="s">
        <v>1256</v>
      </c>
      <c r="F104" s="208" t="s">
        <v>1257</v>
      </c>
      <c r="G104" s="209" t="s">
        <v>574</v>
      </c>
      <c r="H104" s="210">
        <v>1</v>
      </c>
      <c r="I104" s="211"/>
      <c r="J104" s="212">
        <f>ROUND(I104*H104,2)</f>
        <v>0</v>
      </c>
      <c r="K104" s="208" t="s">
        <v>19</v>
      </c>
      <c r="L104" s="46"/>
      <c r="M104" s="213" t="s">
        <v>19</v>
      </c>
      <c r="N104" s="214" t="s">
        <v>47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134</v>
      </c>
      <c r="AT104" s="217" t="s">
        <v>129</v>
      </c>
      <c r="AU104" s="217" t="s">
        <v>84</v>
      </c>
      <c r="AY104" s="19" t="s">
        <v>127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84</v>
      </c>
      <c r="BK104" s="218">
        <f>ROUND(I104*H104,2)</f>
        <v>0</v>
      </c>
      <c r="BL104" s="19" t="s">
        <v>134</v>
      </c>
      <c r="BM104" s="217" t="s">
        <v>1258</v>
      </c>
    </row>
    <row r="105" spans="1:47" s="2" customFormat="1" ht="12">
      <c r="A105" s="40"/>
      <c r="B105" s="41"/>
      <c r="C105" s="42"/>
      <c r="D105" s="219" t="s">
        <v>136</v>
      </c>
      <c r="E105" s="42"/>
      <c r="F105" s="220" t="s">
        <v>1257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136</v>
      </c>
      <c r="AU105" s="19" t="s">
        <v>84</v>
      </c>
    </row>
    <row r="106" spans="1:65" s="2" customFormat="1" ht="16.5" customHeight="1">
      <c r="A106" s="40"/>
      <c r="B106" s="41"/>
      <c r="C106" s="206" t="s">
        <v>233</v>
      </c>
      <c r="D106" s="206" t="s">
        <v>129</v>
      </c>
      <c r="E106" s="207" t="s">
        <v>1259</v>
      </c>
      <c r="F106" s="208" t="s">
        <v>1260</v>
      </c>
      <c r="G106" s="209" t="s">
        <v>574</v>
      </c>
      <c r="H106" s="210">
        <v>1</v>
      </c>
      <c r="I106" s="211"/>
      <c r="J106" s="212">
        <f>ROUND(I106*H106,2)</f>
        <v>0</v>
      </c>
      <c r="K106" s="208" t="s">
        <v>19</v>
      </c>
      <c r="L106" s="46"/>
      <c r="M106" s="213" t="s">
        <v>19</v>
      </c>
      <c r="N106" s="214" t="s">
        <v>47</v>
      </c>
      <c r="O106" s="86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134</v>
      </c>
      <c r="AT106" s="217" t="s">
        <v>129</v>
      </c>
      <c r="AU106" s="217" t="s">
        <v>84</v>
      </c>
      <c r="AY106" s="19" t="s">
        <v>127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84</v>
      </c>
      <c r="BK106" s="218">
        <f>ROUND(I106*H106,2)</f>
        <v>0</v>
      </c>
      <c r="BL106" s="19" t="s">
        <v>134</v>
      </c>
      <c r="BM106" s="217" t="s">
        <v>1261</v>
      </c>
    </row>
    <row r="107" spans="1:47" s="2" customFormat="1" ht="12">
      <c r="A107" s="40"/>
      <c r="B107" s="41"/>
      <c r="C107" s="42"/>
      <c r="D107" s="219" t="s">
        <v>136</v>
      </c>
      <c r="E107" s="42"/>
      <c r="F107" s="220" t="s">
        <v>1260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136</v>
      </c>
      <c r="AU107" s="19" t="s">
        <v>84</v>
      </c>
    </row>
    <row r="108" spans="1:47" s="2" customFormat="1" ht="12">
      <c r="A108" s="40"/>
      <c r="B108" s="41"/>
      <c r="C108" s="42"/>
      <c r="D108" s="219" t="s">
        <v>375</v>
      </c>
      <c r="E108" s="42"/>
      <c r="F108" s="268" t="s">
        <v>1262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375</v>
      </c>
      <c r="AU108" s="19" t="s">
        <v>84</v>
      </c>
    </row>
    <row r="109" spans="1:65" s="2" customFormat="1" ht="16.5" customHeight="1">
      <c r="A109" s="40"/>
      <c r="B109" s="41"/>
      <c r="C109" s="206" t="s">
        <v>241</v>
      </c>
      <c r="D109" s="206" t="s">
        <v>129</v>
      </c>
      <c r="E109" s="207" t="s">
        <v>1263</v>
      </c>
      <c r="F109" s="208" t="s">
        <v>1264</v>
      </c>
      <c r="G109" s="209" t="s">
        <v>574</v>
      </c>
      <c r="H109" s="210">
        <v>1</v>
      </c>
      <c r="I109" s="211"/>
      <c r="J109" s="212">
        <f>ROUND(I109*H109,2)</f>
        <v>0</v>
      </c>
      <c r="K109" s="208" t="s">
        <v>19</v>
      </c>
      <c r="L109" s="46"/>
      <c r="M109" s="213" t="s">
        <v>19</v>
      </c>
      <c r="N109" s="214" t="s">
        <v>47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134</v>
      </c>
      <c r="AT109" s="217" t="s">
        <v>129</v>
      </c>
      <c r="AU109" s="217" t="s">
        <v>84</v>
      </c>
      <c r="AY109" s="19" t="s">
        <v>127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84</v>
      </c>
      <c r="BK109" s="218">
        <f>ROUND(I109*H109,2)</f>
        <v>0</v>
      </c>
      <c r="BL109" s="19" t="s">
        <v>134</v>
      </c>
      <c r="BM109" s="217" t="s">
        <v>1265</v>
      </c>
    </row>
    <row r="110" spans="1:47" s="2" customFormat="1" ht="12">
      <c r="A110" s="40"/>
      <c r="B110" s="41"/>
      <c r="C110" s="42"/>
      <c r="D110" s="219" t="s">
        <v>136</v>
      </c>
      <c r="E110" s="42"/>
      <c r="F110" s="220" t="s">
        <v>1264</v>
      </c>
      <c r="G110" s="42"/>
      <c r="H110" s="42"/>
      <c r="I110" s="221"/>
      <c r="J110" s="42"/>
      <c r="K110" s="42"/>
      <c r="L110" s="46"/>
      <c r="M110" s="283"/>
      <c r="N110" s="284"/>
      <c r="O110" s="285"/>
      <c r="P110" s="285"/>
      <c r="Q110" s="285"/>
      <c r="R110" s="285"/>
      <c r="S110" s="285"/>
      <c r="T110" s="286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136</v>
      </c>
      <c r="AU110" s="19" t="s">
        <v>84</v>
      </c>
    </row>
    <row r="111" spans="1:31" s="2" customFormat="1" ht="6.95" customHeight="1">
      <c r="A111" s="40"/>
      <c r="B111" s="61"/>
      <c r="C111" s="62"/>
      <c r="D111" s="62"/>
      <c r="E111" s="62"/>
      <c r="F111" s="62"/>
      <c r="G111" s="62"/>
      <c r="H111" s="62"/>
      <c r="I111" s="62"/>
      <c r="J111" s="62"/>
      <c r="K111" s="62"/>
      <c r="L111" s="46"/>
      <c r="M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</sheetData>
  <sheetProtection password="C71F" sheet="1" objects="1" scenarios="1" formatColumns="0" formatRows="0" autoFilter="0"/>
  <autoFilter ref="C79:K110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7" customWidth="1"/>
    <col min="2" max="2" width="1.7109375" style="287" customWidth="1"/>
    <col min="3" max="4" width="5.00390625" style="287" customWidth="1"/>
    <col min="5" max="5" width="11.7109375" style="287" customWidth="1"/>
    <col min="6" max="6" width="9.140625" style="287" customWidth="1"/>
    <col min="7" max="7" width="5.00390625" style="287" customWidth="1"/>
    <col min="8" max="8" width="77.8515625" style="287" customWidth="1"/>
    <col min="9" max="10" width="20.00390625" style="287" customWidth="1"/>
    <col min="11" max="11" width="1.7109375" style="287" customWidth="1"/>
  </cols>
  <sheetData>
    <row r="1" s="1" customFormat="1" ht="37.5" customHeight="1"/>
    <row r="2" spans="2:11" s="1" customFormat="1" ht="7.5" customHeight="1">
      <c r="B2" s="288"/>
      <c r="C2" s="289"/>
      <c r="D2" s="289"/>
      <c r="E2" s="289"/>
      <c r="F2" s="289"/>
      <c r="G2" s="289"/>
      <c r="H2" s="289"/>
      <c r="I2" s="289"/>
      <c r="J2" s="289"/>
      <c r="K2" s="290"/>
    </row>
    <row r="3" spans="2:11" s="17" customFormat="1" ht="45" customHeight="1">
      <c r="B3" s="291"/>
      <c r="C3" s="292" t="s">
        <v>1266</v>
      </c>
      <c r="D3" s="292"/>
      <c r="E3" s="292"/>
      <c r="F3" s="292"/>
      <c r="G3" s="292"/>
      <c r="H3" s="292"/>
      <c r="I3" s="292"/>
      <c r="J3" s="292"/>
      <c r="K3" s="293"/>
    </row>
    <row r="4" spans="2:11" s="1" customFormat="1" ht="25.5" customHeight="1">
      <c r="B4" s="294"/>
      <c r="C4" s="295" t="s">
        <v>1267</v>
      </c>
      <c r="D4" s="295"/>
      <c r="E4" s="295"/>
      <c r="F4" s="295"/>
      <c r="G4" s="295"/>
      <c r="H4" s="295"/>
      <c r="I4" s="295"/>
      <c r="J4" s="295"/>
      <c r="K4" s="296"/>
    </row>
    <row r="5" spans="2:11" s="1" customFormat="1" ht="5.25" customHeight="1">
      <c r="B5" s="294"/>
      <c r="C5" s="297"/>
      <c r="D5" s="297"/>
      <c r="E5" s="297"/>
      <c r="F5" s="297"/>
      <c r="G5" s="297"/>
      <c r="H5" s="297"/>
      <c r="I5" s="297"/>
      <c r="J5" s="297"/>
      <c r="K5" s="296"/>
    </row>
    <row r="6" spans="2:11" s="1" customFormat="1" ht="15" customHeight="1">
      <c r="B6" s="294"/>
      <c r="C6" s="298" t="s">
        <v>1268</v>
      </c>
      <c r="D6" s="298"/>
      <c r="E6" s="298"/>
      <c r="F6" s="298"/>
      <c r="G6" s="298"/>
      <c r="H6" s="298"/>
      <c r="I6" s="298"/>
      <c r="J6" s="298"/>
      <c r="K6" s="296"/>
    </row>
    <row r="7" spans="2:11" s="1" customFormat="1" ht="15" customHeight="1">
      <c r="B7" s="299"/>
      <c r="C7" s="298" t="s">
        <v>1269</v>
      </c>
      <c r="D7" s="298"/>
      <c r="E7" s="298"/>
      <c r="F7" s="298"/>
      <c r="G7" s="298"/>
      <c r="H7" s="298"/>
      <c r="I7" s="298"/>
      <c r="J7" s="298"/>
      <c r="K7" s="296"/>
    </row>
    <row r="8" spans="2:11" s="1" customFormat="1" ht="12.75" customHeight="1">
      <c r="B8" s="299"/>
      <c r="C8" s="298"/>
      <c r="D8" s="298"/>
      <c r="E8" s="298"/>
      <c r="F8" s="298"/>
      <c r="G8" s="298"/>
      <c r="H8" s="298"/>
      <c r="I8" s="298"/>
      <c r="J8" s="298"/>
      <c r="K8" s="296"/>
    </row>
    <row r="9" spans="2:11" s="1" customFormat="1" ht="15" customHeight="1">
      <c r="B9" s="299"/>
      <c r="C9" s="298" t="s">
        <v>1270</v>
      </c>
      <c r="D9" s="298"/>
      <c r="E9" s="298"/>
      <c r="F9" s="298"/>
      <c r="G9" s="298"/>
      <c r="H9" s="298"/>
      <c r="I9" s="298"/>
      <c r="J9" s="298"/>
      <c r="K9" s="296"/>
    </row>
    <row r="10" spans="2:11" s="1" customFormat="1" ht="15" customHeight="1">
      <c r="B10" s="299"/>
      <c r="C10" s="298"/>
      <c r="D10" s="298" t="s">
        <v>1271</v>
      </c>
      <c r="E10" s="298"/>
      <c r="F10" s="298"/>
      <c r="G10" s="298"/>
      <c r="H10" s="298"/>
      <c r="I10" s="298"/>
      <c r="J10" s="298"/>
      <c r="K10" s="296"/>
    </row>
    <row r="11" spans="2:11" s="1" customFormat="1" ht="15" customHeight="1">
      <c r="B11" s="299"/>
      <c r="C11" s="300"/>
      <c r="D11" s="298" t="s">
        <v>1272</v>
      </c>
      <c r="E11" s="298"/>
      <c r="F11" s="298"/>
      <c r="G11" s="298"/>
      <c r="H11" s="298"/>
      <c r="I11" s="298"/>
      <c r="J11" s="298"/>
      <c r="K11" s="296"/>
    </row>
    <row r="12" spans="2:11" s="1" customFormat="1" ht="15" customHeight="1">
      <c r="B12" s="299"/>
      <c r="C12" s="300"/>
      <c r="D12" s="298"/>
      <c r="E12" s="298"/>
      <c r="F12" s="298"/>
      <c r="G12" s="298"/>
      <c r="H12" s="298"/>
      <c r="I12" s="298"/>
      <c r="J12" s="298"/>
      <c r="K12" s="296"/>
    </row>
    <row r="13" spans="2:11" s="1" customFormat="1" ht="15" customHeight="1">
      <c r="B13" s="299"/>
      <c r="C13" s="300"/>
      <c r="D13" s="301" t="s">
        <v>1273</v>
      </c>
      <c r="E13" s="298"/>
      <c r="F13" s="298"/>
      <c r="G13" s="298"/>
      <c r="H13" s="298"/>
      <c r="I13" s="298"/>
      <c r="J13" s="298"/>
      <c r="K13" s="296"/>
    </row>
    <row r="14" spans="2:11" s="1" customFormat="1" ht="12.75" customHeight="1">
      <c r="B14" s="299"/>
      <c r="C14" s="300"/>
      <c r="D14" s="300"/>
      <c r="E14" s="300"/>
      <c r="F14" s="300"/>
      <c r="G14" s="300"/>
      <c r="H14" s="300"/>
      <c r="I14" s="300"/>
      <c r="J14" s="300"/>
      <c r="K14" s="296"/>
    </row>
    <row r="15" spans="2:11" s="1" customFormat="1" ht="15" customHeight="1">
      <c r="B15" s="299"/>
      <c r="C15" s="300"/>
      <c r="D15" s="298" t="s">
        <v>1274</v>
      </c>
      <c r="E15" s="298"/>
      <c r="F15" s="298"/>
      <c r="G15" s="298"/>
      <c r="H15" s="298"/>
      <c r="I15" s="298"/>
      <c r="J15" s="298"/>
      <c r="K15" s="296"/>
    </row>
    <row r="16" spans="2:11" s="1" customFormat="1" ht="15" customHeight="1">
      <c r="B16" s="299"/>
      <c r="C16" s="300"/>
      <c r="D16" s="298" t="s">
        <v>1275</v>
      </c>
      <c r="E16" s="298"/>
      <c r="F16" s="298"/>
      <c r="G16" s="298"/>
      <c r="H16" s="298"/>
      <c r="I16" s="298"/>
      <c r="J16" s="298"/>
      <c r="K16" s="296"/>
    </row>
    <row r="17" spans="2:11" s="1" customFormat="1" ht="15" customHeight="1">
      <c r="B17" s="299"/>
      <c r="C17" s="300"/>
      <c r="D17" s="298" t="s">
        <v>1276</v>
      </c>
      <c r="E17" s="298"/>
      <c r="F17" s="298"/>
      <c r="G17" s="298"/>
      <c r="H17" s="298"/>
      <c r="I17" s="298"/>
      <c r="J17" s="298"/>
      <c r="K17" s="296"/>
    </row>
    <row r="18" spans="2:11" s="1" customFormat="1" ht="15" customHeight="1">
      <c r="B18" s="299"/>
      <c r="C18" s="300"/>
      <c r="D18" s="300"/>
      <c r="E18" s="302" t="s">
        <v>83</v>
      </c>
      <c r="F18" s="298" t="s">
        <v>1277</v>
      </c>
      <c r="G18" s="298"/>
      <c r="H18" s="298"/>
      <c r="I18" s="298"/>
      <c r="J18" s="298"/>
      <c r="K18" s="296"/>
    </row>
    <row r="19" spans="2:11" s="1" customFormat="1" ht="15" customHeight="1">
      <c r="B19" s="299"/>
      <c r="C19" s="300"/>
      <c r="D19" s="300"/>
      <c r="E19" s="302" t="s">
        <v>1278</v>
      </c>
      <c r="F19" s="298" t="s">
        <v>1279</v>
      </c>
      <c r="G19" s="298"/>
      <c r="H19" s="298"/>
      <c r="I19" s="298"/>
      <c r="J19" s="298"/>
      <c r="K19" s="296"/>
    </row>
    <row r="20" spans="2:11" s="1" customFormat="1" ht="15" customHeight="1">
      <c r="B20" s="299"/>
      <c r="C20" s="300"/>
      <c r="D20" s="300"/>
      <c r="E20" s="302" t="s">
        <v>1280</v>
      </c>
      <c r="F20" s="298" t="s">
        <v>1281</v>
      </c>
      <c r="G20" s="298"/>
      <c r="H20" s="298"/>
      <c r="I20" s="298"/>
      <c r="J20" s="298"/>
      <c r="K20" s="296"/>
    </row>
    <row r="21" spans="2:11" s="1" customFormat="1" ht="15" customHeight="1">
      <c r="B21" s="299"/>
      <c r="C21" s="300"/>
      <c r="D21" s="300"/>
      <c r="E21" s="302" t="s">
        <v>1282</v>
      </c>
      <c r="F21" s="298" t="s">
        <v>1283</v>
      </c>
      <c r="G21" s="298"/>
      <c r="H21" s="298"/>
      <c r="I21" s="298"/>
      <c r="J21" s="298"/>
      <c r="K21" s="296"/>
    </row>
    <row r="22" spans="2:11" s="1" customFormat="1" ht="15" customHeight="1">
      <c r="B22" s="299"/>
      <c r="C22" s="300"/>
      <c r="D22" s="300"/>
      <c r="E22" s="302" t="s">
        <v>1284</v>
      </c>
      <c r="F22" s="298" t="s">
        <v>1285</v>
      </c>
      <c r="G22" s="298"/>
      <c r="H22" s="298"/>
      <c r="I22" s="298"/>
      <c r="J22" s="298"/>
      <c r="K22" s="296"/>
    </row>
    <row r="23" spans="2:11" s="1" customFormat="1" ht="15" customHeight="1">
      <c r="B23" s="299"/>
      <c r="C23" s="300"/>
      <c r="D23" s="300"/>
      <c r="E23" s="302" t="s">
        <v>1286</v>
      </c>
      <c r="F23" s="298" t="s">
        <v>1287</v>
      </c>
      <c r="G23" s="298"/>
      <c r="H23" s="298"/>
      <c r="I23" s="298"/>
      <c r="J23" s="298"/>
      <c r="K23" s="296"/>
    </row>
    <row r="24" spans="2:11" s="1" customFormat="1" ht="12.75" customHeight="1">
      <c r="B24" s="299"/>
      <c r="C24" s="300"/>
      <c r="D24" s="300"/>
      <c r="E24" s="300"/>
      <c r="F24" s="300"/>
      <c r="G24" s="300"/>
      <c r="H24" s="300"/>
      <c r="I24" s="300"/>
      <c r="J24" s="300"/>
      <c r="K24" s="296"/>
    </row>
    <row r="25" spans="2:11" s="1" customFormat="1" ht="15" customHeight="1">
      <c r="B25" s="299"/>
      <c r="C25" s="298" t="s">
        <v>1288</v>
      </c>
      <c r="D25" s="298"/>
      <c r="E25" s="298"/>
      <c r="F25" s="298"/>
      <c r="G25" s="298"/>
      <c r="H25" s="298"/>
      <c r="I25" s="298"/>
      <c r="J25" s="298"/>
      <c r="K25" s="296"/>
    </row>
    <row r="26" spans="2:11" s="1" customFormat="1" ht="15" customHeight="1">
      <c r="B26" s="299"/>
      <c r="C26" s="298" t="s">
        <v>1289</v>
      </c>
      <c r="D26" s="298"/>
      <c r="E26" s="298"/>
      <c r="F26" s="298"/>
      <c r="G26" s="298"/>
      <c r="H26" s="298"/>
      <c r="I26" s="298"/>
      <c r="J26" s="298"/>
      <c r="K26" s="296"/>
    </row>
    <row r="27" spans="2:11" s="1" customFormat="1" ht="15" customHeight="1">
      <c r="B27" s="299"/>
      <c r="C27" s="298"/>
      <c r="D27" s="298" t="s">
        <v>1290</v>
      </c>
      <c r="E27" s="298"/>
      <c r="F27" s="298"/>
      <c r="G27" s="298"/>
      <c r="H27" s="298"/>
      <c r="I27" s="298"/>
      <c r="J27" s="298"/>
      <c r="K27" s="296"/>
    </row>
    <row r="28" spans="2:11" s="1" customFormat="1" ht="15" customHeight="1">
      <c r="B28" s="299"/>
      <c r="C28" s="300"/>
      <c r="D28" s="298" t="s">
        <v>1291</v>
      </c>
      <c r="E28" s="298"/>
      <c r="F28" s="298"/>
      <c r="G28" s="298"/>
      <c r="H28" s="298"/>
      <c r="I28" s="298"/>
      <c r="J28" s="298"/>
      <c r="K28" s="296"/>
    </row>
    <row r="29" spans="2:11" s="1" customFormat="1" ht="12.75" customHeight="1">
      <c r="B29" s="299"/>
      <c r="C29" s="300"/>
      <c r="D29" s="300"/>
      <c r="E29" s="300"/>
      <c r="F29" s="300"/>
      <c r="G29" s="300"/>
      <c r="H29" s="300"/>
      <c r="I29" s="300"/>
      <c r="J29" s="300"/>
      <c r="K29" s="296"/>
    </row>
    <row r="30" spans="2:11" s="1" customFormat="1" ht="15" customHeight="1">
      <c r="B30" s="299"/>
      <c r="C30" s="300"/>
      <c r="D30" s="298" t="s">
        <v>1292</v>
      </c>
      <c r="E30" s="298"/>
      <c r="F30" s="298"/>
      <c r="G30" s="298"/>
      <c r="H30" s="298"/>
      <c r="I30" s="298"/>
      <c r="J30" s="298"/>
      <c r="K30" s="296"/>
    </row>
    <row r="31" spans="2:11" s="1" customFormat="1" ht="15" customHeight="1">
      <c r="B31" s="299"/>
      <c r="C31" s="300"/>
      <c r="D31" s="298" t="s">
        <v>1293</v>
      </c>
      <c r="E31" s="298"/>
      <c r="F31" s="298"/>
      <c r="G31" s="298"/>
      <c r="H31" s="298"/>
      <c r="I31" s="298"/>
      <c r="J31" s="298"/>
      <c r="K31" s="296"/>
    </row>
    <row r="32" spans="2:11" s="1" customFormat="1" ht="12.75" customHeight="1">
      <c r="B32" s="299"/>
      <c r="C32" s="300"/>
      <c r="D32" s="300"/>
      <c r="E32" s="300"/>
      <c r="F32" s="300"/>
      <c r="G32" s="300"/>
      <c r="H32" s="300"/>
      <c r="I32" s="300"/>
      <c r="J32" s="300"/>
      <c r="K32" s="296"/>
    </row>
    <row r="33" spans="2:11" s="1" customFormat="1" ht="15" customHeight="1">
      <c r="B33" s="299"/>
      <c r="C33" s="300"/>
      <c r="D33" s="298" t="s">
        <v>1294</v>
      </c>
      <c r="E33" s="298"/>
      <c r="F33" s="298"/>
      <c r="G33" s="298"/>
      <c r="H33" s="298"/>
      <c r="I33" s="298"/>
      <c r="J33" s="298"/>
      <c r="K33" s="296"/>
    </row>
    <row r="34" spans="2:11" s="1" customFormat="1" ht="15" customHeight="1">
      <c r="B34" s="299"/>
      <c r="C34" s="300"/>
      <c r="D34" s="298" t="s">
        <v>1295</v>
      </c>
      <c r="E34" s="298"/>
      <c r="F34" s="298"/>
      <c r="G34" s="298"/>
      <c r="H34" s="298"/>
      <c r="I34" s="298"/>
      <c r="J34" s="298"/>
      <c r="K34" s="296"/>
    </row>
    <row r="35" spans="2:11" s="1" customFormat="1" ht="15" customHeight="1">
      <c r="B35" s="299"/>
      <c r="C35" s="300"/>
      <c r="D35" s="298" t="s">
        <v>1296</v>
      </c>
      <c r="E35" s="298"/>
      <c r="F35" s="298"/>
      <c r="G35" s="298"/>
      <c r="H35" s="298"/>
      <c r="I35" s="298"/>
      <c r="J35" s="298"/>
      <c r="K35" s="296"/>
    </row>
    <row r="36" spans="2:11" s="1" customFormat="1" ht="15" customHeight="1">
      <c r="B36" s="299"/>
      <c r="C36" s="300"/>
      <c r="D36" s="298"/>
      <c r="E36" s="301" t="s">
        <v>113</v>
      </c>
      <c r="F36" s="298"/>
      <c r="G36" s="298" t="s">
        <v>1297</v>
      </c>
      <c r="H36" s="298"/>
      <c r="I36" s="298"/>
      <c r="J36" s="298"/>
      <c r="K36" s="296"/>
    </row>
    <row r="37" spans="2:11" s="1" customFormat="1" ht="30.75" customHeight="1">
      <c r="B37" s="299"/>
      <c r="C37" s="300"/>
      <c r="D37" s="298"/>
      <c r="E37" s="301" t="s">
        <v>1298</v>
      </c>
      <c r="F37" s="298"/>
      <c r="G37" s="298" t="s">
        <v>1299</v>
      </c>
      <c r="H37" s="298"/>
      <c r="I37" s="298"/>
      <c r="J37" s="298"/>
      <c r="K37" s="296"/>
    </row>
    <row r="38" spans="2:11" s="1" customFormat="1" ht="15" customHeight="1">
      <c r="B38" s="299"/>
      <c r="C38" s="300"/>
      <c r="D38" s="298"/>
      <c r="E38" s="301" t="s">
        <v>57</v>
      </c>
      <c r="F38" s="298"/>
      <c r="G38" s="298" t="s">
        <v>1300</v>
      </c>
      <c r="H38" s="298"/>
      <c r="I38" s="298"/>
      <c r="J38" s="298"/>
      <c r="K38" s="296"/>
    </row>
    <row r="39" spans="2:11" s="1" customFormat="1" ht="15" customHeight="1">
      <c r="B39" s="299"/>
      <c r="C39" s="300"/>
      <c r="D39" s="298"/>
      <c r="E39" s="301" t="s">
        <v>58</v>
      </c>
      <c r="F39" s="298"/>
      <c r="G39" s="298" t="s">
        <v>1301</v>
      </c>
      <c r="H39" s="298"/>
      <c r="I39" s="298"/>
      <c r="J39" s="298"/>
      <c r="K39" s="296"/>
    </row>
    <row r="40" spans="2:11" s="1" customFormat="1" ht="15" customHeight="1">
      <c r="B40" s="299"/>
      <c r="C40" s="300"/>
      <c r="D40" s="298"/>
      <c r="E40" s="301" t="s">
        <v>114</v>
      </c>
      <c r="F40" s="298"/>
      <c r="G40" s="298" t="s">
        <v>1302</v>
      </c>
      <c r="H40" s="298"/>
      <c r="I40" s="298"/>
      <c r="J40" s="298"/>
      <c r="K40" s="296"/>
    </row>
    <row r="41" spans="2:11" s="1" customFormat="1" ht="15" customHeight="1">
      <c r="B41" s="299"/>
      <c r="C41" s="300"/>
      <c r="D41" s="298"/>
      <c r="E41" s="301" t="s">
        <v>115</v>
      </c>
      <c r="F41" s="298"/>
      <c r="G41" s="298" t="s">
        <v>1303</v>
      </c>
      <c r="H41" s="298"/>
      <c r="I41" s="298"/>
      <c r="J41" s="298"/>
      <c r="K41" s="296"/>
    </row>
    <row r="42" spans="2:11" s="1" customFormat="1" ht="15" customHeight="1">
      <c r="B42" s="299"/>
      <c r="C42" s="300"/>
      <c r="D42" s="298"/>
      <c r="E42" s="301" t="s">
        <v>1304</v>
      </c>
      <c r="F42" s="298"/>
      <c r="G42" s="298" t="s">
        <v>1305</v>
      </c>
      <c r="H42" s="298"/>
      <c r="I42" s="298"/>
      <c r="J42" s="298"/>
      <c r="K42" s="296"/>
    </row>
    <row r="43" spans="2:11" s="1" customFormat="1" ht="15" customHeight="1">
      <c r="B43" s="299"/>
      <c r="C43" s="300"/>
      <c r="D43" s="298"/>
      <c r="E43" s="301"/>
      <c r="F43" s="298"/>
      <c r="G43" s="298" t="s">
        <v>1306</v>
      </c>
      <c r="H43" s="298"/>
      <c r="I43" s="298"/>
      <c r="J43" s="298"/>
      <c r="K43" s="296"/>
    </row>
    <row r="44" spans="2:11" s="1" customFormat="1" ht="15" customHeight="1">
      <c r="B44" s="299"/>
      <c r="C44" s="300"/>
      <c r="D44" s="298"/>
      <c r="E44" s="301" t="s">
        <v>1307</v>
      </c>
      <c r="F44" s="298"/>
      <c r="G44" s="298" t="s">
        <v>1308</v>
      </c>
      <c r="H44" s="298"/>
      <c r="I44" s="298"/>
      <c r="J44" s="298"/>
      <c r="K44" s="296"/>
    </row>
    <row r="45" spans="2:11" s="1" customFormat="1" ht="15" customHeight="1">
      <c r="B45" s="299"/>
      <c r="C45" s="300"/>
      <c r="D45" s="298"/>
      <c r="E45" s="301" t="s">
        <v>117</v>
      </c>
      <c r="F45" s="298"/>
      <c r="G45" s="298" t="s">
        <v>1309</v>
      </c>
      <c r="H45" s="298"/>
      <c r="I45" s="298"/>
      <c r="J45" s="298"/>
      <c r="K45" s="296"/>
    </row>
    <row r="46" spans="2:11" s="1" customFormat="1" ht="12.75" customHeight="1">
      <c r="B46" s="299"/>
      <c r="C46" s="300"/>
      <c r="D46" s="298"/>
      <c r="E46" s="298"/>
      <c r="F46" s="298"/>
      <c r="G46" s="298"/>
      <c r="H46" s="298"/>
      <c r="I46" s="298"/>
      <c r="J46" s="298"/>
      <c r="K46" s="296"/>
    </row>
    <row r="47" spans="2:11" s="1" customFormat="1" ht="15" customHeight="1">
      <c r="B47" s="299"/>
      <c r="C47" s="300"/>
      <c r="D47" s="298" t="s">
        <v>1310</v>
      </c>
      <c r="E47" s="298"/>
      <c r="F47" s="298"/>
      <c r="G47" s="298"/>
      <c r="H47" s="298"/>
      <c r="I47" s="298"/>
      <c r="J47" s="298"/>
      <c r="K47" s="296"/>
    </row>
    <row r="48" spans="2:11" s="1" customFormat="1" ht="15" customHeight="1">
      <c r="B48" s="299"/>
      <c r="C48" s="300"/>
      <c r="D48" s="300"/>
      <c r="E48" s="298" t="s">
        <v>1311</v>
      </c>
      <c r="F48" s="298"/>
      <c r="G48" s="298"/>
      <c r="H48" s="298"/>
      <c r="I48" s="298"/>
      <c r="J48" s="298"/>
      <c r="K48" s="296"/>
    </row>
    <row r="49" spans="2:11" s="1" customFormat="1" ht="15" customHeight="1">
      <c r="B49" s="299"/>
      <c r="C49" s="300"/>
      <c r="D49" s="300"/>
      <c r="E49" s="298" t="s">
        <v>1312</v>
      </c>
      <c r="F49" s="298"/>
      <c r="G49" s="298"/>
      <c r="H49" s="298"/>
      <c r="I49" s="298"/>
      <c r="J49" s="298"/>
      <c r="K49" s="296"/>
    </row>
    <row r="50" spans="2:11" s="1" customFormat="1" ht="15" customHeight="1">
      <c r="B50" s="299"/>
      <c r="C50" s="300"/>
      <c r="D50" s="300"/>
      <c r="E50" s="298" t="s">
        <v>1313</v>
      </c>
      <c r="F50" s="298"/>
      <c r="G50" s="298"/>
      <c r="H50" s="298"/>
      <c r="I50" s="298"/>
      <c r="J50" s="298"/>
      <c r="K50" s="296"/>
    </row>
    <row r="51" spans="2:11" s="1" customFormat="1" ht="15" customHeight="1">
      <c r="B51" s="299"/>
      <c r="C51" s="300"/>
      <c r="D51" s="298" t="s">
        <v>1314</v>
      </c>
      <c r="E51" s="298"/>
      <c r="F51" s="298"/>
      <c r="G51" s="298"/>
      <c r="H51" s="298"/>
      <c r="I51" s="298"/>
      <c r="J51" s="298"/>
      <c r="K51" s="296"/>
    </row>
    <row r="52" spans="2:11" s="1" customFormat="1" ht="25.5" customHeight="1">
      <c r="B52" s="294"/>
      <c r="C52" s="295" t="s">
        <v>1315</v>
      </c>
      <c r="D52" s="295"/>
      <c r="E52" s="295"/>
      <c r="F52" s="295"/>
      <c r="G52" s="295"/>
      <c r="H52" s="295"/>
      <c r="I52" s="295"/>
      <c r="J52" s="295"/>
      <c r="K52" s="296"/>
    </row>
    <row r="53" spans="2:11" s="1" customFormat="1" ht="5.25" customHeight="1">
      <c r="B53" s="294"/>
      <c r="C53" s="297"/>
      <c r="D53" s="297"/>
      <c r="E53" s="297"/>
      <c r="F53" s="297"/>
      <c r="G53" s="297"/>
      <c r="H53" s="297"/>
      <c r="I53" s="297"/>
      <c r="J53" s="297"/>
      <c r="K53" s="296"/>
    </row>
    <row r="54" spans="2:11" s="1" customFormat="1" ht="15" customHeight="1">
      <c r="B54" s="294"/>
      <c r="C54" s="298" t="s">
        <v>1316</v>
      </c>
      <c r="D54" s="298"/>
      <c r="E54" s="298"/>
      <c r="F54" s="298"/>
      <c r="G54" s="298"/>
      <c r="H54" s="298"/>
      <c r="I54" s="298"/>
      <c r="J54" s="298"/>
      <c r="K54" s="296"/>
    </row>
    <row r="55" spans="2:11" s="1" customFormat="1" ht="15" customHeight="1">
      <c r="B55" s="294"/>
      <c r="C55" s="298" t="s">
        <v>1317</v>
      </c>
      <c r="D55" s="298"/>
      <c r="E55" s="298"/>
      <c r="F55" s="298"/>
      <c r="G55" s="298"/>
      <c r="H55" s="298"/>
      <c r="I55" s="298"/>
      <c r="J55" s="298"/>
      <c r="K55" s="296"/>
    </row>
    <row r="56" spans="2:11" s="1" customFormat="1" ht="12.75" customHeight="1">
      <c r="B56" s="294"/>
      <c r="C56" s="298"/>
      <c r="D56" s="298"/>
      <c r="E56" s="298"/>
      <c r="F56" s="298"/>
      <c r="G56" s="298"/>
      <c r="H56" s="298"/>
      <c r="I56" s="298"/>
      <c r="J56" s="298"/>
      <c r="K56" s="296"/>
    </row>
    <row r="57" spans="2:11" s="1" customFormat="1" ht="15" customHeight="1">
      <c r="B57" s="294"/>
      <c r="C57" s="298" t="s">
        <v>1318</v>
      </c>
      <c r="D57" s="298"/>
      <c r="E57" s="298"/>
      <c r="F57" s="298"/>
      <c r="G57" s="298"/>
      <c r="H57" s="298"/>
      <c r="I57" s="298"/>
      <c r="J57" s="298"/>
      <c r="K57" s="296"/>
    </row>
    <row r="58" spans="2:11" s="1" customFormat="1" ht="15" customHeight="1">
      <c r="B58" s="294"/>
      <c r="C58" s="300"/>
      <c r="D58" s="298" t="s">
        <v>1319</v>
      </c>
      <c r="E58" s="298"/>
      <c r="F58" s="298"/>
      <c r="G58" s="298"/>
      <c r="H58" s="298"/>
      <c r="I58" s="298"/>
      <c r="J58" s="298"/>
      <c r="K58" s="296"/>
    </row>
    <row r="59" spans="2:11" s="1" customFormat="1" ht="15" customHeight="1">
      <c r="B59" s="294"/>
      <c r="C59" s="300"/>
      <c r="D59" s="298" t="s">
        <v>1320</v>
      </c>
      <c r="E59" s="298"/>
      <c r="F59" s="298"/>
      <c r="G59" s="298"/>
      <c r="H59" s="298"/>
      <c r="I59" s="298"/>
      <c r="J59" s="298"/>
      <c r="K59" s="296"/>
    </row>
    <row r="60" spans="2:11" s="1" customFormat="1" ht="15" customHeight="1">
      <c r="B60" s="294"/>
      <c r="C60" s="300"/>
      <c r="D60" s="298" t="s">
        <v>1321</v>
      </c>
      <c r="E60" s="298"/>
      <c r="F60" s="298"/>
      <c r="G60" s="298"/>
      <c r="H60" s="298"/>
      <c r="I60" s="298"/>
      <c r="J60" s="298"/>
      <c r="K60" s="296"/>
    </row>
    <row r="61" spans="2:11" s="1" customFormat="1" ht="15" customHeight="1">
      <c r="B61" s="294"/>
      <c r="C61" s="300"/>
      <c r="D61" s="298" t="s">
        <v>1322</v>
      </c>
      <c r="E61" s="298"/>
      <c r="F61" s="298"/>
      <c r="G61" s="298"/>
      <c r="H61" s="298"/>
      <c r="I61" s="298"/>
      <c r="J61" s="298"/>
      <c r="K61" s="296"/>
    </row>
    <row r="62" spans="2:11" s="1" customFormat="1" ht="15" customHeight="1">
      <c r="B62" s="294"/>
      <c r="C62" s="300"/>
      <c r="D62" s="303" t="s">
        <v>1323</v>
      </c>
      <c r="E62" s="303"/>
      <c r="F62" s="303"/>
      <c r="G62" s="303"/>
      <c r="H62" s="303"/>
      <c r="I62" s="303"/>
      <c r="J62" s="303"/>
      <c r="K62" s="296"/>
    </row>
    <row r="63" spans="2:11" s="1" customFormat="1" ht="15" customHeight="1">
      <c r="B63" s="294"/>
      <c r="C63" s="300"/>
      <c r="D63" s="298" t="s">
        <v>1324</v>
      </c>
      <c r="E63" s="298"/>
      <c r="F63" s="298"/>
      <c r="G63" s="298"/>
      <c r="H63" s="298"/>
      <c r="I63" s="298"/>
      <c r="J63" s="298"/>
      <c r="K63" s="296"/>
    </row>
    <row r="64" spans="2:11" s="1" customFormat="1" ht="12.75" customHeight="1">
      <c r="B64" s="294"/>
      <c r="C64" s="300"/>
      <c r="D64" s="300"/>
      <c r="E64" s="304"/>
      <c r="F64" s="300"/>
      <c r="G64" s="300"/>
      <c r="H64" s="300"/>
      <c r="I64" s="300"/>
      <c r="J64" s="300"/>
      <c r="K64" s="296"/>
    </row>
    <row r="65" spans="2:11" s="1" customFormat="1" ht="15" customHeight="1">
      <c r="B65" s="294"/>
      <c r="C65" s="300"/>
      <c r="D65" s="298" t="s">
        <v>1325</v>
      </c>
      <c r="E65" s="298"/>
      <c r="F65" s="298"/>
      <c r="G65" s="298"/>
      <c r="H65" s="298"/>
      <c r="I65" s="298"/>
      <c r="J65" s="298"/>
      <c r="K65" s="296"/>
    </row>
    <row r="66" spans="2:11" s="1" customFormat="1" ht="15" customHeight="1">
      <c r="B66" s="294"/>
      <c r="C66" s="300"/>
      <c r="D66" s="303" t="s">
        <v>1326</v>
      </c>
      <c r="E66" s="303"/>
      <c r="F66" s="303"/>
      <c r="G66" s="303"/>
      <c r="H66" s="303"/>
      <c r="I66" s="303"/>
      <c r="J66" s="303"/>
      <c r="K66" s="296"/>
    </row>
    <row r="67" spans="2:11" s="1" customFormat="1" ht="15" customHeight="1">
      <c r="B67" s="294"/>
      <c r="C67" s="300"/>
      <c r="D67" s="298" t="s">
        <v>1327</v>
      </c>
      <c r="E67" s="298"/>
      <c r="F67" s="298"/>
      <c r="G67" s="298"/>
      <c r="H67" s="298"/>
      <c r="I67" s="298"/>
      <c r="J67" s="298"/>
      <c r="K67" s="296"/>
    </row>
    <row r="68" spans="2:11" s="1" customFormat="1" ht="15" customHeight="1">
      <c r="B68" s="294"/>
      <c r="C68" s="300"/>
      <c r="D68" s="298" t="s">
        <v>1328</v>
      </c>
      <c r="E68" s="298"/>
      <c r="F68" s="298"/>
      <c r="G68" s="298"/>
      <c r="H68" s="298"/>
      <c r="I68" s="298"/>
      <c r="J68" s="298"/>
      <c r="K68" s="296"/>
    </row>
    <row r="69" spans="2:11" s="1" customFormat="1" ht="15" customHeight="1">
      <c r="B69" s="294"/>
      <c r="C69" s="300"/>
      <c r="D69" s="298" t="s">
        <v>1329</v>
      </c>
      <c r="E69" s="298"/>
      <c r="F69" s="298"/>
      <c r="G69" s="298"/>
      <c r="H69" s="298"/>
      <c r="I69" s="298"/>
      <c r="J69" s="298"/>
      <c r="K69" s="296"/>
    </row>
    <row r="70" spans="2:11" s="1" customFormat="1" ht="15" customHeight="1">
      <c r="B70" s="294"/>
      <c r="C70" s="300"/>
      <c r="D70" s="298" t="s">
        <v>1330</v>
      </c>
      <c r="E70" s="298"/>
      <c r="F70" s="298"/>
      <c r="G70" s="298"/>
      <c r="H70" s="298"/>
      <c r="I70" s="298"/>
      <c r="J70" s="298"/>
      <c r="K70" s="296"/>
    </row>
    <row r="71" spans="2:11" s="1" customFormat="1" ht="12.75" customHeight="1">
      <c r="B71" s="305"/>
      <c r="C71" s="306"/>
      <c r="D71" s="306"/>
      <c r="E71" s="306"/>
      <c r="F71" s="306"/>
      <c r="G71" s="306"/>
      <c r="H71" s="306"/>
      <c r="I71" s="306"/>
      <c r="J71" s="306"/>
      <c r="K71" s="307"/>
    </row>
    <row r="72" spans="2:11" s="1" customFormat="1" ht="18.75" customHeight="1">
      <c r="B72" s="308"/>
      <c r="C72" s="308"/>
      <c r="D72" s="308"/>
      <c r="E72" s="308"/>
      <c r="F72" s="308"/>
      <c r="G72" s="308"/>
      <c r="H72" s="308"/>
      <c r="I72" s="308"/>
      <c r="J72" s="308"/>
      <c r="K72" s="309"/>
    </row>
    <row r="73" spans="2:11" s="1" customFormat="1" ht="18.75" customHeight="1">
      <c r="B73" s="309"/>
      <c r="C73" s="309"/>
      <c r="D73" s="309"/>
      <c r="E73" s="309"/>
      <c r="F73" s="309"/>
      <c r="G73" s="309"/>
      <c r="H73" s="309"/>
      <c r="I73" s="309"/>
      <c r="J73" s="309"/>
      <c r="K73" s="309"/>
    </row>
    <row r="74" spans="2:11" s="1" customFormat="1" ht="7.5" customHeight="1">
      <c r="B74" s="310"/>
      <c r="C74" s="311"/>
      <c r="D74" s="311"/>
      <c r="E74" s="311"/>
      <c r="F74" s="311"/>
      <c r="G74" s="311"/>
      <c r="H74" s="311"/>
      <c r="I74" s="311"/>
      <c r="J74" s="311"/>
      <c r="K74" s="312"/>
    </row>
    <row r="75" spans="2:11" s="1" customFormat="1" ht="45" customHeight="1">
      <c r="B75" s="313"/>
      <c r="C75" s="314" t="s">
        <v>1331</v>
      </c>
      <c r="D75" s="314"/>
      <c r="E75" s="314"/>
      <c r="F75" s="314"/>
      <c r="G75" s="314"/>
      <c r="H75" s="314"/>
      <c r="I75" s="314"/>
      <c r="J75" s="314"/>
      <c r="K75" s="315"/>
    </row>
    <row r="76" spans="2:11" s="1" customFormat="1" ht="17.25" customHeight="1">
      <c r="B76" s="313"/>
      <c r="C76" s="316" t="s">
        <v>1332</v>
      </c>
      <c r="D76" s="316"/>
      <c r="E76" s="316"/>
      <c r="F76" s="316" t="s">
        <v>1333</v>
      </c>
      <c r="G76" s="317"/>
      <c r="H76" s="316" t="s">
        <v>58</v>
      </c>
      <c r="I76" s="316" t="s">
        <v>61</v>
      </c>
      <c r="J76" s="316" t="s">
        <v>1334</v>
      </c>
      <c r="K76" s="315"/>
    </row>
    <row r="77" spans="2:11" s="1" customFormat="1" ht="17.25" customHeight="1">
      <c r="B77" s="313"/>
      <c r="C77" s="318" t="s">
        <v>1335</v>
      </c>
      <c r="D77" s="318"/>
      <c r="E77" s="318"/>
      <c r="F77" s="319" t="s">
        <v>1336</v>
      </c>
      <c r="G77" s="320"/>
      <c r="H77" s="318"/>
      <c r="I77" s="318"/>
      <c r="J77" s="318" t="s">
        <v>1337</v>
      </c>
      <c r="K77" s="315"/>
    </row>
    <row r="78" spans="2:11" s="1" customFormat="1" ht="5.25" customHeight="1">
      <c r="B78" s="313"/>
      <c r="C78" s="321"/>
      <c r="D78" s="321"/>
      <c r="E78" s="321"/>
      <c r="F78" s="321"/>
      <c r="G78" s="322"/>
      <c r="H78" s="321"/>
      <c r="I78" s="321"/>
      <c r="J78" s="321"/>
      <c r="K78" s="315"/>
    </row>
    <row r="79" spans="2:11" s="1" customFormat="1" ht="15" customHeight="1">
      <c r="B79" s="313"/>
      <c r="C79" s="301" t="s">
        <v>57</v>
      </c>
      <c r="D79" s="323"/>
      <c r="E79" s="323"/>
      <c r="F79" s="324" t="s">
        <v>1338</v>
      </c>
      <c r="G79" s="325"/>
      <c r="H79" s="301" t="s">
        <v>1339</v>
      </c>
      <c r="I79" s="301" t="s">
        <v>1340</v>
      </c>
      <c r="J79" s="301">
        <v>20</v>
      </c>
      <c r="K79" s="315"/>
    </row>
    <row r="80" spans="2:11" s="1" customFormat="1" ht="15" customHeight="1">
      <c r="B80" s="313"/>
      <c r="C80" s="301" t="s">
        <v>1341</v>
      </c>
      <c r="D80" s="301"/>
      <c r="E80" s="301"/>
      <c r="F80" s="324" t="s">
        <v>1338</v>
      </c>
      <c r="G80" s="325"/>
      <c r="H80" s="301" t="s">
        <v>1342</v>
      </c>
      <c r="I80" s="301" t="s">
        <v>1340</v>
      </c>
      <c r="J80" s="301">
        <v>120</v>
      </c>
      <c r="K80" s="315"/>
    </row>
    <row r="81" spans="2:11" s="1" customFormat="1" ht="15" customHeight="1">
      <c r="B81" s="326"/>
      <c r="C81" s="301" t="s">
        <v>1343</v>
      </c>
      <c r="D81" s="301"/>
      <c r="E81" s="301"/>
      <c r="F81" s="324" t="s">
        <v>1344</v>
      </c>
      <c r="G81" s="325"/>
      <c r="H81" s="301" t="s">
        <v>1345</v>
      </c>
      <c r="I81" s="301" t="s">
        <v>1340</v>
      </c>
      <c r="J81" s="301">
        <v>50</v>
      </c>
      <c r="K81" s="315"/>
    </row>
    <row r="82" spans="2:11" s="1" customFormat="1" ht="15" customHeight="1">
      <c r="B82" s="326"/>
      <c r="C82" s="301" t="s">
        <v>1346</v>
      </c>
      <c r="D82" s="301"/>
      <c r="E82" s="301"/>
      <c r="F82" s="324" t="s">
        <v>1338</v>
      </c>
      <c r="G82" s="325"/>
      <c r="H82" s="301" t="s">
        <v>1347</v>
      </c>
      <c r="I82" s="301" t="s">
        <v>1348</v>
      </c>
      <c r="J82" s="301"/>
      <c r="K82" s="315"/>
    </row>
    <row r="83" spans="2:11" s="1" customFormat="1" ht="15" customHeight="1">
      <c r="B83" s="326"/>
      <c r="C83" s="327" t="s">
        <v>1349</v>
      </c>
      <c r="D83" s="327"/>
      <c r="E83" s="327"/>
      <c r="F83" s="328" t="s">
        <v>1344</v>
      </c>
      <c r="G83" s="327"/>
      <c r="H83" s="327" t="s">
        <v>1350</v>
      </c>
      <c r="I83" s="327" t="s">
        <v>1340</v>
      </c>
      <c r="J83" s="327">
        <v>15</v>
      </c>
      <c r="K83" s="315"/>
    </row>
    <row r="84" spans="2:11" s="1" customFormat="1" ht="15" customHeight="1">
      <c r="B84" s="326"/>
      <c r="C84" s="327" t="s">
        <v>1351</v>
      </c>
      <c r="D84" s="327"/>
      <c r="E84" s="327"/>
      <c r="F84" s="328" t="s">
        <v>1344</v>
      </c>
      <c r="G84" s="327"/>
      <c r="H84" s="327" t="s">
        <v>1352</v>
      </c>
      <c r="I84" s="327" t="s">
        <v>1340</v>
      </c>
      <c r="J84" s="327">
        <v>15</v>
      </c>
      <c r="K84" s="315"/>
    </row>
    <row r="85" spans="2:11" s="1" customFormat="1" ht="15" customHeight="1">
      <c r="B85" s="326"/>
      <c r="C85" s="327" t="s">
        <v>1353</v>
      </c>
      <c r="D85" s="327"/>
      <c r="E85" s="327"/>
      <c r="F85" s="328" t="s">
        <v>1344</v>
      </c>
      <c r="G85" s="327"/>
      <c r="H85" s="327" t="s">
        <v>1354</v>
      </c>
      <c r="I85" s="327" t="s">
        <v>1340</v>
      </c>
      <c r="J85" s="327">
        <v>20</v>
      </c>
      <c r="K85" s="315"/>
    </row>
    <row r="86" spans="2:11" s="1" customFormat="1" ht="15" customHeight="1">
      <c r="B86" s="326"/>
      <c r="C86" s="327" t="s">
        <v>1355</v>
      </c>
      <c r="D86" s="327"/>
      <c r="E86" s="327"/>
      <c r="F86" s="328" t="s">
        <v>1344</v>
      </c>
      <c r="G86" s="327"/>
      <c r="H86" s="327" t="s">
        <v>1356</v>
      </c>
      <c r="I86" s="327" t="s">
        <v>1340</v>
      </c>
      <c r="J86" s="327">
        <v>20</v>
      </c>
      <c r="K86" s="315"/>
    </row>
    <row r="87" spans="2:11" s="1" customFormat="1" ht="15" customHeight="1">
      <c r="B87" s="326"/>
      <c r="C87" s="301" t="s">
        <v>1357</v>
      </c>
      <c r="D87" s="301"/>
      <c r="E87" s="301"/>
      <c r="F87" s="324" t="s">
        <v>1344</v>
      </c>
      <c r="G87" s="325"/>
      <c r="H87" s="301" t="s">
        <v>1358</v>
      </c>
      <c r="I87" s="301" t="s">
        <v>1340</v>
      </c>
      <c r="J87" s="301">
        <v>50</v>
      </c>
      <c r="K87" s="315"/>
    </row>
    <row r="88" spans="2:11" s="1" customFormat="1" ht="15" customHeight="1">
      <c r="B88" s="326"/>
      <c r="C88" s="301" t="s">
        <v>1359</v>
      </c>
      <c r="D88" s="301"/>
      <c r="E88" s="301"/>
      <c r="F88" s="324" t="s">
        <v>1344</v>
      </c>
      <c r="G88" s="325"/>
      <c r="H88" s="301" t="s">
        <v>1360</v>
      </c>
      <c r="I88" s="301" t="s">
        <v>1340</v>
      </c>
      <c r="J88" s="301">
        <v>20</v>
      </c>
      <c r="K88" s="315"/>
    </row>
    <row r="89" spans="2:11" s="1" customFormat="1" ht="15" customHeight="1">
      <c r="B89" s="326"/>
      <c r="C89" s="301" t="s">
        <v>1361</v>
      </c>
      <c r="D89" s="301"/>
      <c r="E89" s="301"/>
      <c r="F89" s="324" t="s">
        <v>1344</v>
      </c>
      <c r="G89" s="325"/>
      <c r="H89" s="301" t="s">
        <v>1362</v>
      </c>
      <c r="I89" s="301" t="s">
        <v>1340</v>
      </c>
      <c r="J89" s="301">
        <v>20</v>
      </c>
      <c r="K89" s="315"/>
    </row>
    <row r="90" spans="2:11" s="1" customFormat="1" ht="15" customHeight="1">
      <c r="B90" s="326"/>
      <c r="C90" s="301" t="s">
        <v>1363</v>
      </c>
      <c r="D90" s="301"/>
      <c r="E90" s="301"/>
      <c r="F90" s="324" t="s">
        <v>1344</v>
      </c>
      <c r="G90" s="325"/>
      <c r="H90" s="301" t="s">
        <v>1364</v>
      </c>
      <c r="I90" s="301" t="s">
        <v>1340</v>
      </c>
      <c r="J90" s="301">
        <v>50</v>
      </c>
      <c r="K90" s="315"/>
    </row>
    <row r="91" spans="2:11" s="1" customFormat="1" ht="15" customHeight="1">
      <c r="B91" s="326"/>
      <c r="C91" s="301" t="s">
        <v>1365</v>
      </c>
      <c r="D91" s="301"/>
      <c r="E91" s="301"/>
      <c r="F91" s="324" t="s">
        <v>1344</v>
      </c>
      <c r="G91" s="325"/>
      <c r="H91" s="301" t="s">
        <v>1365</v>
      </c>
      <c r="I91" s="301" t="s">
        <v>1340</v>
      </c>
      <c r="J91" s="301">
        <v>50</v>
      </c>
      <c r="K91" s="315"/>
    </row>
    <row r="92" spans="2:11" s="1" customFormat="1" ht="15" customHeight="1">
      <c r="B92" s="326"/>
      <c r="C92" s="301" t="s">
        <v>1366</v>
      </c>
      <c r="D92" s="301"/>
      <c r="E92" s="301"/>
      <c r="F92" s="324" t="s">
        <v>1344</v>
      </c>
      <c r="G92" s="325"/>
      <c r="H92" s="301" t="s">
        <v>1367</v>
      </c>
      <c r="I92" s="301" t="s">
        <v>1340</v>
      </c>
      <c r="J92" s="301">
        <v>255</v>
      </c>
      <c r="K92" s="315"/>
    </row>
    <row r="93" spans="2:11" s="1" customFormat="1" ht="15" customHeight="1">
      <c r="B93" s="326"/>
      <c r="C93" s="301" t="s">
        <v>1368</v>
      </c>
      <c r="D93" s="301"/>
      <c r="E93" s="301"/>
      <c r="F93" s="324" t="s">
        <v>1338</v>
      </c>
      <c r="G93" s="325"/>
      <c r="H93" s="301" t="s">
        <v>1369</v>
      </c>
      <c r="I93" s="301" t="s">
        <v>1370</v>
      </c>
      <c r="J93" s="301"/>
      <c r="K93" s="315"/>
    </row>
    <row r="94" spans="2:11" s="1" customFormat="1" ht="15" customHeight="1">
      <c r="B94" s="326"/>
      <c r="C94" s="301" t="s">
        <v>1371</v>
      </c>
      <c r="D94" s="301"/>
      <c r="E94" s="301"/>
      <c r="F94" s="324" t="s">
        <v>1338</v>
      </c>
      <c r="G94" s="325"/>
      <c r="H94" s="301" t="s">
        <v>1372</v>
      </c>
      <c r="I94" s="301" t="s">
        <v>1373</v>
      </c>
      <c r="J94" s="301"/>
      <c r="K94" s="315"/>
    </row>
    <row r="95" spans="2:11" s="1" customFormat="1" ht="15" customHeight="1">
      <c r="B95" s="326"/>
      <c r="C95" s="301" t="s">
        <v>1374</v>
      </c>
      <c r="D95" s="301"/>
      <c r="E95" s="301"/>
      <c r="F95" s="324" t="s">
        <v>1338</v>
      </c>
      <c r="G95" s="325"/>
      <c r="H95" s="301" t="s">
        <v>1374</v>
      </c>
      <c r="I95" s="301" t="s">
        <v>1373</v>
      </c>
      <c r="J95" s="301"/>
      <c r="K95" s="315"/>
    </row>
    <row r="96" spans="2:11" s="1" customFormat="1" ht="15" customHeight="1">
      <c r="B96" s="326"/>
      <c r="C96" s="301" t="s">
        <v>42</v>
      </c>
      <c r="D96" s="301"/>
      <c r="E96" s="301"/>
      <c r="F96" s="324" t="s">
        <v>1338</v>
      </c>
      <c r="G96" s="325"/>
      <c r="H96" s="301" t="s">
        <v>1375</v>
      </c>
      <c r="I96" s="301" t="s">
        <v>1373</v>
      </c>
      <c r="J96" s="301"/>
      <c r="K96" s="315"/>
    </row>
    <row r="97" spans="2:11" s="1" customFormat="1" ht="15" customHeight="1">
      <c r="B97" s="326"/>
      <c r="C97" s="301" t="s">
        <v>52</v>
      </c>
      <c r="D97" s="301"/>
      <c r="E97" s="301"/>
      <c r="F97" s="324" t="s">
        <v>1338</v>
      </c>
      <c r="G97" s="325"/>
      <c r="H97" s="301" t="s">
        <v>1376</v>
      </c>
      <c r="I97" s="301" t="s">
        <v>1373</v>
      </c>
      <c r="J97" s="301"/>
      <c r="K97" s="315"/>
    </row>
    <row r="98" spans="2:11" s="1" customFormat="1" ht="15" customHeight="1">
      <c r="B98" s="329"/>
      <c r="C98" s="330"/>
      <c r="D98" s="330"/>
      <c r="E98" s="330"/>
      <c r="F98" s="330"/>
      <c r="G98" s="330"/>
      <c r="H98" s="330"/>
      <c r="I98" s="330"/>
      <c r="J98" s="330"/>
      <c r="K98" s="331"/>
    </row>
    <row r="99" spans="2:11" s="1" customFormat="1" ht="18.75" customHeight="1">
      <c r="B99" s="332"/>
      <c r="C99" s="333"/>
      <c r="D99" s="333"/>
      <c r="E99" s="333"/>
      <c r="F99" s="333"/>
      <c r="G99" s="333"/>
      <c r="H99" s="333"/>
      <c r="I99" s="333"/>
      <c r="J99" s="333"/>
      <c r="K99" s="332"/>
    </row>
    <row r="100" spans="2:11" s="1" customFormat="1" ht="18.75" customHeight="1">
      <c r="B100" s="309"/>
      <c r="C100" s="309"/>
      <c r="D100" s="309"/>
      <c r="E100" s="309"/>
      <c r="F100" s="309"/>
      <c r="G100" s="309"/>
      <c r="H100" s="309"/>
      <c r="I100" s="309"/>
      <c r="J100" s="309"/>
      <c r="K100" s="309"/>
    </row>
    <row r="101" spans="2:11" s="1" customFormat="1" ht="7.5" customHeight="1">
      <c r="B101" s="310"/>
      <c r="C101" s="311"/>
      <c r="D101" s="311"/>
      <c r="E101" s="311"/>
      <c r="F101" s="311"/>
      <c r="G101" s="311"/>
      <c r="H101" s="311"/>
      <c r="I101" s="311"/>
      <c r="J101" s="311"/>
      <c r="K101" s="312"/>
    </row>
    <row r="102" spans="2:11" s="1" customFormat="1" ht="45" customHeight="1">
      <c r="B102" s="313"/>
      <c r="C102" s="314" t="s">
        <v>1377</v>
      </c>
      <c r="D102" s="314"/>
      <c r="E102" s="314"/>
      <c r="F102" s="314"/>
      <c r="G102" s="314"/>
      <c r="H102" s="314"/>
      <c r="I102" s="314"/>
      <c r="J102" s="314"/>
      <c r="K102" s="315"/>
    </row>
    <row r="103" spans="2:11" s="1" customFormat="1" ht="17.25" customHeight="1">
      <c r="B103" s="313"/>
      <c r="C103" s="316" t="s">
        <v>1332</v>
      </c>
      <c r="D103" s="316"/>
      <c r="E103" s="316"/>
      <c r="F103" s="316" t="s">
        <v>1333</v>
      </c>
      <c r="G103" s="317"/>
      <c r="H103" s="316" t="s">
        <v>58</v>
      </c>
      <c r="I103" s="316" t="s">
        <v>61</v>
      </c>
      <c r="J103" s="316" t="s">
        <v>1334</v>
      </c>
      <c r="K103" s="315"/>
    </row>
    <row r="104" spans="2:11" s="1" customFormat="1" ht="17.25" customHeight="1">
      <c r="B104" s="313"/>
      <c r="C104" s="318" t="s">
        <v>1335</v>
      </c>
      <c r="D104" s="318"/>
      <c r="E104" s="318"/>
      <c r="F104" s="319" t="s">
        <v>1336</v>
      </c>
      <c r="G104" s="320"/>
      <c r="H104" s="318"/>
      <c r="I104" s="318"/>
      <c r="J104" s="318" t="s">
        <v>1337</v>
      </c>
      <c r="K104" s="315"/>
    </row>
    <row r="105" spans="2:11" s="1" customFormat="1" ht="5.25" customHeight="1">
      <c r="B105" s="313"/>
      <c r="C105" s="316"/>
      <c r="D105" s="316"/>
      <c r="E105" s="316"/>
      <c r="F105" s="316"/>
      <c r="G105" s="334"/>
      <c r="H105" s="316"/>
      <c r="I105" s="316"/>
      <c r="J105" s="316"/>
      <c r="K105" s="315"/>
    </row>
    <row r="106" spans="2:11" s="1" customFormat="1" ht="15" customHeight="1">
      <c r="B106" s="313"/>
      <c r="C106" s="301" t="s">
        <v>57</v>
      </c>
      <c r="D106" s="323"/>
      <c r="E106" s="323"/>
      <c r="F106" s="324" t="s">
        <v>1338</v>
      </c>
      <c r="G106" s="301"/>
      <c r="H106" s="301" t="s">
        <v>1378</v>
      </c>
      <c r="I106" s="301" t="s">
        <v>1340</v>
      </c>
      <c r="J106" s="301">
        <v>20</v>
      </c>
      <c r="K106" s="315"/>
    </row>
    <row r="107" spans="2:11" s="1" customFormat="1" ht="15" customHeight="1">
      <c r="B107" s="313"/>
      <c r="C107" s="301" t="s">
        <v>1341</v>
      </c>
      <c r="D107" s="301"/>
      <c r="E107" s="301"/>
      <c r="F107" s="324" t="s">
        <v>1338</v>
      </c>
      <c r="G107" s="301"/>
      <c r="H107" s="301" t="s">
        <v>1378</v>
      </c>
      <c r="I107" s="301" t="s">
        <v>1340</v>
      </c>
      <c r="J107" s="301">
        <v>120</v>
      </c>
      <c r="K107" s="315"/>
    </row>
    <row r="108" spans="2:11" s="1" customFormat="1" ht="15" customHeight="1">
      <c r="B108" s="326"/>
      <c r="C108" s="301" t="s">
        <v>1343</v>
      </c>
      <c r="D108" s="301"/>
      <c r="E108" s="301"/>
      <c r="F108" s="324" t="s">
        <v>1344</v>
      </c>
      <c r="G108" s="301"/>
      <c r="H108" s="301" t="s">
        <v>1378</v>
      </c>
      <c r="I108" s="301" t="s">
        <v>1340</v>
      </c>
      <c r="J108" s="301">
        <v>50</v>
      </c>
      <c r="K108" s="315"/>
    </row>
    <row r="109" spans="2:11" s="1" customFormat="1" ht="15" customHeight="1">
      <c r="B109" s="326"/>
      <c r="C109" s="301" t="s">
        <v>1346</v>
      </c>
      <c r="D109" s="301"/>
      <c r="E109" s="301"/>
      <c r="F109" s="324" t="s">
        <v>1338</v>
      </c>
      <c r="G109" s="301"/>
      <c r="H109" s="301" t="s">
        <v>1378</v>
      </c>
      <c r="I109" s="301" t="s">
        <v>1348</v>
      </c>
      <c r="J109" s="301"/>
      <c r="K109" s="315"/>
    </row>
    <row r="110" spans="2:11" s="1" customFormat="1" ht="15" customHeight="1">
      <c r="B110" s="326"/>
      <c r="C110" s="301" t="s">
        <v>1357</v>
      </c>
      <c r="D110" s="301"/>
      <c r="E110" s="301"/>
      <c r="F110" s="324" t="s">
        <v>1344</v>
      </c>
      <c r="G110" s="301"/>
      <c r="H110" s="301" t="s">
        <v>1378</v>
      </c>
      <c r="I110" s="301" t="s">
        <v>1340</v>
      </c>
      <c r="J110" s="301">
        <v>50</v>
      </c>
      <c r="K110" s="315"/>
    </row>
    <row r="111" spans="2:11" s="1" customFormat="1" ht="15" customHeight="1">
      <c r="B111" s="326"/>
      <c r="C111" s="301" t="s">
        <v>1365</v>
      </c>
      <c r="D111" s="301"/>
      <c r="E111" s="301"/>
      <c r="F111" s="324" t="s">
        <v>1344</v>
      </c>
      <c r="G111" s="301"/>
      <c r="H111" s="301" t="s">
        <v>1378</v>
      </c>
      <c r="I111" s="301" t="s">
        <v>1340</v>
      </c>
      <c r="J111" s="301">
        <v>50</v>
      </c>
      <c r="K111" s="315"/>
    </row>
    <row r="112" spans="2:11" s="1" customFormat="1" ht="15" customHeight="1">
      <c r="B112" s="326"/>
      <c r="C112" s="301" t="s">
        <v>1363</v>
      </c>
      <c r="D112" s="301"/>
      <c r="E112" s="301"/>
      <c r="F112" s="324" t="s">
        <v>1344</v>
      </c>
      <c r="G112" s="301"/>
      <c r="H112" s="301" t="s">
        <v>1378</v>
      </c>
      <c r="I112" s="301" t="s">
        <v>1340</v>
      </c>
      <c r="J112" s="301">
        <v>50</v>
      </c>
      <c r="K112" s="315"/>
    </row>
    <row r="113" spans="2:11" s="1" customFormat="1" ht="15" customHeight="1">
      <c r="B113" s="326"/>
      <c r="C113" s="301" t="s">
        <v>57</v>
      </c>
      <c r="D113" s="301"/>
      <c r="E113" s="301"/>
      <c r="F113" s="324" t="s">
        <v>1338</v>
      </c>
      <c r="G113" s="301"/>
      <c r="H113" s="301" t="s">
        <v>1379</v>
      </c>
      <c r="I113" s="301" t="s">
        <v>1340</v>
      </c>
      <c r="J113" s="301">
        <v>20</v>
      </c>
      <c r="K113" s="315"/>
    </row>
    <row r="114" spans="2:11" s="1" customFormat="1" ht="15" customHeight="1">
      <c r="B114" s="326"/>
      <c r="C114" s="301" t="s">
        <v>1380</v>
      </c>
      <c r="D114" s="301"/>
      <c r="E114" s="301"/>
      <c r="F114" s="324" t="s">
        <v>1338</v>
      </c>
      <c r="G114" s="301"/>
      <c r="H114" s="301" t="s">
        <v>1381</v>
      </c>
      <c r="I114" s="301" t="s">
        <v>1340</v>
      </c>
      <c r="J114" s="301">
        <v>120</v>
      </c>
      <c r="K114" s="315"/>
    </row>
    <row r="115" spans="2:11" s="1" customFormat="1" ht="15" customHeight="1">
      <c r="B115" s="326"/>
      <c r="C115" s="301" t="s">
        <v>42</v>
      </c>
      <c r="D115" s="301"/>
      <c r="E115" s="301"/>
      <c r="F115" s="324" t="s">
        <v>1338</v>
      </c>
      <c r="G115" s="301"/>
      <c r="H115" s="301" t="s">
        <v>1382</v>
      </c>
      <c r="I115" s="301" t="s">
        <v>1373</v>
      </c>
      <c r="J115" s="301"/>
      <c r="K115" s="315"/>
    </row>
    <row r="116" spans="2:11" s="1" customFormat="1" ht="15" customHeight="1">
      <c r="B116" s="326"/>
      <c r="C116" s="301" t="s">
        <v>52</v>
      </c>
      <c r="D116" s="301"/>
      <c r="E116" s="301"/>
      <c r="F116" s="324" t="s">
        <v>1338</v>
      </c>
      <c r="G116" s="301"/>
      <c r="H116" s="301" t="s">
        <v>1383</v>
      </c>
      <c r="I116" s="301" t="s">
        <v>1373</v>
      </c>
      <c r="J116" s="301"/>
      <c r="K116" s="315"/>
    </row>
    <row r="117" spans="2:11" s="1" customFormat="1" ht="15" customHeight="1">
      <c r="B117" s="326"/>
      <c r="C117" s="301" t="s">
        <v>61</v>
      </c>
      <c r="D117" s="301"/>
      <c r="E117" s="301"/>
      <c r="F117" s="324" t="s">
        <v>1338</v>
      </c>
      <c r="G117" s="301"/>
      <c r="H117" s="301" t="s">
        <v>1384</v>
      </c>
      <c r="I117" s="301" t="s">
        <v>1385</v>
      </c>
      <c r="J117" s="301"/>
      <c r="K117" s="315"/>
    </row>
    <row r="118" spans="2:11" s="1" customFormat="1" ht="15" customHeight="1">
      <c r="B118" s="329"/>
      <c r="C118" s="335"/>
      <c r="D118" s="335"/>
      <c r="E118" s="335"/>
      <c r="F118" s="335"/>
      <c r="G118" s="335"/>
      <c r="H118" s="335"/>
      <c r="I118" s="335"/>
      <c r="J118" s="335"/>
      <c r="K118" s="331"/>
    </row>
    <row r="119" spans="2:11" s="1" customFormat="1" ht="18.75" customHeight="1">
      <c r="B119" s="336"/>
      <c r="C119" s="337"/>
      <c r="D119" s="337"/>
      <c r="E119" s="337"/>
      <c r="F119" s="338"/>
      <c r="G119" s="337"/>
      <c r="H119" s="337"/>
      <c r="I119" s="337"/>
      <c r="J119" s="337"/>
      <c r="K119" s="336"/>
    </row>
    <row r="120" spans="2:11" s="1" customFormat="1" ht="18.75" customHeight="1">
      <c r="B120" s="309"/>
      <c r="C120" s="309"/>
      <c r="D120" s="309"/>
      <c r="E120" s="309"/>
      <c r="F120" s="309"/>
      <c r="G120" s="309"/>
      <c r="H120" s="309"/>
      <c r="I120" s="309"/>
      <c r="J120" s="309"/>
      <c r="K120" s="309"/>
    </row>
    <row r="121" spans="2:11" s="1" customFormat="1" ht="7.5" customHeight="1">
      <c r="B121" s="339"/>
      <c r="C121" s="340"/>
      <c r="D121" s="340"/>
      <c r="E121" s="340"/>
      <c r="F121" s="340"/>
      <c r="G121" s="340"/>
      <c r="H121" s="340"/>
      <c r="I121" s="340"/>
      <c r="J121" s="340"/>
      <c r="K121" s="341"/>
    </row>
    <row r="122" spans="2:11" s="1" customFormat="1" ht="45" customHeight="1">
      <c r="B122" s="342"/>
      <c r="C122" s="292" t="s">
        <v>1386</v>
      </c>
      <c r="D122" s="292"/>
      <c r="E122" s="292"/>
      <c r="F122" s="292"/>
      <c r="G122" s="292"/>
      <c r="H122" s="292"/>
      <c r="I122" s="292"/>
      <c r="J122" s="292"/>
      <c r="K122" s="343"/>
    </row>
    <row r="123" spans="2:11" s="1" customFormat="1" ht="17.25" customHeight="1">
      <c r="B123" s="344"/>
      <c r="C123" s="316" t="s">
        <v>1332</v>
      </c>
      <c r="D123" s="316"/>
      <c r="E123" s="316"/>
      <c r="F123" s="316" t="s">
        <v>1333</v>
      </c>
      <c r="G123" s="317"/>
      <c r="H123" s="316" t="s">
        <v>58</v>
      </c>
      <c r="I123" s="316" t="s">
        <v>61</v>
      </c>
      <c r="J123" s="316" t="s">
        <v>1334</v>
      </c>
      <c r="K123" s="345"/>
    </row>
    <row r="124" spans="2:11" s="1" customFormat="1" ht="17.25" customHeight="1">
      <c r="B124" s="344"/>
      <c r="C124" s="318" t="s">
        <v>1335</v>
      </c>
      <c r="D124" s="318"/>
      <c r="E124" s="318"/>
      <c r="F124" s="319" t="s">
        <v>1336</v>
      </c>
      <c r="G124" s="320"/>
      <c r="H124" s="318"/>
      <c r="I124" s="318"/>
      <c r="J124" s="318" t="s">
        <v>1337</v>
      </c>
      <c r="K124" s="345"/>
    </row>
    <row r="125" spans="2:11" s="1" customFormat="1" ht="5.25" customHeight="1">
      <c r="B125" s="346"/>
      <c r="C125" s="321"/>
      <c r="D125" s="321"/>
      <c r="E125" s="321"/>
      <c r="F125" s="321"/>
      <c r="G125" s="347"/>
      <c r="H125" s="321"/>
      <c r="I125" s="321"/>
      <c r="J125" s="321"/>
      <c r="K125" s="348"/>
    </row>
    <row r="126" spans="2:11" s="1" customFormat="1" ht="15" customHeight="1">
      <c r="B126" s="346"/>
      <c r="C126" s="301" t="s">
        <v>1341</v>
      </c>
      <c r="D126" s="323"/>
      <c r="E126" s="323"/>
      <c r="F126" s="324" t="s">
        <v>1338</v>
      </c>
      <c r="G126" s="301"/>
      <c r="H126" s="301" t="s">
        <v>1378</v>
      </c>
      <c r="I126" s="301" t="s">
        <v>1340</v>
      </c>
      <c r="J126" s="301">
        <v>120</v>
      </c>
      <c r="K126" s="349"/>
    </row>
    <row r="127" spans="2:11" s="1" customFormat="1" ht="15" customHeight="1">
      <c r="B127" s="346"/>
      <c r="C127" s="301" t="s">
        <v>1387</v>
      </c>
      <c r="D127" s="301"/>
      <c r="E127" s="301"/>
      <c r="F127" s="324" t="s">
        <v>1338</v>
      </c>
      <c r="G127" s="301"/>
      <c r="H127" s="301" t="s">
        <v>1388</v>
      </c>
      <c r="I127" s="301" t="s">
        <v>1340</v>
      </c>
      <c r="J127" s="301" t="s">
        <v>1389</v>
      </c>
      <c r="K127" s="349"/>
    </row>
    <row r="128" spans="2:11" s="1" customFormat="1" ht="15" customHeight="1">
      <c r="B128" s="346"/>
      <c r="C128" s="301" t="s">
        <v>1286</v>
      </c>
      <c r="D128" s="301"/>
      <c r="E128" s="301"/>
      <c r="F128" s="324" t="s">
        <v>1338</v>
      </c>
      <c r="G128" s="301"/>
      <c r="H128" s="301" t="s">
        <v>1390</v>
      </c>
      <c r="I128" s="301" t="s">
        <v>1340</v>
      </c>
      <c r="J128" s="301" t="s">
        <v>1389</v>
      </c>
      <c r="K128" s="349"/>
    </row>
    <row r="129" spans="2:11" s="1" customFormat="1" ht="15" customHeight="1">
      <c r="B129" s="346"/>
      <c r="C129" s="301" t="s">
        <v>1349</v>
      </c>
      <c r="D129" s="301"/>
      <c r="E129" s="301"/>
      <c r="F129" s="324" t="s">
        <v>1344</v>
      </c>
      <c r="G129" s="301"/>
      <c r="H129" s="301" t="s">
        <v>1350</v>
      </c>
      <c r="I129" s="301" t="s">
        <v>1340</v>
      </c>
      <c r="J129" s="301">
        <v>15</v>
      </c>
      <c r="K129" s="349"/>
    </row>
    <row r="130" spans="2:11" s="1" customFormat="1" ht="15" customHeight="1">
      <c r="B130" s="346"/>
      <c r="C130" s="327" t="s">
        <v>1351</v>
      </c>
      <c r="D130" s="327"/>
      <c r="E130" s="327"/>
      <c r="F130" s="328" t="s">
        <v>1344</v>
      </c>
      <c r="G130" s="327"/>
      <c r="H130" s="327" t="s">
        <v>1352</v>
      </c>
      <c r="I130" s="327" t="s">
        <v>1340</v>
      </c>
      <c r="J130" s="327">
        <v>15</v>
      </c>
      <c r="K130" s="349"/>
    </row>
    <row r="131" spans="2:11" s="1" customFormat="1" ht="15" customHeight="1">
      <c r="B131" s="346"/>
      <c r="C131" s="327" t="s">
        <v>1353</v>
      </c>
      <c r="D131" s="327"/>
      <c r="E131" s="327"/>
      <c r="F131" s="328" t="s">
        <v>1344</v>
      </c>
      <c r="G131" s="327"/>
      <c r="H131" s="327" t="s">
        <v>1354</v>
      </c>
      <c r="I131" s="327" t="s">
        <v>1340</v>
      </c>
      <c r="J131" s="327">
        <v>20</v>
      </c>
      <c r="K131" s="349"/>
    </row>
    <row r="132" spans="2:11" s="1" customFormat="1" ht="15" customHeight="1">
      <c r="B132" s="346"/>
      <c r="C132" s="327" t="s">
        <v>1355</v>
      </c>
      <c r="D132" s="327"/>
      <c r="E132" s="327"/>
      <c r="F132" s="328" t="s">
        <v>1344</v>
      </c>
      <c r="G132" s="327"/>
      <c r="H132" s="327" t="s">
        <v>1356</v>
      </c>
      <c r="I132" s="327" t="s">
        <v>1340</v>
      </c>
      <c r="J132" s="327">
        <v>20</v>
      </c>
      <c r="K132" s="349"/>
    </row>
    <row r="133" spans="2:11" s="1" customFormat="1" ht="15" customHeight="1">
      <c r="B133" s="346"/>
      <c r="C133" s="301" t="s">
        <v>1343</v>
      </c>
      <c r="D133" s="301"/>
      <c r="E133" s="301"/>
      <c r="F133" s="324" t="s">
        <v>1344</v>
      </c>
      <c r="G133" s="301"/>
      <c r="H133" s="301" t="s">
        <v>1378</v>
      </c>
      <c r="I133" s="301" t="s">
        <v>1340</v>
      </c>
      <c r="J133" s="301">
        <v>50</v>
      </c>
      <c r="K133" s="349"/>
    </row>
    <row r="134" spans="2:11" s="1" customFormat="1" ht="15" customHeight="1">
      <c r="B134" s="346"/>
      <c r="C134" s="301" t="s">
        <v>1357</v>
      </c>
      <c r="D134" s="301"/>
      <c r="E134" s="301"/>
      <c r="F134" s="324" t="s">
        <v>1344</v>
      </c>
      <c r="G134" s="301"/>
      <c r="H134" s="301" t="s">
        <v>1378</v>
      </c>
      <c r="I134" s="301" t="s">
        <v>1340</v>
      </c>
      <c r="J134" s="301">
        <v>50</v>
      </c>
      <c r="K134" s="349"/>
    </row>
    <row r="135" spans="2:11" s="1" customFormat="1" ht="15" customHeight="1">
      <c r="B135" s="346"/>
      <c r="C135" s="301" t="s">
        <v>1363</v>
      </c>
      <c r="D135" s="301"/>
      <c r="E135" s="301"/>
      <c r="F135" s="324" t="s">
        <v>1344</v>
      </c>
      <c r="G135" s="301"/>
      <c r="H135" s="301" t="s">
        <v>1378</v>
      </c>
      <c r="I135" s="301" t="s">
        <v>1340</v>
      </c>
      <c r="J135" s="301">
        <v>50</v>
      </c>
      <c r="K135" s="349"/>
    </row>
    <row r="136" spans="2:11" s="1" customFormat="1" ht="15" customHeight="1">
      <c r="B136" s="346"/>
      <c r="C136" s="301" t="s">
        <v>1365</v>
      </c>
      <c r="D136" s="301"/>
      <c r="E136" s="301"/>
      <c r="F136" s="324" t="s">
        <v>1344</v>
      </c>
      <c r="G136" s="301"/>
      <c r="H136" s="301" t="s">
        <v>1378</v>
      </c>
      <c r="I136" s="301" t="s">
        <v>1340</v>
      </c>
      <c r="J136" s="301">
        <v>50</v>
      </c>
      <c r="K136" s="349"/>
    </row>
    <row r="137" spans="2:11" s="1" customFormat="1" ht="15" customHeight="1">
      <c r="B137" s="346"/>
      <c r="C137" s="301" t="s">
        <v>1366</v>
      </c>
      <c r="D137" s="301"/>
      <c r="E137" s="301"/>
      <c r="F137" s="324" t="s">
        <v>1344</v>
      </c>
      <c r="G137" s="301"/>
      <c r="H137" s="301" t="s">
        <v>1391</v>
      </c>
      <c r="I137" s="301" t="s">
        <v>1340</v>
      </c>
      <c r="J137" s="301">
        <v>255</v>
      </c>
      <c r="K137" s="349"/>
    </row>
    <row r="138" spans="2:11" s="1" customFormat="1" ht="15" customHeight="1">
      <c r="B138" s="346"/>
      <c r="C138" s="301" t="s">
        <v>1368</v>
      </c>
      <c r="D138" s="301"/>
      <c r="E138" s="301"/>
      <c r="F138" s="324" t="s">
        <v>1338</v>
      </c>
      <c r="G138" s="301"/>
      <c r="H138" s="301" t="s">
        <v>1392</v>
      </c>
      <c r="I138" s="301" t="s">
        <v>1370</v>
      </c>
      <c r="J138" s="301"/>
      <c r="K138" s="349"/>
    </row>
    <row r="139" spans="2:11" s="1" customFormat="1" ht="15" customHeight="1">
      <c r="B139" s="346"/>
      <c r="C139" s="301" t="s">
        <v>1371</v>
      </c>
      <c r="D139" s="301"/>
      <c r="E139" s="301"/>
      <c r="F139" s="324" t="s">
        <v>1338</v>
      </c>
      <c r="G139" s="301"/>
      <c r="H139" s="301" t="s">
        <v>1393</v>
      </c>
      <c r="I139" s="301" t="s">
        <v>1373</v>
      </c>
      <c r="J139" s="301"/>
      <c r="K139" s="349"/>
    </row>
    <row r="140" spans="2:11" s="1" customFormat="1" ht="15" customHeight="1">
      <c r="B140" s="346"/>
      <c r="C140" s="301" t="s">
        <v>1374</v>
      </c>
      <c r="D140" s="301"/>
      <c r="E140" s="301"/>
      <c r="F140" s="324" t="s">
        <v>1338</v>
      </c>
      <c r="G140" s="301"/>
      <c r="H140" s="301" t="s">
        <v>1374</v>
      </c>
      <c r="I140" s="301" t="s">
        <v>1373</v>
      </c>
      <c r="J140" s="301"/>
      <c r="K140" s="349"/>
    </row>
    <row r="141" spans="2:11" s="1" customFormat="1" ht="15" customHeight="1">
      <c r="B141" s="346"/>
      <c r="C141" s="301" t="s">
        <v>42</v>
      </c>
      <c r="D141" s="301"/>
      <c r="E141" s="301"/>
      <c r="F141" s="324" t="s">
        <v>1338</v>
      </c>
      <c r="G141" s="301"/>
      <c r="H141" s="301" t="s">
        <v>1394</v>
      </c>
      <c r="I141" s="301" t="s">
        <v>1373</v>
      </c>
      <c r="J141" s="301"/>
      <c r="K141" s="349"/>
    </row>
    <row r="142" spans="2:11" s="1" customFormat="1" ht="15" customHeight="1">
      <c r="B142" s="346"/>
      <c r="C142" s="301" t="s">
        <v>1395</v>
      </c>
      <c r="D142" s="301"/>
      <c r="E142" s="301"/>
      <c r="F142" s="324" t="s">
        <v>1338</v>
      </c>
      <c r="G142" s="301"/>
      <c r="H142" s="301" t="s">
        <v>1396</v>
      </c>
      <c r="I142" s="301" t="s">
        <v>1373</v>
      </c>
      <c r="J142" s="301"/>
      <c r="K142" s="349"/>
    </row>
    <row r="143" spans="2:11" s="1" customFormat="1" ht="15" customHeight="1">
      <c r="B143" s="350"/>
      <c r="C143" s="351"/>
      <c r="D143" s="351"/>
      <c r="E143" s="351"/>
      <c r="F143" s="351"/>
      <c r="G143" s="351"/>
      <c r="H143" s="351"/>
      <c r="I143" s="351"/>
      <c r="J143" s="351"/>
      <c r="K143" s="352"/>
    </row>
    <row r="144" spans="2:11" s="1" customFormat="1" ht="18.75" customHeight="1">
      <c r="B144" s="337"/>
      <c r="C144" s="337"/>
      <c r="D144" s="337"/>
      <c r="E144" s="337"/>
      <c r="F144" s="338"/>
      <c r="G144" s="337"/>
      <c r="H144" s="337"/>
      <c r="I144" s="337"/>
      <c r="J144" s="337"/>
      <c r="K144" s="337"/>
    </row>
    <row r="145" spans="2:11" s="1" customFormat="1" ht="18.75" customHeight="1">
      <c r="B145" s="309"/>
      <c r="C145" s="309"/>
      <c r="D145" s="309"/>
      <c r="E145" s="309"/>
      <c r="F145" s="309"/>
      <c r="G145" s="309"/>
      <c r="H145" s="309"/>
      <c r="I145" s="309"/>
      <c r="J145" s="309"/>
      <c r="K145" s="309"/>
    </row>
    <row r="146" spans="2:11" s="1" customFormat="1" ht="7.5" customHeight="1">
      <c r="B146" s="310"/>
      <c r="C146" s="311"/>
      <c r="D146" s="311"/>
      <c r="E146" s="311"/>
      <c r="F146" s="311"/>
      <c r="G146" s="311"/>
      <c r="H146" s="311"/>
      <c r="I146" s="311"/>
      <c r="J146" s="311"/>
      <c r="K146" s="312"/>
    </row>
    <row r="147" spans="2:11" s="1" customFormat="1" ht="45" customHeight="1">
      <c r="B147" s="313"/>
      <c r="C147" s="314" t="s">
        <v>1397</v>
      </c>
      <c r="D147" s="314"/>
      <c r="E147" s="314"/>
      <c r="F147" s="314"/>
      <c r="G147" s="314"/>
      <c r="H147" s="314"/>
      <c r="I147" s="314"/>
      <c r="J147" s="314"/>
      <c r="K147" s="315"/>
    </row>
    <row r="148" spans="2:11" s="1" customFormat="1" ht="17.25" customHeight="1">
      <c r="B148" s="313"/>
      <c r="C148" s="316" t="s">
        <v>1332</v>
      </c>
      <c r="D148" s="316"/>
      <c r="E148" s="316"/>
      <c r="F148" s="316" t="s">
        <v>1333</v>
      </c>
      <c r="G148" s="317"/>
      <c r="H148" s="316" t="s">
        <v>58</v>
      </c>
      <c r="I148" s="316" t="s">
        <v>61</v>
      </c>
      <c r="J148" s="316" t="s">
        <v>1334</v>
      </c>
      <c r="K148" s="315"/>
    </row>
    <row r="149" spans="2:11" s="1" customFormat="1" ht="17.25" customHeight="1">
      <c r="B149" s="313"/>
      <c r="C149" s="318" t="s">
        <v>1335</v>
      </c>
      <c r="D149" s="318"/>
      <c r="E149" s="318"/>
      <c r="F149" s="319" t="s">
        <v>1336</v>
      </c>
      <c r="G149" s="320"/>
      <c r="H149" s="318"/>
      <c r="I149" s="318"/>
      <c r="J149" s="318" t="s">
        <v>1337</v>
      </c>
      <c r="K149" s="315"/>
    </row>
    <row r="150" spans="2:11" s="1" customFormat="1" ht="5.25" customHeight="1">
      <c r="B150" s="326"/>
      <c r="C150" s="321"/>
      <c r="D150" s="321"/>
      <c r="E150" s="321"/>
      <c r="F150" s="321"/>
      <c r="G150" s="322"/>
      <c r="H150" s="321"/>
      <c r="I150" s="321"/>
      <c r="J150" s="321"/>
      <c r="K150" s="349"/>
    </row>
    <row r="151" spans="2:11" s="1" customFormat="1" ht="15" customHeight="1">
      <c r="B151" s="326"/>
      <c r="C151" s="353" t="s">
        <v>1341</v>
      </c>
      <c r="D151" s="301"/>
      <c r="E151" s="301"/>
      <c r="F151" s="354" t="s">
        <v>1338</v>
      </c>
      <c r="G151" s="301"/>
      <c r="H151" s="353" t="s">
        <v>1378</v>
      </c>
      <c r="I151" s="353" t="s">
        <v>1340</v>
      </c>
      <c r="J151" s="353">
        <v>120</v>
      </c>
      <c r="K151" s="349"/>
    </row>
    <row r="152" spans="2:11" s="1" customFormat="1" ht="15" customHeight="1">
      <c r="B152" s="326"/>
      <c r="C152" s="353" t="s">
        <v>1387</v>
      </c>
      <c r="D152" s="301"/>
      <c r="E152" s="301"/>
      <c r="F152" s="354" t="s">
        <v>1338</v>
      </c>
      <c r="G152" s="301"/>
      <c r="H152" s="353" t="s">
        <v>1398</v>
      </c>
      <c r="I152" s="353" t="s">
        <v>1340</v>
      </c>
      <c r="J152" s="353" t="s">
        <v>1389</v>
      </c>
      <c r="K152" s="349"/>
    </row>
    <row r="153" spans="2:11" s="1" customFormat="1" ht="15" customHeight="1">
      <c r="B153" s="326"/>
      <c r="C153" s="353" t="s">
        <v>1286</v>
      </c>
      <c r="D153" s="301"/>
      <c r="E153" s="301"/>
      <c r="F153" s="354" t="s">
        <v>1338</v>
      </c>
      <c r="G153" s="301"/>
      <c r="H153" s="353" t="s">
        <v>1399</v>
      </c>
      <c r="I153" s="353" t="s">
        <v>1340</v>
      </c>
      <c r="J153" s="353" t="s">
        <v>1389</v>
      </c>
      <c r="K153" s="349"/>
    </row>
    <row r="154" spans="2:11" s="1" customFormat="1" ht="15" customHeight="1">
      <c r="B154" s="326"/>
      <c r="C154" s="353" t="s">
        <v>1343</v>
      </c>
      <c r="D154" s="301"/>
      <c r="E154" s="301"/>
      <c r="F154" s="354" t="s">
        <v>1344</v>
      </c>
      <c r="G154" s="301"/>
      <c r="H154" s="353" t="s">
        <v>1378</v>
      </c>
      <c r="I154" s="353" t="s">
        <v>1340</v>
      </c>
      <c r="J154" s="353">
        <v>50</v>
      </c>
      <c r="K154" s="349"/>
    </row>
    <row r="155" spans="2:11" s="1" customFormat="1" ht="15" customHeight="1">
      <c r="B155" s="326"/>
      <c r="C155" s="353" t="s">
        <v>1346</v>
      </c>
      <c r="D155" s="301"/>
      <c r="E155" s="301"/>
      <c r="F155" s="354" t="s">
        <v>1338</v>
      </c>
      <c r="G155" s="301"/>
      <c r="H155" s="353" t="s">
        <v>1378</v>
      </c>
      <c r="I155" s="353" t="s">
        <v>1348</v>
      </c>
      <c r="J155" s="353"/>
      <c r="K155" s="349"/>
    </row>
    <row r="156" spans="2:11" s="1" customFormat="1" ht="15" customHeight="1">
      <c r="B156" s="326"/>
      <c r="C156" s="353" t="s">
        <v>1357</v>
      </c>
      <c r="D156" s="301"/>
      <c r="E156" s="301"/>
      <c r="F156" s="354" t="s">
        <v>1344</v>
      </c>
      <c r="G156" s="301"/>
      <c r="H156" s="353" t="s">
        <v>1378</v>
      </c>
      <c r="I156" s="353" t="s">
        <v>1340</v>
      </c>
      <c r="J156" s="353">
        <v>50</v>
      </c>
      <c r="K156" s="349"/>
    </row>
    <row r="157" spans="2:11" s="1" customFormat="1" ht="15" customHeight="1">
      <c r="B157" s="326"/>
      <c r="C157" s="353" t="s">
        <v>1365</v>
      </c>
      <c r="D157" s="301"/>
      <c r="E157" s="301"/>
      <c r="F157" s="354" t="s">
        <v>1344</v>
      </c>
      <c r="G157" s="301"/>
      <c r="H157" s="353" t="s">
        <v>1378</v>
      </c>
      <c r="I157" s="353" t="s">
        <v>1340</v>
      </c>
      <c r="J157" s="353">
        <v>50</v>
      </c>
      <c r="K157" s="349"/>
    </row>
    <row r="158" spans="2:11" s="1" customFormat="1" ht="15" customHeight="1">
      <c r="B158" s="326"/>
      <c r="C158" s="353" t="s">
        <v>1363</v>
      </c>
      <c r="D158" s="301"/>
      <c r="E158" s="301"/>
      <c r="F158" s="354" t="s">
        <v>1344</v>
      </c>
      <c r="G158" s="301"/>
      <c r="H158" s="353" t="s">
        <v>1378</v>
      </c>
      <c r="I158" s="353" t="s">
        <v>1340</v>
      </c>
      <c r="J158" s="353">
        <v>50</v>
      </c>
      <c r="K158" s="349"/>
    </row>
    <row r="159" spans="2:11" s="1" customFormat="1" ht="15" customHeight="1">
      <c r="B159" s="326"/>
      <c r="C159" s="353" t="s">
        <v>100</v>
      </c>
      <c r="D159" s="301"/>
      <c r="E159" s="301"/>
      <c r="F159" s="354" t="s">
        <v>1338</v>
      </c>
      <c r="G159" s="301"/>
      <c r="H159" s="353" t="s">
        <v>1400</v>
      </c>
      <c r="I159" s="353" t="s">
        <v>1340</v>
      </c>
      <c r="J159" s="353" t="s">
        <v>1401</v>
      </c>
      <c r="K159" s="349"/>
    </row>
    <row r="160" spans="2:11" s="1" customFormat="1" ht="15" customHeight="1">
      <c r="B160" s="326"/>
      <c r="C160" s="353" t="s">
        <v>1402</v>
      </c>
      <c r="D160" s="301"/>
      <c r="E160" s="301"/>
      <c r="F160" s="354" t="s">
        <v>1338</v>
      </c>
      <c r="G160" s="301"/>
      <c r="H160" s="353" t="s">
        <v>1403</v>
      </c>
      <c r="I160" s="353" t="s">
        <v>1373</v>
      </c>
      <c r="J160" s="353"/>
      <c r="K160" s="349"/>
    </row>
    <row r="161" spans="2:11" s="1" customFormat="1" ht="15" customHeight="1">
      <c r="B161" s="355"/>
      <c r="C161" s="335"/>
      <c r="D161" s="335"/>
      <c r="E161" s="335"/>
      <c r="F161" s="335"/>
      <c r="G161" s="335"/>
      <c r="H161" s="335"/>
      <c r="I161" s="335"/>
      <c r="J161" s="335"/>
      <c r="K161" s="356"/>
    </row>
    <row r="162" spans="2:11" s="1" customFormat="1" ht="18.75" customHeight="1">
      <c r="B162" s="337"/>
      <c r="C162" s="347"/>
      <c r="D162" s="347"/>
      <c r="E162" s="347"/>
      <c r="F162" s="357"/>
      <c r="G162" s="347"/>
      <c r="H162" s="347"/>
      <c r="I162" s="347"/>
      <c r="J162" s="347"/>
      <c r="K162" s="337"/>
    </row>
    <row r="163" spans="2:11" s="1" customFormat="1" ht="18.75" customHeight="1">
      <c r="B163" s="309"/>
      <c r="C163" s="309"/>
      <c r="D163" s="309"/>
      <c r="E163" s="309"/>
      <c r="F163" s="309"/>
      <c r="G163" s="309"/>
      <c r="H163" s="309"/>
      <c r="I163" s="309"/>
      <c r="J163" s="309"/>
      <c r="K163" s="309"/>
    </row>
    <row r="164" spans="2:11" s="1" customFormat="1" ht="7.5" customHeight="1">
      <c r="B164" s="288"/>
      <c r="C164" s="289"/>
      <c r="D164" s="289"/>
      <c r="E164" s="289"/>
      <c r="F164" s="289"/>
      <c r="G164" s="289"/>
      <c r="H164" s="289"/>
      <c r="I164" s="289"/>
      <c r="J164" s="289"/>
      <c r="K164" s="290"/>
    </row>
    <row r="165" spans="2:11" s="1" customFormat="1" ht="45" customHeight="1">
      <c r="B165" s="291"/>
      <c r="C165" s="292" t="s">
        <v>1404</v>
      </c>
      <c r="D165" s="292"/>
      <c r="E165" s="292"/>
      <c r="F165" s="292"/>
      <c r="G165" s="292"/>
      <c r="H165" s="292"/>
      <c r="I165" s="292"/>
      <c r="J165" s="292"/>
      <c r="K165" s="293"/>
    </row>
    <row r="166" spans="2:11" s="1" customFormat="1" ht="17.25" customHeight="1">
      <c r="B166" s="291"/>
      <c r="C166" s="316" t="s">
        <v>1332</v>
      </c>
      <c r="D166" s="316"/>
      <c r="E166" s="316"/>
      <c r="F166" s="316" t="s">
        <v>1333</v>
      </c>
      <c r="G166" s="358"/>
      <c r="H166" s="359" t="s">
        <v>58</v>
      </c>
      <c r="I166" s="359" t="s">
        <v>61</v>
      </c>
      <c r="J166" s="316" t="s">
        <v>1334</v>
      </c>
      <c r="K166" s="293"/>
    </row>
    <row r="167" spans="2:11" s="1" customFormat="1" ht="17.25" customHeight="1">
      <c r="B167" s="294"/>
      <c r="C167" s="318" t="s">
        <v>1335</v>
      </c>
      <c r="D167" s="318"/>
      <c r="E167" s="318"/>
      <c r="F167" s="319" t="s">
        <v>1336</v>
      </c>
      <c r="G167" s="360"/>
      <c r="H167" s="361"/>
      <c r="I167" s="361"/>
      <c r="J167" s="318" t="s">
        <v>1337</v>
      </c>
      <c r="K167" s="296"/>
    </row>
    <row r="168" spans="2:11" s="1" customFormat="1" ht="5.25" customHeight="1">
      <c r="B168" s="326"/>
      <c r="C168" s="321"/>
      <c r="D168" s="321"/>
      <c r="E168" s="321"/>
      <c r="F168" s="321"/>
      <c r="G168" s="322"/>
      <c r="H168" s="321"/>
      <c r="I168" s="321"/>
      <c r="J168" s="321"/>
      <c r="K168" s="349"/>
    </row>
    <row r="169" spans="2:11" s="1" customFormat="1" ht="15" customHeight="1">
      <c r="B169" s="326"/>
      <c r="C169" s="301" t="s">
        <v>1341</v>
      </c>
      <c r="D169" s="301"/>
      <c r="E169" s="301"/>
      <c r="F169" s="324" t="s">
        <v>1338</v>
      </c>
      <c r="G169" s="301"/>
      <c r="H169" s="301" t="s">
        <v>1378</v>
      </c>
      <c r="I169" s="301" t="s">
        <v>1340</v>
      </c>
      <c r="J169" s="301">
        <v>120</v>
      </c>
      <c r="K169" s="349"/>
    </row>
    <row r="170" spans="2:11" s="1" customFormat="1" ht="15" customHeight="1">
      <c r="B170" s="326"/>
      <c r="C170" s="301" t="s">
        <v>1387</v>
      </c>
      <c r="D170" s="301"/>
      <c r="E170" s="301"/>
      <c r="F170" s="324" t="s">
        <v>1338</v>
      </c>
      <c r="G170" s="301"/>
      <c r="H170" s="301" t="s">
        <v>1388</v>
      </c>
      <c r="I170" s="301" t="s">
        <v>1340</v>
      </c>
      <c r="J170" s="301" t="s">
        <v>1389</v>
      </c>
      <c r="K170" s="349"/>
    </row>
    <row r="171" spans="2:11" s="1" customFormat="1" ht="15" customHeight="1">
      <c r="B171" s="326"/>
      <c r="C171" s="301" t="s">
        <v>1286</v>
      </c>
      <c r="D171" s="301"/>
      <c r="E171" s="301"/>
      <c r="F171" s="324" t="s">
        <v>1338</v>
      </c>
      <c r="G171" s="301"/>
      <c r="H171" s="301" t="s">
        <v>1405</v>
      </c>
      <c r="I171" s="301" t="s">
        <v>1340</v>
      </c>
      <c r="J171" s="301" t="s">
        <v>1389</v>
      </c>
      <c r="K171" s="349"/>
    </row>
    <row r="172" spans="2:11" s="1" customFormat="1" ht="15" customHeight="1">
      <c r="B172" s="326"/>
      <c r="C172" s="301" t="s">
        <v>1343</v>
      </c>
      <c r="D172" s="301"/>
      <c r="E172" s="301"/>
      <c r="F172" s="324" t="s">
        <v>1344</v>
      </c>
      <c r="G172" s="301"/>
      <c r="H172" s="301" t="s">
        <v>1405</v>
      </c>
      <c r="I172" s="301" t="s">
        <v>1340</v>
      </c>
      <c r="J172" s="301">
        <v>50</v>
      </c>
      <c r="K172" s="349"/>
    </row>
    <row r="173" spans="2:11" s="1" customFormat="1" ht="15" customHeight="1">
      <c r="B173" s="326"/>
      <c r="C173" s="301" t="s">
        <v>1346</v>
      </c>
      <c r="D173" s="301"/>
      <c r="E173" s="301"/>
      <c r="F173" s="324" t="s">
        <v>1338</v>
      </c>
      <c r="G173" s="301"/>
      <c r="H173" s="301" t="s">
        <v>1405</v>
      </c>
      <c r="I173" s="301" t="s">
        <v>1348</v>
      </c>
      <c r="J173" s="301"/>
      <c r="K173" s="349"/>
    </row>
    <row r="174" spans="2:11" s="1" customFormat="1" ht="15" customHeight="1">
      <c r="B174" s="326"/>
      <c r="C174" s="301" t="s">
        <v>1357</v>
      </c>
      <c r="D174" s="301"/>
      <c r="E174" s="301"/>
      <c r="F174" s="324" t="s">
        <v>1344</v>
      </c>
      <c r="G174" s="301"/>
      <c r="H174" s="301" t="s">
        <v>1405</v>
      </c>
      <c r="I174" s="301" t="s">
        <v>1340</v>
      </c>
      <c r="J174" s="301">
        <v>50</v>
      </c>
      <c r="K174" s="349"/>
    </row>
    <row r="175" spans="2:11" s="1" customFormat="1" ht="15" customHeight="1">
      <c r="B175" s="326"/>
      <c r="C175" s="301" t="s">
        <v>1365</v>
      </c>
      <c r="D175" s="301"/>
      <c r="E175" s="301"/>
      <c r="F175" s="324" t="s">
        <v>1344</v>
      </c>
      <c r="G175" s="301"/>
      <c r="H175" s="301" t="s">
        <v>1405</v>
      </c>
      <c r="I175" s="301" t="s">
        <v>1340</v>
      </c>
      <c r="J175" s="301">
        <v>50</v>
      </c>
      <c r="K175" s="349"/>
    </row>
    <row r="176" spans="2:11" s="1" customFormat="1" ht="15" customHeight="1">
      <c r="B176" s="326"/>
      <c r="C176" s="301" t="s">
        <v>1363</v>
      </c>
      <c r="D176" s="301"/>
      <c r="E176" s="301"/>
      <c r="F176" s="324" t="s">
        <v>1344</v>
      </c>
      <c r="G176" s="301"/>
      <c r="H176" s="301" t="s">
        <v>1405</v>
      </c>
      <c r="I176" s="301" t="s">
        <v>1340</v>
      </c>
      <c r="J176" s="301">
        <v>50</v>
      </c>
      <c r="K176" s="349"/>
    </row>
    <row r="177" spans="2:11" s="1" customFormat="1" ht="15" customHeight="1">
      <c r="B177" s="326"/>
      <c r="C177" s="301" t="s">
        <v>113</v>
      </c>
      <c r="D177" s="301"/>
      <c r="E177" s="301"/>
      <c r="F177" s="324" t="s">
        <v>1338</v>
      </c>
      <c r="G177" s="301"/>
      <c r="H177" s="301" t="s">
        <v>1406</v>
      </c>
      <c r="I177" s="301" t="s">
        <v>1407</v>
      </c>
      <c r="J177" s="301"/>
      <c r="K177" s="349"/>
    </row>
    <row r="178" spans="2:11" s="1" customFormat="1" ht="15" customHeight="1">
      <c r="B178" s="326"/>
      <c r="C178" s="301" t="s">
        <v>61</v>
      </c>
      <c r="D178" s="301"/>
      <c r="E178" s="301"/>
      <c r="F178" s="324" t="s">
        <v>1338</v>
      </c>
      <c r="G178" s="301"/>
      <c r="H178" s="301" t="s">
        <v>1408</v>
      </c>
      <c r="I178" s="301" t="s">
        <v>1409</v>
      </c>
      <c r="J178" s="301">
        <v>1</v>
      </c>
      <c r="K178" s="349"/>
    </row>
    <row r="179" spans="2:11" s="1" customFormat="1" ht="15" customHeight="1">
      <c r="B179" s="326"/>
      <c r="C179" s="301" t="s">
        <v>57</v>
      </c>
      <c r="D179" s="301"/>
      <c r="E179" s="301"/>
      <c r="F179" s="324" t="s">
        <v>1338</v>
      </c>
      <c r="G179" s="301"/>
      <c r="H179" s="301" t="s">
        <v>1410</v>
      </c>
      <c r="I179" s="301" t="s">
        <v>1340</v>
      </c>
      <c r="J179" s="301">
        <v>20</v>
      </c>
      <c r="K179" s="349"/>
    </row>
    <row r="180" spans="2:11" s="1" customFormat="1" ht="15" customHeight="1">
      <c r="B180" s="326"/>
      <c r="C180" s="301" t="s">
        <v>58</v>
      </c>
      <c r="D180" s="301"/>
      <c r="E180" s="301"/>
      <c r="F180" s="324" t="s">
        <v>1338</v>
      </c>
      <c r="G180" s="301"/>
      <c r="H180" s="301" t="s">
        <v>1411</v>
      </c>
      <c r="I180" s="301" t="s">
        <v>1340</v>
      </c>
      <c r="J180" s="301">
        <v>255</v>
      </c>
      <c r="K180" s="349"/>
    </row>
    <row r="181" spans="2:11" s="1" customFormat="1" ht="15" customHeight="1">
      <c r="B181" s="326"/>
      <c r="C181" s="301" t="s">
        <v>114</v>
      </c>
      <c r="D181" s="301"/>
      <c r="E181" s="301"/>
      <c r="F181" s="324" t="s">
        <v>1338</v>
      </c>
      <c r="G181" s="301"/>
      <c r="H181" s="301" t="s">
        <v>1302</v>
      </c>
      <c r="I181" s="301" t="s">
        <v>1340</v>
      </c>
      <c r="J181" s="301">
        <v>10</v>
      </c>
      <c r="K181" s="349"/>
    </row>
    <row r="182" spans="2:11" s="1" customFormat="1" ht="15" customHeight="1">
      <c r="B182" s="326"/>
      <c r="C182" s="301" t="s">
        <v>115</v>
      </c>
      <c r="D182" s="301"/>
      <c r="E182" s="301"/>
      <c r="F182" s="324" t="s">
        <v>1338</v>
      </c>
      <c r="G182" s="301"/>
      <c r="H182" s="301" t="s">
        <v>1412</v>
      </c>
      <c r="I182" s="301" t="s">
        <v>1373</v>
      </c>
      <c r="J182" s="301"/>
      <c r="K182" s="349"/>
    </row>
    <row r="183" spans="2:11" s="1" customFormat="1" ht="15" customHeight="1">
      <c r="B183" s="326"/>
      <c r="C183" s="301" t="s">
        <v>1413</v>
      </c>
      <c r="D183" s="301"/>
      <c r="E183" s="301"/>
      <c r="F183" s="324" t="s">
        <v>1338</v>
      </c>
      <c r="G183" s="301"/>
      <c r="H183" s="301" t="s">
        <v>1414</v>
      </c>
      <c r="I183" s="301" t="s">
        <v>1373</v>
      </c>
      <c r="J183" s="301"/>
      <c r="K183" s="349"/>
    </row>
    <row r="184" spans="2:11" s="1" customFormat="1" ht="15" customHeight="1">
      <c r="B184" s="326"/>
      <c r="C184" s="301" t="s">
        <v>1402</v>
      </c>
      <c r="D184" s="301"/>
      <c r="E184" s="301"/>
      <c r="F184" s="324" t="s">
        <v>1338</v>
      </c>
      <c r="G184" s="301"/>
      <c r="H184" s="301" t="s">
        <v>1415</v>
      </c>
      <c r="I184" s="301" t="s">
        <v>1373</v>
      </c>
      <c r="J184" s="301"/>
      <c r="K184" s="349"/>
    </row>
    <row r="185" spans="2:11" s="1" customFormat="1" ht="15" customHeight="1">
      <c r="B185" s="326"/>
      <c r="C185" s="301" t="s">
        <v>117</v>
      </c>
      <c r="D185" s="301"/>
      <c r="E185" s="301"/>
      <c r="F185" s="324" t="s">
        <v>1344</v>
      </c>
      <c r="G185" s="301"/>
      <c r="H185" s="301" t="s">
        <v>1416</v>
      </c>
      <c r="I185" s="301" t="s">
        <v>1340</v>
      </c>
      <c r="J185" s="301">
        <v>50</v>
      </c>
      <c r="K185" s="349"/>
    </row>
    <row r="186" spans="2:11" s="1" customFormat="1" ht="15" customHeight="1">
      <c r="B186" s="326"/>
      <c r="C186" s="301" t="s">
        <v>1417</v>
      </c>
      <c r="D186" s="301"/>
      <c r="E186" s="301"/>
      <c r="F186" s="324" t="s">
        <v>1344</v>
      </c>
      <c r="G186" s="301"/>
      <c r="H186" s="301" t="s">
        <v>1418</v>
      </c>
      <c r="I186" s="301" t="s">
        <v>1419</v>
      </c>
      <c r="J186" s="301"/>
      <c r="K186" s="349"/>
    </row>
    <row r="187" spans="2:11" s="1" customFormat="1" ht="15" customHeight="1">
      <c r="B187" s="326"/>
      <c r="C187" s="301" t="s">
        <v>1420</v>
      </c>
      <c r="D187" s="301"/>
      <c r="E187" s="301"/>
      <c r="F187" s="324" t="s">
        <v>1344</v>
      </c>
      <c r="G187" s="301"/>
      <c r="H187" s="301" t="s">
        <v>1421</v>
      </c>
      <c r="I187" s="301" t="s">
        <v>1419</v>
      </c>
      <c r="J187" s="301"/>
      <c r="K187" s="349"/>
    </row>
    <row r="188" spans="2:11" s="1" customFormat="1" ht="15" customHeight="1">
      <c r="B188" s="326"/>
      <c r="C188" s="301" t="s">
        <v>1422</v>
      </c>
      <c r="D188" s="301"/>
      <c r="E188" s="301"/>
      <c r="F188" s="324" t="s">
        <v>1344</v>
      </c>
      <c r="G188" s="301"/>
      <c r="H188" s="301" t="s">
        <v>1423</v>
      </c>
      <c r="I188" s="301" t="s">
        <v>1419</v>
      </c>
      <c r="J188" s="301"/>
      <c r="K188" s="349"/>
    </row>
    <row r="189" spans="2:11" s="1" customFormat="1" ht="15" customHeight="1">
      <c r="B189" s="326"/>
      <c r="C189" s="362" t="s">
        <v>1424</v>
      </c>
      <c r="D189" s="301"/>
      <c r="E189" s="301"/>
      <c r="F189" s="324" t="s">
        <v>1344</v>
      </c>
      <c r="G189" s="301"/>
      <c r="H189" s="301" t="s">
        <v>1425</v>
      </c>
      <c r="I189" s="301" t="s">
        <v>1426</v>
      </c>
      <c r="J189" s="363" t="s">
        <v>1427</v>
      </c>
      <c r="K189" s="349"/>
    </row>
    <row r="190" spans="2:11" s="1" customFormat="1" ht="15" customHeight="1">
      <c r="B190" s="326"/>
      <c r="C190" s="362" t="s">
        <v>46</v>
      </c>
      <c r="D190" s="301"/>
      <c r="E190" s="301"/>
      <c r="F190" s="324" t="s">
        <v>1338</v>
      </c>
      <c r="G190" s="301"/>
      <c r="H190" s="298" t="s">
        <v>1428</v>
      </c>
      <c r="I190" s="301" t="s">
        <v>1429</v>
      </c>
      <c r="J190" s="301"/>
      <c r="K190" s="349"/>
    </row>
    <row r="191" spans="2:11" s="1" customFormat="1" ht="15" customHeight="1">
      <c r="B191" s="326"/>
      <c r="C191" s="362" t="s">
        <v>1430</v>
      </c>
      <c r="D191" s="301"/>
      <c r="E191" s="301"/>
      <c r="F191" s="324" t="s">
        <v>1338</v>
      </c>
      <c r="G191" s="301"/>
      <c r="H191" s="301" t="s">
        <v>1431</v>
      </c>
      <c r="I191" s="301" t="s">
        <v>1373</v>
      </c>
      <c r="J191" s="301"/>
      <c r="K191" s="349"/>
    </row>
    <row r="192" spans="2:11" s="1" customFormat="1" ht="15" customHeight="1">
      <c r="B192" s="326"/>
      <c r="C192" s="362" t="s">
        <v>1432</v>
      </c>
      <c r="D192" s="301"/>
      <c r="E192" s="301"/>
      <c r="F192" s="324" t="s">
        <v>1338</v>
      </c>
      <c r="G192" s="301"/>
      <c r="H192" s="301" t="s">
        <v>1433</v>
      </c>
      <c r="I192" s="301" t="s">
        <v>1373</v>
      </c>
      <c r="J192" s="301"/>
      <c r="K192" s="349"/>
    </row>
    <row r="193" spans="2:11" s="1" customFormat="1" ht="15" customHeight="1">
      <c r="B193" s="326"/>
      <c r="C193" s="362" t="s">
        <v>1434</v>
      </c>
      <c r="D193" s="301"/>
      <c r="E193" s="301"/>
      <c r="F193" s="324" t="s">
        <v>1344</v>
      </c>
      <c r="G193" s="301"/>
      <c r="H193" s="301" t="s">
        <v>1435</v>
      </c>
      <c r="I193" s="301" t="s">
        <v>1373</v>
      </c>
      <c r="J193" s="301"/>
      <c r="K193" s="349"/>
    </row>
    <row r="194" spans="2:11" s="1" customFormat="1" ht="15" customHeight="1">
      <c r="B194" s="355"/>
      <c r="C194" s="364"/>
      <c r="D194" s="335"/>
      <c r="E194" s="335"/>
      <c r="F194" s="335"/>
      <c r="G194" s="335"/>
      <c r="H194" s="335"/>
      <c r="I194" s="335"/>
      <c r="J194" s="335"/>
      <c r="K194" s="356"/>
    </row>
    <row r="195" spans="2:11" s="1" customFormat="1" ht="18.75" customHeight="1">
      <c r="B195" s="337"/>
      <c r="C195" s="347"/>
      <c r="D195" s="347"/>
      <c r="E195" s="347"/>
      <c r="F195" s="357"/>
      <c r="G195" s="347"/>
      <c r="H195" s="347"/>
      <c r="I195" s="347"/>
      <c r="J195" s="347"/>
      <c r="K195" s="337"/>
    </row>
    <row r="196" spans="2:11" s="1" customFormat="1" ht="18.75" customHeight="1">
      <c r="B196" s="337"/>
      <c r="C196" s="347"/>
      <c r="D196" s="347"/>
      <c r="E196" s="347"/>
      <c r="F196" s="357"/>
      <c r="G196" s="347"/>
      <c r="H196" s="347"/>
      <c r="I196" s="347"/>
      <c r="J196" s="347"/>
      <c r="K196" s="337"/>
    </row>
    <row r="197" spans="2:11" s="1" customFormat="1" ht="18.75" customHeight="1">
      <c r="B197" s="309"/>
      <c r="C197" s="309"/>
      <c r="D197" s="309"/>
      <c r="E197" s="309"/>
      <c r="F197" s="309"/>
      <c r="G197" s="309"/>
      <c r="H197" s="309"/>
      <c r="I197" s="309"/>
      <c r="J197" s="309"/>
      <c r="K197" s="309"/>
    </row>
    <row r="198" spans="2:11" s="1" customFormat="1" ht="13.5">
      <c r="B198" s="288"/>
      <c r="C198" s="289"/>
      <c r="D198" s="289"/>
      <c r="E198" s="289"/>
      <c r="F198" s="289"/>
      <c r="G198" s="289"/>
      <c r="H198" s="289"/>
      <c r="I198" s="289"/>
      <c r="J198" s="289"/>
      <c r="K198" s="290"/>
    </row>
    <row r="199" spans="2:11" s="1" customFormat="1" ht="21">
      <c r="B199" s="291"/>
      <c r="C199" s="292" t="s">
        <v>1436</v>
      </c>
      <c r="D199" s="292"/>
      <c r="E199" s="292"/>
      <c r="F199" s="292"/>
      <c r="G199" s="292"/>
      <c r="H199" s="292"/>
      <c r="I199" s="292"/>
      <c r="J199" s="292"/>
      <c r="K199" s="293"/>
    </row>
    <row r="200" spans="2:11" s="1" customFormat="1" ht="25.5" customHeight="1">
      <c r="B200" s="291"/>
      <c r="C200" s="365" t="s">
        <v>1437</v>
      </c>
      <c r="D200" s="365"/>
      <c r="E200" s="365"/>
      <c r="F200" s="365" t="s">
        <v>1438</v>
      </c>
      <c r="G200" s="366"/>
      <c r="H200" s="365" t="s">
        <v>1439</v>
      </c>
      <c r="I200" s="365"/>
      <c r="J200" s="365"/>
      <c r="K200" s="293"/>
    </row>
    <row r="201" spans="2:11" s="1" customFormat="1" ht="5.25" customHeight="1">
      <c r="B201" s="326"/>
      <c r="C201" s="321"/>
      <c r="D201" s="321"/>
      <c r="E201" s="321"/>
      <c r="F201" s="321"/>
      <c r="G201" s="347"/>
      <c r="H201" s="321"/>
      <c r="I201" s="321"/>
      <c r="J201" s="321"/>
      <c r="K201" s="349"/>
    </row>
    <row r="202" spans="2:11" s="1" customFormat="1" ht="15" customHeight="1">
      <c r="B202" s="326"/>
      <c r="C202" s="301" t="s">
        <v>1429</v>
      </c>
      <c r="D202" s="301"/>
      <c r="E202" s="301"/>
      <c r="F202" s="324" t="s">
        <v>47</v>
      </c>
      <c r="G202" s="301"/>
      <c r="H202" s="301" t="s">
        <v>1440</v>
      </c>
      <c r="I202" s="301"/>
      <c r="J202" s="301"/>
      <c r="K202" s="349"/>
    </row>
    <row r="203" spans="2:11" s="1" customFormat="1" ht="15" customHeight="1">
      <c r="B203" s="326"/>
      <c r="C203" s="301"/>
      <c r="D203" s="301"/>
      <c r="E203" s="301"/>
      <c r="F203" s="324" t="s">
        <v>48</v>
      </c>
      <c r="G203" s="301"/>
      <c r="H203" s="301" t="s">
        <v>1441</v>
      </c>
      <c r="I203" s="301"/>
      <c r="J203" s="301"/>
      <c r="K203" s="349"/>
    </row>
    <row r="204" spans="2:11" s="1" customFormat="1" ht="15" customHeight="1">
      <c r="B204" s="326"/>
      <c r="C204" s="301"/>
      <c r="D204" s="301"/>
      <c r="E204" s="301"/>
      <c r="F204" s="324" t="s">
        <v>51</v>
      </c>
      <c r="G204" s="301"/>
      <c r="H204" s="301" t="s">
        <v>1442</v>
      </c>
      <c r="I204" s="301"/>
      <c r="J204" s="301"/>
      <c r="K204" s="349"/>
    </row>
    <row r="205" spans="2:11" s="1" customFormat="1" ht="15" customHeight="1">
      <c r="B205" s="326"/>
      <c r="C205" s="301"/>
      <c r="D205" s="301"/>
      <c r="E205" s="301"/>
      <c r="F205" s="324" t="s">
        <v>49</v>
      </c>
      <c r="G205" s="301"/>
      <c r="H205" s="301" t="s">
        <v>1443</v>
      </c>
      <c r="I205" s="301"/>
      <c r="J205" s="301"/>
      <c r="K205" s="349"/>
    </row>
    <row r="206" spans="2:11" s="1" customFormat="1" ht="15" customHeight="1">
      <c r="B206" s="326"/>
      <c r="C206" s="301"/>
      <c r="D206" s="301"/>
      <c r="E206" s="301"/>
      <c r="F206" s="324" t="s">
        <v>50</v>
      </c>
      <c r="G206" s="301"/>
      <c r="H206" s="301" t="s">
        <v>1444</v>
      </c>
      <c r="I206" s="301"/>
      <c r="J206" s="301"/>
      <c r="K206" s="349"/>
    </row>
    <row r="207" spans="2:11" s="1" customFormat="1" ht="15" customHeight="1">
      <c r="B207" s="326"/>
      <c r="C207" s="301"/>
      <c r="D207" s="301"/>
      <c r="E207" s="301"/>
      <c r="F207" s="324"/>
      <c r="G207" s="301"/>
      <c r="H207" s="301"/>
      <c r="I207" s="301"/>
      <c r="J207" s="301"/>
      <c r="K207" s="349"/>
    </row>
    <row r="208" spans="2:11" s="1" customFormat="1" ht="15" customHeight="1">
      <c r="B208" s="326"/>
      <c r="C208" s="301" t="s">
        <v>1385</v>
      </c>
      <c r="D208" s="301"/>
      <c r="E208" s="301"/>
      <c r="F208" s="324" t="s">
        <v>83</v>
      </c>
      <c r="G208" s="301"/>
      <c r="H208" s="301" t="s">
        <v>1445</v>
      </c>
      <c r="I208" s="301"/>
      <c r="J208" s="301"/>
      <c r="K208" s="349"/>
    </row>
    <row r="209" spans="2:11" s="1" customFormat="1" ht="15" customHeight="1">
      <c r="B209" s="326"/>
      <c r="C209" s="301"/>
      <c r="D209" s="301"/>
      <c r="E209" s="301"/>
      <c r="F209" s="324" t="s">
        <v>1280</v>
      </c>
      <c r="G209" s="301"/>
      <c r="H209" s="301" t="s">
        <v>1281</v>
      </c>
      <c r="I209" s="301"/>
      <c r="J209" s="301"/>
      <c r="K209" s="349"/>
    </row>
    <row r="210" spans="2:11" s="1" customFormat="1" ht="15" customHeight="1">
      <c r="B210" s="326"/>
      <c r="C210" s="301"/>
      <c r="D210" s="301"/>
      <c r="E210" s="301"/>
      <c r="F210" s="324" t="s">
        <v>1278</v>
      </c>
      <c r="G210" s="301"/>
      <c r="H210" s="301" t="s">
        <v>1446</v>
      </c>
      <c r="I210" s="301"/>
      <c r="J210" s="301"/>
      <c r="K210" s="349"/>
    </row>
    <row r="211" spans="2:11" s="1" customFormat="1" ht="15" customHeight="1">
      <c r="B211" s="367"/>
      <c r="C211" s="301"/>
      <c r="D211" s="301"/>
      <c r="E211" s="301"/>
      <c r="F211" s="324" t="s">
        <v>1282</v>
      </c>
      <c r="G211" s="362"/>
      <c r="H211" s="353" t="s">
        <v>1283</v>
      </c>
      <c r="I211" s="353"/>
      <c r="J211" s="353"/>
      <c r="K211" s="368"/>
    </row>
    <row r="212" spans="2:11" s="1" customFormat="1" ht="15" customHeight="1">
      <c r="B212" s="367"/>
      <c r="C212" s="301"/>
      <c r="D212" s="301"/>
      <c r="E212" s="301"/>
      <c r="F212" s="324" t="s">
        <v>1284</v>
      </c>
      <c r="G212" s="362"/>
      <c r="H212" s="353" t="s">
        <v>1447</v>
      </c>
      <c r="I212" s="353"/>
      <c r="J212" s="353"/>
      <c r="K212" s="368"/>
    </row>
    <row r="213" spans="2:11" s="1" customFormat="1" ht="15" customHeight="1">
      <c r="B213" s="367"/>
      <c r="C213" s="301"/>
      <c r="D213" s="301"/>
      <c r="E213" s="301"/>
      <c r="F213" s="324"/>
      <c r="G213" s="362"/>
      <c r="H213" s="353"/>
      <c r="I213" s="353"/>
      <c r="J213" s="353"/>
      <c r="K213" s="368"/>
    </row>
    <row r="214" spans="2:11" s="1" customFormat="1" ht="15" customHeight="1">
      <c r="B214" s="367"/>
      <c r="C214" s="301" t="s">
        <v>1409</v>
      </c>
      <c r="D214" s="301"/>
      <c r="E214" s="301"/>
      <c r="F214" s="324">
        <v>1</v>
      </c>
      <c r="G214" s="362"/>
      <c r="H214" s="353" t="s">
        <v>1448</v>
      </c>
      <c r="I214" s="353"/>
      <c r="J214" s="353"/>
      <c r="K214" s="368"/>
    </row>
    <row r="215" spans="2:11" s="1" customFormat="1" ht="15" customHeight="1">
      <c r="B215" s="367"/>
      <c r="C215" s="301"/>
      <c r="D215" s="301"/>
      <c r="E215" s="301"/>
      <c r="F215" s="324">
        <v>2</v>
      </c>
      <c r="G215" s="362"/>
      <c r="H215" s="353" t="s">
        <v>1449</v>
      </c>
      <c r="I215" s="353"/>
      <c r="J215" s="353"/>
      <c r="K215" s="368"/>
    </row>
    <row r="216" spans="2:11" s="1" customFormat="1" ht="15" customHeight="1">
      <c r="B216" s="367"/>
      <c r="C216" s="301"/>
      <c r="D216" s="301"/>
      <c r="E216" s="301"/>
      <c r="F216" s="324">
        <v>3</v>
      </c>
      <c r="G216" s="362"/>
      <c r="H216" s="353" t="s">
        <v>1450</v>
      </c>
      <c r="I216" s="353"/>
      <c r="J216" s="353"/>
      <c r="K216" s="368"/>
    </row>
    <row r="217" spans="2:11" s="1" customFormat="1" ht="15" customHeight="1">
      <c r="B217" s="367"/>
      <c r="C217" s="301"/>
      <c r="D217" s="301"/>
      <c r="E217" s="301"/>
      <c r="F217" s="324">
        <v>4</v>
      </c>
      <c r="G217" s="362"/>
      <c r="H217" s="353" t="s">
        <v>1451</v>
      </c>
      <c r="I217" s="353"/>
      <c r="J217" s="353"/>
      <c r="K217" s="368"/>
    </row>
    <row r="218" spans="2:11" s="1" customFormat="1" ht="12.75" customHeight="1">
      <c r="B218" s="369"/>
      <c r="C218" s="370"/>
      <c r="D218" s="370"/>
      <c r="E218" s="370"/>
      <c r="F218" s="370"/>
      <c r="G218" s="370"/>
      <c r="H218" s="370"/>
      <c r="I218" s="370"/>
      <c r="J218" s="370"/>
      <c r="K218" s="371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Leitgebová Hana</dc:creator>
  <cp:keywords/>
  <dc:description/>
  <cp:lastModifiedBy>Leitgebová Hana</cp:lastModifiedBy>
  <dcterms:created xsi:type="dcterms:W3CDTF">2023-05-15T11:53:47Z</dcterms:created>
  <dcterms:modified xsi:type="dcterms:W3CDTF">2023-05-15T11:53:55Z</dcterms:modified>
  <cp:category/>
  <cp:version/>
  <cp:contentType/>
  <cp:contentStatus/>
</cp:coreProperties>
</file>